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823F80D7-ECE1-466D-BDF4-5713FE4D338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. M." sheetId="19" r:id="rId1"/>
    <sheet name="2.M." sheetId="22" r:id="rId2"/>
    <sheet name="3.M." sheetId="27" r:id="rId3"/>
    <sheet name="4.M." sheetId="5" r:id="rId4"/>
    <sheet name="5.M." sheetId="28" r:id="rId5"/>
    <sheet name="6.M" sheetId="12" r:id="rId6"/>
    <sheet name="7.M." sheetId="29" r:id="rId7"/>
    <sheet name="8.M" sheetId="16" r:id="rId8"/>
    <sheet name="9.M" sheetId="26" r:id="rId9"/>
    <sheet name="10.M." sheetId="31" r:id="rId10"/>
    <sheet name="11.M." sheetId="32" r:id="rId11"/>
    <sheet name="11.a.M" sheetId="36" r:id="rId12"/>
    <sheet name="12.M." sheetId="33" r:id="rId13"/>
    <sheet name="13.M." sheetId="34" r:id="rId14"/>
  </sheets>
  <definedNames>
    <definedName name="_xlnm.Print_Area" localSheetId="9">'10.M.'!$A$1:$B$10</definedName>
    <definedName name="_xlnm.Print_Area" localSheetId="10">'11.M.'!$A$1:$C$65</definedName>
    <definedName name="_xlnm.Print_Area" localSheetId="12">'12.M.'!$A$1:$E$4</definedName>
    <definedName name="_xlnm.Print_Area" localSheetId="13">'13.M.'!$A$1:$G$6</definedName>
    <definedName name="_xlnm.Print_Area" localSheetId="1">'2.M.'!$A$1:$K$117</definedName>
    <definedName name="_xlnm.Print_Area" localSheetId="2">'3.M.'!$A$1:$H$44</definedName>
    <definedName name="_xlnm.Print_Area" localSheetId="3">'4.M.'!$A$1:$J$14</definedName>
    <definedName name="_xlnm.Print_Area" localSheetId="4">'5.M.'!$A$1:$U$18</definedName>
    <definedName name="_xlnm.Print_Area" localSheetId="5">'6.M'!$A$1:$G$30</definedName>
    <definedName name="_xlnm.Print_Area" localSheetId="6">'7.M.'!$A$1:$C$60</definedName>
    <definedName name="_xlnm.Print_Area" localSheetId="8">'9.M'!$A$1:$E$28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3" i="29" l="1"/>
  <c r="C45" i="29"/>
  <c r="C51" i="29" s="1"/>
  <c r="C28" i="29"/>
  <c r="C39" i="29" s="1"/>
  <c r="C49" i="29"/>
  <c r="C32" i="29"/>
  <c r="C37" i="29"/>
  <c r="I104" i="22" l="1"/>
  <c r="I103" i="22"/>
  <c r="I91" i="22" l="1"/>
  <c r="I90" i="22"/>
  <c r="I20" i="22"/>
  <c r="I35" i="19"/>
  <c r="I36" i="19"/>
  <c r="C28" i="26" l="1"/>
  <c r="D28" i="26"/>
  <c r="B28" i="26"/>
  <c r="H44" i="27" l="1"/>
  <c r="G44" i="27"/>
  <c r="D16" i="12" l="1"/>
  <c r="U18" i="28"/>
  <c r="U10" i="28"/>
  <c r="J14" i="28"/>
  <c r="J10" i="28"/>
  <c r="J32" i="22" l="1"/>
  <c r="I32" i="22"/>
  <c r="I45" i="19"/>
  <c r="E18" i="12" l="1"/>
  <c r="F18" i="12"/>
  <c r="G18" i="12"/>
  <c r="D28" i="12"/>
  <c r="D26" i="12"/>
  <c r="D21" i="12"/>
  <c r="D10" i="12"/>
  <c r="F28" i="12"/>
  <c r="C28" i="12"/>
  <c r="B28" i="12"/>
  <c r="E28" i="12" s="1"/>
  <c r="G27" i="12"/>
  <c r="F27" i="12"/>
  <c r="E27" i="12"/>
  <c r="C26" i="12"/>
  <c r="B26" i="12"/>
  <c r="G25" i="12"/>
  <c r="F25" i="12"/>
  <c r="E25" i="12"/>
  <c r="G24" i="12"/>
  <c r="G26" i="12" s="1"/>
  <c r="F24" i="12"/>
  <c r="E24" i="12"/>
  <c r="G23" i="12"/>
  <c r="F23" i="12"/>
  <c r="E23" i="12"/>
  <c r="G22" i="12"/>
  <c r="F22" i="12"/>
  <c r="E22" i="12"/>
  <c r="C21" i="12"/>
  <c r="B21" i="12"/>
  <c r="G20" i="12"/>
  <c r="F20" i="12"/>
  <c r="E20" i="12"/>
  <c r="G19" i="12"/>
  <c r="F19" i="12"/>
  <c r="E19" i="12"/>
  <c r="G17" i="12"/>
  <c r="F17" i="12"/>
  <c r="E17" i="12"/>
  <c r="C16" i="12"/>
  <c r="C30" i="12" s="1"/>
  <c r="B16" i="12"/>
  <c r="G15" i="12"/>
  <c r="F15" i="12"/>
  <c r="E15" i="12"/>
  <c r="G14" i="12"/>
  <c r="F14" i="12"/>
  <c r="E14" i="12"/>
  <c r="G13" i="12"/>
  <c r="F13" i="12"/>
  <c r="E13" i="12"/>
  <c r="G12" i="12"/>
  <c r="F12" i="12"/>
  <c r="E12" i="12"/>
  <c r="G11" i="12"/>
  <c r="F11" i="12"/>
  <c r="E11" i="12"/>
  <c r="C10" i="12"/>
  <c r="C29" i="12" s="1"/>
  <c r="B10" i="12"/>
  <c r="B29" i="12" s="1"/>
  <c r="G9" i="12"/>
  <c r="F9" i="12"/>
  <c r="E9" i="12"/>
  <c r="G7" i="12"/>
  <c r="F7" i="12"/>
  <c r="E7" i="12"/>
  <c r="G6" i="12"/>
  <c r="F6" i="12"/>
  <c r="E6" i="12"/>
  <c r="G5" i="12"/>
  <c r="F5" i="12"/>
  <c r="E5" i="12"/>
  <c r="G10" i="12" l="1"/>
  <c r="E26" i="12"/>
  <c r="E10" i="12"/>
  <c r="F10" i="12"/>
  <c r="F16" i="12"/>
  <c r="E16" i="12"/>
  <c r="E30" i="12" s="1"/>
  <c r="E21" i="12"/>
  <c r="E29" i="12" s="1"/>
  <c r="G16" i="12"/>
  <c r="F21" i="12"/>
  <c r="G21" i="12"/>
  <c r="B30" i="12"/>
  <c r="F26" i="12"/>
  <c r="D30" i="12"/>
  <c r="D29" i="12"/>
  <c r="G29" i="12"/>
  <c r="G28" i="12"/>
  <c r="G30" i="12" s="1"/>
  <c r="F30" i="12" l="1"/>
  <c r="F29" i="12"/>
  <c r="J18" i="28"/>
  <c r="Q17" i="28" l="1"/>
  <c r="I14" i="28"/>
  <c r="G14" i="28"/>
  <c r="S10" i="28"/>
  <c r="S18" i="28" s="1"/>
  <c r="Q10" i="28"/>
  <c r="I10" i="28"/>
  <c r="I18" i="28" s="1"/>
  <c r="G10" i="28"/>
  <c r="J14" i="5"/>
  <c r="I14" i="5"/>
  <c r="H14" i="5"/>
  <c r="J13" i="5"/>
  <c r="I13" i="5"/>
  <c r="H13" i="5"/>
  <c r="J8" i="5"/>
  <c r="J12" i="5" s="1"/>
  <c r="I8" i="5"/>
  <c r="I12" i="5" s="1"/>
  <c r="H8" i="5"/>
  <c r="H12" i="5" s="1"/>
  <c r="G14" i="5"/>
  <c r="F14" i="5"/>
  <c r="E14" i="5"/>
  <c r="D14" i="5"/>
  <c r="C14" i="5"/>
  <c r="B14" i="5"/>
  <c r="G13" i="5"/>
  <c r="F13" i="5"/>
  <c r="E13" i="5"/>
  <c r="D13" i="5"/>
  <c r="C13" i="5"/>
  <c r="B13" i="5"/>
  <c r="G8" i="5"/>
  <c r="G12" i="5" s="1"/>
  <c r="F8" i="5"/>
  <c r="F12" i="5" s="1"/>
  <c r="E8" i="5"/>
  <c r="E12" i="5" s="1"/>
  <c r="D8" i="5"/>
  <c r="D12" i="5" s="1"/>
  <c r="C8" i="5"/>
  <c r="C12" i="5" s="1"/>
  <c r="B8" i="5"/>
  <c r="B12" i="5" s="1"/>
  <c r="F44" i="27"/>
  <c r="E44" i="27"/>
  <c r="D44" i="27"/>
  <c r="C44" i="27"/>
  <c r="Q18" i="28" l="1"/>
  <c r="G18" i="28"/>
  <c r="I59" i="22"/>
  <c r="I61" i="22" s="1"/>
  <c r="J59" i="22"/>
  <c r="J61" i="22" s="1"/>
  <c r="J101" i="22"/>
  <c r="I101" i="22"/>
  <c r="K95" i="22"/>
  <c r="K97" i="22" s="1"/>
  <c r="I95" i="22"/>
  <c r="I97" i="22" s="1"/>
  <c r="K89" i="22"/>
  <c r="I89" i="22"/>
  <c r="K83" i="22"/>
  <c r="J83" i="22"/>
  <c r="I83" i="22"/>
  <c r="J68" i="22"/>
  <c r="I68" i="22"/>
  <c r="J63" i="22"/>
  <c r="I63" i="22"/>
  <c r="J56" i="22"/>
  <c r="I56" i="22"/>
  <c r="J50" i="22"/>
  <c r="I50" i="22"/>
  <c r="J39" i="22"/>
  <c r="J47" i="22" s="1"/>
  <c r="I39" i="22"/>
  <c r="I47" i="22" s="1"/>
  <c r="J31" i="22"/>
  <c r="I31" i="22"/>
  <c r="J22" i="22"/>
  <c r="J28" i="22" s="1"/>
  <c r="I22" i="22"/>
  <c r="I28" i="22" s="1"/>
  <c r="J17" i="22"/>
  <c r="I17" i="22"/>
  <c r="J13" i="22"/>
  <c r="I13" i="22"/>
  <c r="G101" i="22"/>
  <c r="F101" i="22"/>
  <c r="D101" i="22"/>
  <c r="C101" i="22"/>
  <c r="E97" i="22"/>
  <c r="C97" i="22"/>
  <c r="H95" i="22"/>
  <c r="H97" i="22" s="1"/>
  <c r="F95" i="22"/>
  <c r="F97" i="22" s="1"/>
  <c r="H89" i="22"/>
  <c r="F89" i="22"/>
  <c r="E89" i="22"/>
  <c r="C89" i="22"/>
  <c r="H83" i="22"/>
  <c r="G83" i="22"/>
  <c r="F83" i="22"/>
  <c r="E83" i="22"/>
  <c r="D83" i="22"/>
  <c r="C83" i="22"/>
  <c r="E76" i="22"/>
  <c r="E82" i="22" s="1"/>
  <c r="D76" i="22"/>
  <c r="C76" i="22"/>
  <c r="G68" i="22"/>
  <c r="F68" i="22"/>
  <c r="D68" i="22"/>
  <c r="C68" i="22"/>
  <c r="G63" i="22"/>
  <c r="G82" i="22" s="1"/>
  <c r="F63" i="22"/>
  <c r="F82" i="22" s="1"/>
  <c r="D63" i="22"/>
  <c r="D82" i="22" s="1"/>
  <c r="C63" i="22"/>
  <c r="C82" i="22" s="1"/>
  <c r="G59" i="22"/>
  <c r="G61" i="22" s="1"/>
  <c r="F59" i="22"/>
  <c r="F61" i="22" s="1"/>
  <c r="D59" i="22"/>
  <c r="D61" i="22" s="1"/>
  <c r="C59" i="22"/>
  <c r="C61" i="22" s="1"/>
  <c r="G56" i="22"/>
  <c r="F56" i="22"/>
  <c r="D56" i="22"/>
  <c r="C56" i="22"/>
  <c r="G50" i="22"/>
  <c r="F50" i="22"/>
  <c r="D50" i="22"/>
  <c r="C50" i="22"/>
  <c r="G39" i="22"/>
  <c r="F39" i="22"/>
  <c r="D39" i="22"/>
  <c r="C39" i="22"/>
  <c r="G32" i="22"/>
  <c r="G47" i="22" s="1"/>
  <c r="F32" i="22"/>
  <c r="F47" i="22" s="1"/>
  <c r="D32" i="22"/>
  <c r="D47" i="22" s="1"/>
  <c r="C32" i="22"/>
  <c r="C47" i="22" s="1"/>
  <c r="G31" i="22"/>
  <c r="F31" i="22"/>
  <c r="D31" i="22"/>
  <c r="C31" i="22"/>
  <c r="G22" i="22"/>
  <c r="G28" i="22" s="1"/>
  <c r="G57" i="22" s="1"/>
  <c r="F22" i="22"/>
  <c r="F28" i="22" s="1"/>
  <c r="F57" i="22" s="1"/>
  <c r="D22" i="22"/>
  <c r="D28" i="22" s="1"/>
  <c r="C22" i="22"/>
  <c r="C28" i="22" s="1"/>
  <c r="C57" i="22" s="1"/>
  <c r="G17" i="22"/>
  <c r="F17" i="22"/>
  <c r="D17" i="22"/>
  <c r="C17" i="22"/>
  <c r="G13" i="22"/>
  <c r="G18" i="22" s="1"/>
  <c r="F13" i="22"/>
  <c r="F18" i="22" s="1"/>
  <c r="D13" i="22"/>
  <c r="D18" i="22" s="1"/>
  <c r="C13" i="22"/>
  <c r="C18" i="22" s="1"/>
  <c r="K60" i="19"/>
  <c r="J60" i="19"/>
  <c r="I60" i="19"/>
  <c r="J53" i="19"/>
  <c r="K51" i="19"/>
  <c r="K53" i="19" s="1"/>
  <c r="I51" i="19"/>
  <c r="I53" i="19" s="1"/>
  <c r="K49" i="19"/>
  <c r="J49" i="19"/>
  <c r="I49" i="19"/>
  <c r="K47" i="19"/>
  <c r="I47" i="19"/>
  <c r="J45" i="19"/>
  <c r="J37" i="19"/>
  <c r="I37" i="19"/>
  <c r="J34" i="19"/>
  <c r="I34" i="19"/>
  <c r="J32" i="19"/>
  <c r="I32" i="19"/>
  <c r="J30" i="19"/>
  <c r="I30" i="19"/>
  <c r="K28" i="19"/>
  <c r="I28" i="19"/>
  <c r="K25" i="19"/>
  <c r="I25" i="19"/>
  <c r="J19" i="19"/>
  <c r="I19" i="19"/>
  <c r="J11" i="19"/>
  <c r="I11" i="19"/>
  <c r="J5" i="19"/>
  <c r="I5" i="19"/>
  <c r="I18" i="19" s="1"/>
  <c r="I24" i="19" s="1"/>
  <c r="H60" i="19"/>
  <c r="G60" i="19"/>
  <c r="F60" i="19"/>
  <c r="E60" i="19"/>
  <c r="D60" i="19"/>
  <c r="C60" i="19"/>
  <c r="G53" i="19"/>
  <c r="D53" i="19"/>
  <c r="H51" i="19"/>
  <c r="H53" i="19" s="1"/>
  <c r="F51" i="19"/>
  <c r="F53" i="19" s="1"/>
  <c r="E51" i="19"/>
  <c r="E53" i="19" s="1"/>
  <c r="C51" i="19"/>
  <c r="C53" i="19" s="1"/>
  <c r="H49" i="19"/>
  <c r="G49" i="19"/>
  <c r="F49" i="19"/>
  <c r="E49" i="19"/>
  <c r="C49" i="19"/>
  <c r="H47" i="19"/>
  <c r="F47" i="19"/>
  <c r="E47" i="19"/>
  <c r="C47" i="19"/>
  <c r="G45" i="19"/>
  <c r="F45" i="19"/>
  <c r="D45" i="19"/>
  <c r="C45" i="19"/>
  <c r="G37" i="19"/>
  <c r="F37" i="19"/>
  <c r="D37" i="19"/>
  <c r="C37" i="19"/>
  <c r="G34" i="19"/>
  <c r="F34" i="19"/>
  <c r="D34" i="19"/>
  <c r="C34" i="19"/>
  <c r="G32" i="19"/>
  <c r="F32" i="19"/>
  <c r="D32" i="19"/>
  <c r="C32" i="19"/>
  <c r="G30" i="19"/>
  <c r="G38" i="19" s="1"/>
  <c r="F30" i="19"/>
  <c r="F38" i="19" s="1"/>
  <c r="D30" i="19"/>
  <c r="D38" i="19" s="1"/>
  <c r="C30" i="19"/>
  <c r="H28" i="19"/>
  <c r="F28" i="19"/>
  <c r="E28" i="19"/>
  <c r="E54" i="19" s="1"/>
  <c r="E61" i="19" s="1"/>
  <c r="C28" i="19"/>
  <c r="H25" i="19"/>
  <c r="F25" i="19"/>
  <c r="E25" i="19"/>
  <c r="C25" i="19"/>
  <c r="G19" i="19"/>
  <c r="F19" i="19"/>
  <c r="D19" i="19"/>
  <c r="C19" i="19"/>
  <c r="G11" i="19"/>
  <c r="F11" i="19"/>
  <c r="D11" i="19"/>
  <c r="C11" i="19"/>
  <c r="G5" i="19"/>
  <c r="G18" i="19" s="1"/>
  <c r="G24" i="19" s="1"/>
  <c r="F5" i="19"/>
  <c r="F18" i="19" s="1"/>
  <c r="F24" i="19" s="1"/>
  <c r="F54" i="19" s="1"/>
  <c r="D5" i="19"/>
  <c r="D18" i="19" s="1"/>
  <c r="D24" i="19" s="1"/>
  <c r="D54" i="19" s="1"/>
  <c r="C5" i="19"/>
  <c r="C18" i="19" s="1"/>
  <c r="C24" i="19" s="1"/>
  <c r="C98" i="22" l="1"/>
  <c r="C102" i="22" s="1"/>
  <c r="D61" i="19"/>
  <c r="D57" i="22"/>
  <c r="D98" i="22" s="1"/>
  <c r="D102" i="22" s="1"/>
  <c r="J18" i="19"/>
  <c r="J24" i="19" s="1"/>
  <c r="G54" i="19"/>
  <c r="G61" i="19" s="1"/>
  <c r="H54" i="19"/>
  <c r="G98" i="22"/>
  <c r="G102" i="22" s="1"/>
  <c r="C38" i="19"/>
  <c r="C54" i="19" s="1"/>
  <c r="C61" i="19" s="1"/>
  <c r="K54" i="19"/>
  <c r="K61" i="19" s="1"/>
  <c r="F98" i="22"/>
  <c r="F102" i="22" s="1"/>
  <c r="E98" i="22"/>
  <c r="E102" i="22" s="1"/>
  <c r="J82" i="22"/>
  <c r="I82" i="22"/>
  <c r="H61" i="19"/>
  <c r="F61" i="19"/>
  <c r="K98" i="22"/>
  <c r="K102" i="22" s="1"/>
  <c r="J57" i="22"/>
  <c r="I57" i="22"/>
  <c r="J18" i="22"/>
  <c r="I18" i="22"/>
  <c r="H98" i="22"/>
  <c r="H102" i="22" s="1"/>
  <c r="J38" i="19"/>
  <c r="J54" i="19" s="1"/>
  <c r="J61" i="19" s="1"/>
  <c r="I38" i="19"/>
  <c r="I54" i="19" s="1"/>
  <c r="I61" i="19" s="1"/>
  <c r="J98" i="22" l="1"/>
  <c r="J102" i="22" s="1"/>
  <c r="I98" i="22"/>
  <c r="I102" i="22" s="1"/>
  <c r="B8" i="31" l="1"/>
  <c r="B4" i="31"/>
  <c r="E20" i="26"/>
  <c r="E22" i="26" s="1"/>
  <c r="C20" i="26"/>
  <c r="C22" i="26" s="1"/>
  <c r="D20" i="26"/>
  <c r="D22" i="26" s="1"/>
  <c r="B20" i="26"/>
  <c r="B22" i="26" s="1"/>
  <c r="C9" i="29"/>
  <c r="C6" i="29"/>
  <c r="B7" i="31" l="1"/>
  <c r="C10" i="29"/>
  <c r="C14" i="29" s="1"/>
  <c r="C12" i="29" l="1"/>
</calcChain>
</file>

<file path=xl/sharedStrings.xml><?xml version="1.0" encoding="utf-8"?>
<sst xmlns="http://schemas.openxmlformats.org/spreadsheetml/2006/main" count="1436" uniqueCount="793">
  <si>
    <t>Megnevezés</t>
  </si>
  <si>
    <t>Költségvetési bevételek</t>
  </si>
  <si>
    <t>Költségvetési kiadások</t>
  </si>
  <si>
    <t>Költségvetési hiány</t>
  </si>
  <si>
    <t>Tárgyévi kiadások</t>
  </si>
  <si>
    <t>Tárgyévi bevételek</t>
  </si>
  <si>
    <t>Költségvetési bevételek:</t>
  </si>
  <si>
    <t>Rovat száma</t>
  </si>
  <si>
    <t>Összesen:</t>
  </si>
  <si>
    <t>Működési</t>
  </si>
  <si>
    <t>Felhalmozási</t>
  </si>
  <si>
    <t>Helyi önkormányzatok működésének általános támogatása</t>
  </si>
  <si>
    <t xml:space="preserve"> -Település üzemeltetés (zöldterület-gazdálkodás, közvilágítás, köztemető-fenntartás, közütak-fenntartása)</t>
  </si>
  <si>
    <t xml:space="preserve"> -Egyéb önkormányzati feladatok támogatása</t>
  </si>
  <si>
    <t>Települési önkormányzatok szociális és gyermekjóléti feladatainak támogatása</t>
  </si>
  <si>
    <t xml:space="preserve"> -Falugondnoki szolgálat támogatása</t>
  </si>
  <si>
    <t>Települési önkormányzatok kulturális feladatainak támogatása</t>
  </si>
  <si>
    <t>B1</t>
  </si>
  <si>
    <t>Vagyoni típusú adók</t>
  </si>
  <si>
    <t>Egyéb közhatalmi bevételek</t>
  </si>
  <si>
    <t>B3</t>
  </si>
  <si>
    <t>B4</t>
  </si>
  <si>
    <t>B7</t>
  </si>
  <si>
    <t>B1-B7</t>
  </si>
  <si>
    <t>Előző év költségvetési maradványának igénybevétele</t>
  </si>
  <si>
    <t>B8</t>
  </si>
  <si>
    <t>TÁRGYÉVI BEVÉTELEK ÖSSZESEN:</t>
  </si>
  <si>
    <t>K1</t>
  </si>
  <si>
    <t>Munkaadókat terhelő járulékok és szociális hozzájárulási adó</t>
  </si>
  <si>
    <t>K2</t>
  </si>
  <si>
    <t xml:space="preserve"> -Irodaszer, nyomtatvány</t>
  </si>
  <si>
    <t>Üzemeltetési anyagok beszerzése</t>
  </si>
  <si>
    <t xml:space="preserve"> -Hajtó - és kenőanyagok</t>
  </si>
  <si>
    <t xml:space="preserve"> -Egyéb anyagbeszerzés</t>
  </si>
  <si>
    <t xml:space="preserve"> -Egyéb kommunikációs szolgáltatások</t>
  </si>
  <si>
    <t>Közüzemi díjak</t>
  </si>
  <si>
    <t xml:space="preserve"> -Villamos energia</t>
  </si>
  <si>
    <t xml:space="preserve"> -Víz- és csatorna díjak</t>
  </si>
  <si>
    <t>Karbantartási, kisjavítási szolgáltatások</t>
  </si>
  <si>
    <t>Egyéb szolgáltatások</t>
  </si>
  <si>
    <t>Működési célú előzetesen felszámított általános forgalmi adó</t>
  </si>
  <si>
    <t>Egyéb dologi kiadások</t>
  </si>
  <si>
    <t>K3</t>
  </si>
  <si>
    <t>Egyéb nem intézményi ellátások</t>
  </si>
  <si>
    <t>K4</t>
  </si>
  <si>
    <t>Egyéb működési célú támogatások államháztartáson belülre</t>
  </si>
  <si>
    <t xml:space="preserve"> -Óvoda finanszírozás</t>
  </si>
  <si>
    <t xml:space="preserve"> -Kistérségi ügyelet működési hozzájárulás</t>
  </si>
  <si>
    <t>Egyéb működési célú támogatások államháztartáson kívülre</t>
  </si>
  <si>
    <t>Tartalékok</t>
  </si>
  <si>
    <t xml:space="preserve"> -Működési tartalék (általános tartalék)</t>
  </si>
  <si>
    <t>K5</t>
  </si>
  <si>
    <t>Egyéb tárgyi eszközök beszerzése, létesítése (Kisértékű tárgyi eszközök beszerzése)</t>
  </si>
  <si>
    <t>K6</t>
  </si>
  <si>
    <t>K7</t>
  </si>
  <si>
    <t xml:space="preserve">Költségvetési kiadások </t>
  </si>
  <si>
    <t>K1-K8</t>
  </si>
  <si>
    <t xml:space="preserve">Önkormányzati létszám előirányzat </t>
  </si>
  <si>
    <t xml:space="preserve">Ebből: Közfoglalkoztatottak éves létszám előirányzata </t>
  </si>
  <si>
    <t>Költségvetési kiadások:</t>
  </si>
  <si>
    <t>Összesen</t>
  </si>
  <si>
    <t>Foglalkoztatottak személyi juttatásai</t>
  </si>
  <si>
    <t>Külső személyi juttatások</t>
  </si>
  <si>
    <t>Személyi juttatások</t>
  </si>
  <si>
    <t>Készletbeszerzés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</si>
  <si>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</si>
  <si>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</si>
  <si>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</si>
  <si>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</si>
  <si>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</si>
  <si>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</si>
  <si>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</si>
  <si>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>Önkormányzatok működési támogatásai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</si>
  <si>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</si>
  <si>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</si>
  <si>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</si>
  <si>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</si>
  <si>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Felhalmozási célú átvett pénzeszközök </t>
  </si>
  <si>
    <t xml:space="preserve">Költségvetési bevételek </t>
  </si>
  <si>
    <t xml:space="preserve">Finanszírozási bevételek </t>
  </si>
  <si>
    <t xml:space="preserve">TÁRGYÉVI KIADÁSOK  ÖSSZESEN: </t>
  </si>
  <si>
    <t>BEVÉTELEK</t>
  </si>
  <si>
    <t>KIADÁSOK</t>
  </si>
  <si>
    <t>Működési költségvetési bevételek</t>
  </si>
  <si>
    <t>Felhalmozási célú átvett pénzeszközök</t>
  </si>
  <si>
    <t>Működési költségvetési kiadások</t>
  </si>
  <si>
    <t>Felhalmozási költségvetési bevétel</t>
  </si>
  <si>
    <t>Egyéb működési célú kiadások (felhalmozási tartalék)</t>
  </si>
  <si>
    <t>BEVÉTELEK ÖSSZESEN:</t>
  </si>
  <si>
    <t>Felhalmozási költségvetési kiadások</t>
  </si>
  <si>
    <t>KIADÁSOK ÖSSZESEN:</t>
  </si>
  <si>
    <t>Finanszírozási bevételek                                    B8</t>
  </si>
  <si>
    <t>Működési célú kiadások összesen</t>
  </si>
  <si>
    <t>Felhalmozási célú bevételek összesen</t>
  </si>
  <si>
    <t>Felhalmozási célú kiadások összesen</t>
  </si>
  <si>
    <t>ÖNKORMÁNYZAT KIADÁSAI ÖSSZESEN</t>
  </si>
  <si>
    <t>Működési bevételek</t>
  </si>
  <si>
    <t>Maradvány működési célú igénybevétele</t>
  </si>
  <si>
    <t>Munkáltatót terhelő járulékok és szociális hozzájárulási adó</t>
  </si>
  <si>
    <t>Tartalék felhalmozási célú igénybevétele</t>
  </si>
  <si>
    <t>Finanszírozási bevételek</t>
  </si>
  <si>
    <t xml:space="preserve"> - Helyi iparűzési adó</t>
  </si>
  <si>
    <t>Értékesítési és forgalmi adók</t>
  </si>
  <si>
    <t xml:space="preserve"> -Lakásépítési kölcsön visszatérülés háztartásoktól</t>
  </si>
  <si>
    <t>Maradvány felhalmozási célú igénybevétele</t>
  </si>
  <si>
    <t>Kiküldetések kiadásai (belföldi kiküldetés)</t>
  </si>
  <si>
    <t xml:space="preserve"> - Biztosítási díjak (KGFB; Casco; Vagyonbiztosítás)</t>
  </si>
  <si>
    <t xml:space="preserve"> - Települési önkormányzatok szociális feladatainak egyéb támogatása</t>
  </si>
  <si>
    <t>Egyéb működési bevételek</t>
  </si>
  <si>
    <t>Kiszámlázott Általános forgalmi adó</t>
  </si>
  <si>
    <t>Egyéb felhalmozási célú átvett pénzeszközök</t>
  </si>
  <si>
    <t>Fizetendő általános forgalmi adó</t>
  </si>
  <si>
    <t xml:space="preserve"> - Helytörténeti és Községszépítő Egyesület Egervár (Stúdió) támogatása  </t>
  </si>
  <si>
    <t xml:space="preserve"> - Fogorvosi ügyelet hozzájárulás</t>
  </si>
  <si>
    <t xml:space="preserve"> - Változó kamatozású betét tartalékba helyezése  </t>
  </si>
  <si>
    <t>Felújítások</t>
  </si>
  <si>
    <t xml:space="preserve"> - Pénzügyi szolgáltatások kiadásai (bankköltség)</t>
  </si>
  <si>
    <t xml:space="preserve"> - Rászoruló gyermekek szünidei étleztetésének támogatása </t>
  </si>
  <si>
    <t>Egyéb működési célú támogatások bevételei államháztartáson belülről</t>
  </si>
  <si>
    <t>Választott tisztségviselők juttatásai</t>
  </si>
  <si>
    <t xml:space="preserve"> - Hulladékgyűjtés</t>
  </si>
  <si>
    <t xml:space="preserve"> -Iskolai étkeztetés</t>
  </si>
  <si>
    <t xml:space="preserve"> - Gősfai Polgárőr  Egyesület támogatása </t>
  </si>
  <si>
    <t>K9</t>
  </si>
  <si>
    <t>Finanszírozási kiadások</t>
  </si>
  <si>
    <t>Államháztartáson belüli megelőlegezések visszafizetése</t>
  </si>
  <si>
    <t>Államháztatáson belüli megelőlegezések visszafizetése</t>
  </si>
  <si>
    <t>Finanszírozási kiadások összesen</t>
  </si>
  <si>
    <t xml:space="preserve"> -</t>
  </si>
  <si>
    <t xml:space="preserve"> - Lakott külterülettel kapcsolatos feladatok támogatása</t>
  </si>
  <si>
    <t xml:space="preserve"> -Közfoglalkoztatottak bér- és járulék támogatása</t>
  </si>
  <si>
    <t xml:space="preserve"> -Zalai Falvakért Egyesület</t>
  </si>
  <si>
    <t xml:space="preserve"> - Göcsej-Zala mente Egyesület tagdíj hozzájárulás</t>
  </si>
  <si>
    <t xml:space="preserve">Szakmai tevékenységet segítő szolgáltatások </t>
  </si>
  <si>
    <t>Szakmai anyagok beszerzése</t>
  </si>
  <si>
    <t xml:space="preserve"> - Söjtöri Intézményfenntartó Társulás szociális alapszolgáltatás</t>
  </si>
  <si>
    <t xml:space="preserve"> - Gősfa Kultúrájáért Egyesület</t>
  </si>
  <si>
    <t xml:space="preserve"> - Önkormányzat által saját hatáskörben adott pénzügyi ellátás  </t>
  </si>
  <si>
    <t xml:space="preserve"> - Adópótlék, adóbírság</t>
  </si>
  <si>
    <t xml:space="preserve"> - Gépjárműadó</t>
  </si>
  <si>
    <t xml:space="preserve"> - Magánszemélyek kommunális adója</t>
  </si>
  <si>
    <t>Költségvetési többlet</t>
  </si>
  <si>
    <t>Befektetési jegyek</t>
  </si>
  <si>
    <t xml:space="preserve"> - Befektetési jegyek</t>
  </si>
  <si>
    <t>Előző évek pénzmaradványának igénybevétele utáni többlet / hiány</t>
  </si>
  <si>
    <t xml:space="preserve"> - Polgármesteri illetmény támogatása</t>
  </si>
  <si>
    <t>Munkavégzésre irányuló egyéb jogviszonyban nem saját foglalkoztatottaknak fizetett juttatások</t>
  </si>
  <si>
    <t>Egyéb külső személyi juttatások (reprezentáció)</t>
  </si>
  <si>
    <t>B2</t>
  </si>
  <si>
    <t>Felhalmozási célú támogatások államháztartáson belülről</t>
  </si>
  <si>
    <t>Vásárolt élelmezés ( Rászoruló gyermekek szünidei étkeztetésének támogatása )</t>
  </si>
  <si>
    <t>Közlekedési költségtérítés</t>
  </si>
  <si>
    <t>Kamatkiadások</t>
  </si>
  <si>
    <t>Családi támogatások</t>
  </si>
  <si>
    <t>Egyéb működési célú átvett pénzeszközök</t>
  </si>
  <si>
    <t>B6</t>
  </si>
  <si>
    <t>Államháztartáson belüli megelőlegezések</t>
  </si>
  <si>
    <t>Elvonások és befizetések</t>
  </si>
  <si>
    <t>I. Kiadások és bevételek kormányzati funkcióként</t>
  </si>
  <si>
    <t>052020</t>
  </si>
  <si>
    <t>Szennyvíz gyűjtése, tisztítása, elhelyezése</t>
  </si>
  <si>
    <t>051030</t>
  </si>
  <si>
    <t>Nem veszélyes (települési) hulladék vegyes (ömlesztett) begyűjtése, szállítása, átrakása</t>
  </si>
  <si>
    <t>056010</t>
  </si>
  <si>
    <t>Komplex környezetvédelmi programok támogatása</t>
  </si>
  <si>
    <t>013350</t>
  </si>
  <si>
    <t>Önkormányzati vagyonnal való gazdálkodással kapcsolatos feladatok (önkormányzati tulajdonú üzlethelyiségek, irodák, más ingatlanok hasznosítása)</t>
  </si>
  <si>
    <t>011130</t>
  </si>
  <si>
    <t>Önkormányzatok és önkormányzati hivatalok jogalkotó és általános igazgatási tevékenysége</t>
  </si>
  <si>
    <t>063010</t>
  </si>
  <si>
    <t>Vízügy igazgatása</t>
  </si>
  <si>
    <t>064010</t>
  </si>
  <si>
    <t>Közvilágítás</t>
  </si>
  <si>
    <t>066020</t>
  </si>
  <si>
    <t>Város-, községgazdálkodási egyéb szolgáltatások</t>
  </si>
  <si>
    <t>018010</t>
  </si>
  <si>
    <t>Önkormányzatok elszámolásai a központi költségvetéssel</t>
  </si>
  <si>
    <t>018030</t>
  </si>
  <si>
    <t>Támogatási célú finanszírozási műveletek</t>
  </si>
  <si>
    <t>091140</t>
  </si>
  <si>
    <t xml:space="preserve">Óvodai nevelés, ellátás működtetési feladatai </t>
  </si>
  <si>
    <t>091211</t>
  </si>
  <si>
    <t>Köznevelési intézmény 1-4. évfolyamán tanulók nevelésével, oktatásával összefüggő működtetési feladatok</t>
  </si>
  <si>
    <t>072112</t>
  </si>
  <si>
    <t>Háziorvosi ügyeleti ellátás</t>
  </si>
  <si>
    <t>072111</t>
  </si>
  <si>
    <t>Háziorvosi alapellátás</t>
  </si>
  <si>
    <t>072311</t>
  </si>
  <si>
    <t>Fogorvosi alapellátás</t>
  </si>
  <si>
    <t>072312</t>
  </si>
  <si>
    <t>Fogorvosi ügyeleti ellátás</t>
  </si>
  <si>
    <t>104037</t>
  </si>
  <si>
    <t>Intézményen kívüli gyermekétkeztetés</t>
  </si>
  <si>
    <t>104051</t>
  </si>
  <si>
    <t>Gyermekvédelmi pénzbeli és természetbeni ellátások</t>
  </si>
  <si>
    <t>107060</t>
  </si>
  <si>
    <t>Egyéb szociális pénzbeli ellátások, támogatások</t>
  </si>
  <si>
    <t>107052</t>
  </si>
  <si>
    <t>Házi segítségnyújtás</t>
  </si>
  <si>
    <t>107055</t>
  </si>
  <si>
    <t>Falugondnoki, tanyagondnoki szolgáltatás</t>
  </si>
  <si>
    <t>041233</t>
  </si>
  <si>
    <t>081030</t>
  </si>
  <si>
    <t>Sportlétesítmények, edzőtáborok működtetése és fejlesztése</t>
  </si>
  <si>
    <t>082094</t>
  </si>
  <si>
    <t>Közművelődés-kulturális alapú gazdaságfejlesztés</t>
  </si>
  <si>
    <t>082091</t>
  </si>
  <si>
    <t>Közművelődés- közösségi és társadalmi részvétel fejlesztése</t>
  </si>
  <si>
    <t>082042</t>
  </si>
  <si>
    <t>013320</t>
  </si>
  <si>
    <t>Köztemető - fenntartás és - működtetés</t>
  </si>
  <si>
    <t>045160</t>
  </si>
  <si>
    <t>Közutak, hidak, alagutak üzemeltetése, fenntartása</t>
  </si>
  <si>
    <t>084031</t>
  </si>
  <si>
    <t>Civil szervezetek működési támogatása</t>
  </si>
  <si>
    <t>900020</t>
  </si>
  <si>
    <t>Önk. Funkicóra nem sorolható bevételei áht-én kívülről</t>
  </si>
  <si>
    <t>066010</t>
  </si>
  <si>
    <t>Zöldterület-kezelés</t>
  </si>
  <si>
    <t xml:space="preserve"> - céltartalék</t>
  </si>
  <si>
    <t>MINDÖSSZESEN:</t>
  </si>
  <si>
    <t>Összeg</t>
  </si>
  <si>
    <t>01</t>
  </si>
  <si>
    <t>01 Alaptevékenység költségvetési bevételei</t>
  </si>
  <si>
    <t>02</t>
  </si>
  <si>
    <t>02 Alaptevékenység költségvetési kiadásai</t>
  </si>
  <si>
    <t>03</t>
  </si>
  <si>
    <t xml:space="preserve"> I Alaptevékenység költségvetési egyenlege (=01-02)</t>
  </si>
  <si>
    <t>04</t>
  </si>
  <si>
    <t>03 Alaptevékenység finanszírozási bevételei</t>
  </si>
  <si>
    <t>05</t>
  </si>
  <si>
    <t>04 Alaptevékenység finanszírozási kiadásai</t>
  </si>
  <si>
    <t>06</t>
  </si>
  <si>
    <t>II Alaptevékenység finanszírozási egyenlege (=03-04)</t>
  </si>
  <si>
    <t>07</t>
  </si>
  <si>
    <t>A) Alaptevékenység maradványa (+/- I +/-II)</t>
  </si>
  <si>
    <t>08</t>
  </si>
  <si>
    <t>B) Vállalkozási tevékenység maradványa</t>
  </si>
  <si>
    <t xml:space="preserve"> - </t>
  </si>
  <si>
    <t>09</t>
  </si>
  <si>
    <t>C) Összes maradvány (A+B)</t>
  </si>
  <si>
    <t>10</t>
  </si>
  <si>
    <t>D) Alaptevékenység kötelezettségvállalással terhelt maradványa</t>
  </si>
  <si>
    <t>E) Alaptevékenység szabad maradványa (=A-D)</t>
  </si>
  <si>
    <t>A települési önkormányzatok működésének támogatása</t>
  </si>
  <si>
    <t>Egyes szociális és gyermekjóléti feladatok támogatása</t>
  </si>
  <si>
    <t>Rászoruló gyermekek szünidei étkeztetése</t>
  </si>
  <si>
    <t>Költségvetési törvény alapján feladatátvétellel/feladatellátással korrigált hozzájárulás</t>
  </si>
  <si>
    <t>Tényleges hozzájárulás</t>
  </si>
  <si>
    <t>A központi költségvetésből támogatásként rendelkezésre bocsátott összeg</t>
  </si>
  <si>
    <t>Az önkormányzat által az adott célra ténylegesen felhasznált összeg</t>
  </si>
  <si>
    <t>Az önkormáyzat által fel nem használt, de a következő évben jogszerűen felhasználható összeg</t>
  </si>
  <si>
    <t>-</t>
  </si>
  <si>
    <t xml:space="preserve">    - Forintban vezetett költségvetési pénzforgalmi számlák egyenlege</t>
  </si>
  <si>
    <t xml:space="preserve">    - Forintpénztárak és betétkönyvek egyenlege</t>
  </si>
  <si>
    <t>Mérleg /adatok  Ft-ban/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</si>
  <si>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</si>
  <si>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</si>
  <si>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</si>
  <si>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</si>
  <si>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</si>
  <si>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</si>
  <si>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</si>
  <si>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B/II/2 Forgatási célú hitelviszonyt megtestesítő értékpapírok (&gt;=B/II/2a+…+B/II/2e)</t>
  </si>
  <si>
    <t>B/II/2e - ebből: befektetési 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</si>
  <si>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</si>
  <si>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</si>
  <si>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</si>
  <si>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</si>
  <si>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</si>
  <si>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</si>
  <si>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</si>
  <si>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</si>
  <si>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</si>
  <si>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</si>
  <si>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</si>
  <si>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</si>
  <si>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</si>
  <si>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</si>
  <si>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</si>
  <si>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</si>
  <si>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D/II/4 Költségvetési évet követően esedékes követelések működési bevételre</t>
  </si>
  <si>
    <t>D/II/4e -ebből költségvetési évet követően esedékes követelések álttalános forgalmi adó visszatérítésére</t>
  </si>
  <si>
    <t>D/II Költségvetési évet követően esedékes követelések</t>
  </si>
  <si>
    <t>D/III/3 Más által beszedett bevételek elszámolása</t>
  </si>
  <si>
    <t>D/III/4 Forgótőke elszámolása</t>
  </si>
  <si>
    <t>D/III Követelés jellegű sajátos elszámolások (=D/III/1+…+D/III/9)</t>
  </si>
  <si>
    <t>D) KÖVETELÉSEK  (=D/I+D/II+D/III)</t>
  </si>
  <si>
    <t>ESZKÖZÖK ÖSSZESEN (=A+B+C+D+E+F)</t>
  </si>
  <si>
    <t>G/I  Nemzeti vagyon induláskori értéke</t>
  </si>
  <si>
    <t>G/III/3 Pénzeszközön kívüliegyéb  eszközök induláskori értéke és változásai</t>
  </si>
  <si>
    <t>G/III  Pénzeszközön kívüliegyéb  eszközök induláskori értéke és változásai</t>
  </si>
  <si>
    <t>G/IV Felhalmozott eredmény</t>
  </si>
  <si>
    <t>G/VI Mérleg szerinti eredmény</t>
  </si>
  <si>
    <t>G/ SAJÁT TŐKE  (= G/I+…+G/VI)</t>
  </si>
  <si>
    <t>H/I/1 Költségvetési évben esedékes kötelezettségek személyi juttatásokra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</si>
  <si>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</si>
  <si>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</si>
  <si>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H/II/9e- ebből Költségvetési évet követően esedékes kötelezettségek államháztartáson belüli megelőzések visszafizetésére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</si>
  <si>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</si>
  <si>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</si>
  <si>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</si>
  <si>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</si>
  <si>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</si>
  <si>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</si>
  <si>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</si>
  <si>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Társaság neve</t>
  </si>
  <si>
    <t>Részvények darabszáma (db)</t>
  </si>
  <si>
    <t>Tulajdon %-a</t>
  </si>
  <si>
    <t>Tulajdon összege (Ft)</t>
  </si>
  <si>
    <t>Észak- Zalai Víz-és Csatornamű Zrt.</t>
  </si>
  <si>
    <t>4</t>
  </si>
  <si>
    <t>Támogatási jogcím</t>
  </si>
  <si>
    <t>2018. évi teljesített bevétel (Ft)</t>
  </si>
  <si>
    <t>2018. évi teljesített kiadás (Ft)</t>
  </si>
  <si>
    <t>Elengedés, kedvezmény jogalapja</t>
  </si>
  <si>
    <t>Közvetett támogatás összege (e Ft)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</si>
  <si>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</si>
  <si>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</si>
  <si>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 adónál biztosított kedvezmény, mentesség</t>
  </si>
  <si>
    <t>7/2011. (IV.10.) önkormányzati rendelet a magánszemélyek kommunális adójáról  2. §</t>
  </si>
  <si>
    <t>Gépjárműadónál biztosított kedvezmény, mentesség</t>
  </si>
  <si>
    <t>Gépjárműadóról szóló 1991. évi LXXXII. törvény 5. §</t>
  </si>
  <si>
    <t>Helységek, eszközök hasznosításából származó bevételből nyújtott kedvezmény, mentesség</t>
  </si>
  <si>
    <t>Egyéb nyújtott kedvezmény vagy kölcsön elengedése</t>
  </si>
  <si>
    <t>Polgármesteri illetmény támogatása</t>
  </si>
  <si>
    <t>Eltérés</t>
  </si>
  <si>
    <t xml:space="preserve">Szociális ágazati összevont pótlék </t>
  </si>
  <si>
    <t xml:space="preserve">A települési önkormányztaok szociális feladatainak egyéb támogatása </t>
  </si>
  <si>
    <t xml:space="preserve">Települési önkormányzatok nyilvános könyvtári és közművelődési feladatainak támogatása </t>
  </si>
  <si>
    <t>Könyvtári, közművelődési és múzeumi feladatok támogatása</t>
  </si>
  <si>
    <t xml:space="preserve">Lakossági víz-és csatornaszolgáltatás támogatása </t>
  </si>
  <si>
    <t xml:space="preserve">A települési önkormányzatok szociális célú tüzelőanyag vásárlásához kapcsolódó támogatása </t>
  </si>
  <si>
    <t>Helyi önkormányzatok működési célú költségvetési támogatásai összesen</t>
  </si>
  <si>
    <t>Mindösszesen</t>
  </si>
  <si>
    <t>Előző időszak</t>
  </si>
  <si>
    <t>Tárgyi időszak</t>
  </si>
  <si>
    <t xml:space="preserve">A/I/2 Szellemi termékek </t>
  </si>
  <si>
    <t>A/I Immateriális javak</t>
  </si>
  <si>
    <t>D/I/3/d - ebből: költségvetési évben esedékes követelések termékek és szolgáltatások adóira</t>
  </si>
  <si>
    <t xml:space="preserve">D/I/3/f - ebből: költségvetési évben esedékes követelések egyéb közhatalmi bevételekre </t>
  </si>
  <si>
    <t>D/III/1 Adott előlegek</t>
  </si>
  <si>
    <t>D/III/1e - ebből: foglakoztatottaknak adott előlegek</t>
  </si>
  <si>
    <t>E/II/2 Más fizetendő általános forgalmi adó</t>
  </si>
  <si>
    <t>E/II Fizetendő általános forgalmi adó elszámolása</t>
  </si>
  <si>
    <t>E) EGYÉB SAJÁTOS ELSZÁMOLÁSAOK  (=E/I+E/2+E/3)</t>
  </si>
  <si>
    <t>H/I/3 Költségvetési évben esedékes kötelezettségek finanszírozási kiadásokra</t>
  </si>
  <si>
    <t xml:space="preserve">ebből: H/I/9g - ebből: költségvetési évben esedékes kötelezettségek államháztartáson belüli megelőlegezések visszafizetésére </t>
  </si>
  <si>
    <t>082092</t>
  </si>
  <si>
    <t>086010</t>
  </si>
  <si>
    <t>Naplósorszám</t>
  </si>
  <si>
    <t>Helyrajzi szám</t>
  </si>
  <si>
    <t>Utcanév</t>
  </si>
  <si>
    <t>Ingatlanjelleg</t>
  </si>
  <si>
    <t>I31. Könyv szerinti bruttó érték - érték (eFt)</t>
  </si>
  <si>
    <t>I32. Becsült érték - érték (eFt)</t>
  </si>
  <si>
    <t>I08. A földrészlet nagysága (ha)</t>
  </si>
  <si>
    <t>I08. A földrészlet nagysága (m2)</t>
  </si>
  <si>
    <t>37/  2/ /</t>
  </si>
  <si>
    <t>Temető és ravatalozó</t>
  </si>
  <si>
    <t>85/  1/ /</t>
  </si>
  <si>
    <t>Önkormányzati út</t>
  </si>
  <si>
    <t>85/  2/ /</t>
  </si>
  <si>
    <t>127/   / /</t>
  </si>
  <si>
    <t>148/   / /</t>
  </si>
  <si>
    <t>Vízfolyás</t>
  </si>
  <si>
    <t>112/   / /</t>
  </si>
  <si>
    <t>93/   / /</t>
  </si>
  <si>
    <t>37/  1/ /</t>
  </si>
  <si>
    <t>38/   / /</t>
  </si>
  <si>
    <t>Beépítetlen terület</t>
  </si>
  <si>
    <t>01048/   / /</t>
  </si>
  <si>
    <t>01047/  2/ /</t>
  </si>
  <si>
    <t>Erdő</t>
  </si>
  <si>
    <t>01053/   / /</t>
  </si>
  <si>
    <t>6/   / /</t>
  </si>
  <si>
    <t>26/   / /</t>
  </si>
  <si>
    <t>47/   / /</t>
  </si>
  <si>
    <t>Községháza és egyébb épület</t>
  </si>
  <si>
    <t>Közpark</t>
  </si>
  <si>
    <t>83/  2/ /</t>
  </si>
  <si>
    <t>124/   / /</t>
  </si>
  <si>
    <t>125/   / /</t>
  </si>
  <si>
    <t>126/   / /</t>
  </si>
  <si>
    <t>Beépítelen terület</t>
  </si>
  <si>
    <t>01051/   / /</t>
  </si>
  <si>
    <t>01006/   / /</t>
  </si>
  <si>
    <t>01013/  1/ /</t>
  </si>
  <si>
    <t>Vízmű, üzemi épület</t>
  </si>
  <si>
    <t>01013/  2/ /</t>
  </si>
  <si>
    <t>Saját használatú út</t>
  </si>
  <si>
    <t>01016/   / /</t>
  </si>
  <si>
    <t>Árok</t>
  </si>
  <si>
    <t>01017/   / /</t>
  </si>
  <si>
    <t>01029/   / /</t>
  </si>
  <si>
    <t>01061/   / /</t>
  </si>
  <si>
    <t>Dögtér</t>
  </si>
  <si>
    <t>162/   / /</t>
  </si>
  <si>
    <t>Lakóház, udvar, gazdasági épület</t>
  </si>
  <si>
    <t>238/   / /</t>
  </si>
  <si>
    <t>Kert, gyümölcsös</t>
  </si>
  <si>
    <t>243/   / /</t>
  </si>
  <si>
    <t>251/   / /</t>
  </si>
  <si>
    <t>Gyep(rét)</t>
  </si>
  <si>
    <t>261/   / /</t>
  </si>
  <si>
    <t>268/   / /</t>
  </si>
  <si>
    <t>397/   / /</t>
  </si>
  <si>
    <t>Fásított terület</t>
  </si>
  <si>
    <t>401/   / /</t>
  </si>
  <si>
    <t>Szőlő</t>
  </si>
  <si>
    <t>421/   / /</t>
  </si>
  <si>
    <t>429/   / /</t>
  </si>
  <si>
    <t>458/   / /</t>
  </si>
  <si>
    <t>459/   / /</t>
  </si>
  <si>
    <t>460/   / /</t>
  </si>
  <si>
    <t>465/   / /</t>
  </si>
  <si>
    <t>466/   / /</t>
  </si>
  <si>
    <t>Gyümölcsös, gyep</t>
  </si>
  <si>
    <t>467/   / /</t>
  </si>
  <si>
    <t>Gyümölcsös, gyep(rét)</t>
  </si>
  <si>
    <t>478/   / /</t>
  </si>
  <si>
    <t>569/   / /</t>
  </si>
  <si>
    <t>570/   / /</t>
  </si>
  <si>
    <t>571/   / /</t>
  </si>
  <si>
    <t>584/   / /</t>
  </si>
  <si>
    <t>598/   / /</t>
  </si>
  <si>
    <t>604/   / /</t>
  </si>
  <si>
    <t>642/   / /</t>
  </si>
  <si>
    <t>644/   / /</t>
  </si>
  <si>
    <t>646/  2/ /</t>
  </si>
  <si>
    <t>649/   / /</t>
  </si>
  <si>
    <t>651/   / /</t>
  </si>
  <si>
    <t>652/   / /</t>
  </si>
  <si>
    <t>01069/  1/ /</t>
  </si>
  <si>
    <t>Közút</t>
  </si>
  <si>
    <t>536/   / /</t>
  </si>
  <si>
    <t>542/   / /</t>
  </si>
  <si>
    <t>533/   / /</t>
  </si>
  <si>
    <t>Gyümölcsös,szántó, gyep(rét), erdő</t>
  </si>
  <si>
    <t>532/   / /</t>
  </si>
  <si>
    <t>529/   / /</t>
  </si>
  <si>
    <t>520/   / /</t>
  </si>
  <si>
    <t>510/   / /</t>
  </si>
  <si>
    <t>Szőlő, gyep(rét), erdő</t>
  </si>
  <si>
    <t>503/  5/ /</t>
  </si>
  <si>
    <t>357/   / /</t>
  </si>
  <si>
    <t>353/  1/ /</t>
  </si>
  <si>
    <t>Gyümölcsös</t>
  </si>
  <si>
    <t>352/   / /</t>
  </si>
  <si>
    <t>321/   / /</t>
  </si>
  <si>
    <t>296/   / /</t>
  </si>
  <si>
    <t>275/   / /</t>
  </si>
  <si>
    <t>237/   / /</t>
  </si>
  <si>
    <t>Kert</t>
  </si>
  <si>
    <t>01105/   / /</t>
  </si>
  <si>
    <t>01078/  1/ /</t>
  </si>
  <si>
    <t>01070/   / /</t>
  </si>
  <si>
    <t>01050/ 13/ /</t>
  </si>
  <si>
    <t>01046/   / /</t>
  </si>
  <si>
    <t>01044/   / /</t>
  </si>
  <si>
    <t>01042/   / /</t>
  </si>
  <si>
    <t>01031/   / /</t>
  </si>
  <si>
    <t>01003/ 23/ /</t>
  </si>
  <si>
    <t>SPORTPÁLYA ÉS KÖZPARK</t>
  </si>
  <si>
    <t>01003/  3/ /</t>
  </si>
  <si>
    <t>01002/   / /</t>
  </si>
  <si>
    <t>48/1//</t>
  </si>
  <si>
    <t>Egyéb épület és polgármesteri hivatal</t>
  </si>
  <si>
    <t>48/2//</t>
  </si>
  <si>
    <t>Garázsépület</t>
  </si>
  <si>
    <t>50///</t>
  </si>
  <si>
    <t>Egyéb épület iskola</t>
  </si>
  <si>
    <t>58/   //</t>
  </si>
  <si>
    <t>Egyéb épület óvoda</t>
  </si>
  <si>
    <t>282/   //</t>
  </si>
  <si>
    <t>Egyéb épület</t>
  </si>
  <si>
    <t>01093/  2/ /</t>
  </si>
  <si>
    <t>Tv és rádió adó</t>
  </si>
  <si>
    <t>02080/  3/ /</t>
  </si>
  <si>
    <t>Szemétlerakó telep</t>
  </si>
  <si>
    <t>/   / /</t>
  </si>
  <si>
    <t>Egerváron - 40/3 HRSZ.- LÉT.TÉRBURK.ÉS ASZFALT.</t>
  </si>
  <si>
    <t>84/  1/ /</t>
  </si>
  <si>
    <t>JÁRDA ÉS BUSZVÁRÓ</t>
  </si>
  <si>
    <t>84/  2/ /</t>
  </si>
  <si>
    <t>JÁRDA</t>
  </si>
  <si>
    <t>84/  3/ /</t>
  </si>
  <si>
    <t>84/  4/ /</t>
  </si>
  <si>
    <t>84/  6/ /</t>
  </si>
  <si>
    <t>84/  7/ /</t>
  </si>
  <si>
    <t>84/  8/ /</t>
  </si>
  <si>
    <t>168/  1/ /</t>
  </si>
  <si>
    <t>168/  2/ /</t>
  </si>
  <si>
    <t>168/  3/ /</t>
  </si>
  <si>
    <t>168/  5/ /</t>
  </si>
  <si>
    <t>168/  6/ /</t>
  </si>
  <si>
    <t>01005/   / /</t>
  </si>
  <si>
    <t>KÖZÚT</t>
  </si>
  <si>
    <t>01007/  4/ /</t>
  </si>
  <si>
    <t>01065/   / /</t>
  </si>
  <si>
    <t>01075/   / /</t>
  </si>
  <si>
    <t>01097/  1/ /</t>
  </si>
  <si>
    <t>356/   / /</t>
  </si>
  <si>
    <t>GXEP,GYÜMÖLCSÖS ÉS ÚT</t>
  </si>
  <si>
    <t>01086/ 15/ /</t>
  </si>
  <si>
    <t>SAJÁT HASZNÁLATÚ ÚT</t>
  </si>
  <si>
    <t>01086/ 16/ /</t>
  </si>
  <si>
    <t>SAJÁT HASZN.ÚT ÉS BUSZVÁRÓ</t>
  </si>
  <si>
    <t>01086/ 19/ /</t>
  </si>
  <si>
    <t>01079/  1/ /</t>
  </si>
  <si>
    <t>ÖNKORMÁNYZATI ÚT</t>
  </si>
  <si>
    <t>50/6//</t>
  </si>
  <si>
    <t>EGYÉB ÉPÜLET, TORNACSARNOK</t>
  </si>
  <si>
    <t>01003/  4/ /</t>
  </si>
  <si>
    <t>01003/  5/ /</t>
  </si>
  <si>
    <t>01007/ 17/ /</t>
  </si>
  <si>
    <t>01009/   / /</t>
  </si>
  <si>
    <t>01010/ 13/ /</t>
  </si>
  <si>
    <t>01019/   / /</t>
  </si>
  <si>
    <t>01032/  4/ /</t>
  </si>
  <si>
    <t>01034/   / /</t>
  </si>
  <si>
    <t>01036/  7/ /</t>
  </si>
  <si>
    <t>01036/ 38/ /</t>
  </si>
  <si>
    <t>01041/   / /</t>
  </si>
  <si>
    <t>01056/   / /</t>
  </si>
  <si>
    <t>01058/   / /</t>
  </si>
  <si>
    <t>01067/   / /</t>
  </si>
  <si>
    <t>01073/   / /</t>
  </si>
  <si>
    <t>01098/   / /</t>
  </si>
  <si>
    <t>01010/ 30/ /</t>
  </si>
  <si>
    <t>ÁROK</t>
  </si>
  <si>
    <t>01010/ 36/ /</t>
  </si>
  <si>
    <t>01014/   / /</t>
  </si>
  <si>
    <t>01022/   / /</t>
  </si>
  <si>
    <t>01025/  1/ /</t>
  </si>
  <si>
    <t>01028/  4/ /</t>
  </si>
  <si>
    <t>01028/ 14/ /</t>
  </si>
  <si>
    <t>01032/  6/ /</t>
  </si>
  <si>
    <t>01080/   / /</t>
  </si>
  <si>
    <t>39/  1/ /</t>
  </si>
  <si>
    <t>TEMETŐ UT SZÉLESÖTÉS</t>
  </si>
  <si>
    <t>Szennyviz hálózat</t>
  </si>
  <si>
    <t>01086/ 32/ /</t>
  </si>
  <si>
    <t>Szántó</t>
  </si>
  <si>
    <t xml:space="preserve">29/   / /   </t>
  </si>
  <si>
    <t>Lakóház, udvar</t>
  </si>
  <si>
    <t xml:space="preserve">01100/  3/ /   </t>
  </si>
  <si>
    <t>Vízmű vagyon</t>
  </si>
  <si>
    <t xml:space="preserve">464/  1/ /   </t>
  </si>
  <si>
    <t>gyümölcsös és gazdasági épület</t>
  </si>
  <si>
    <t>142///</t>
  </si>
  <si>
    <t>8913 GŐSFA, DÓZSA ÚT 20</t>
  </si>
  <si>
    <t>Bevételi  forrás  megnevezése</t>
  </si>
  <si>
    <t>Tervezett előirányzat</t>
  </si>
  <si>
    <t>Módosított előirányzat</t>
  </si>
  <si>
    <t xml:space="preserve"> - Egyéb önkormányzati feladatok támogatásának kiegészítése</t>
  </si>
  <si>
    <t>Szociális ágazati összevont pótlék támogatása</t>
  </si>
  <si>
    <t>Működési célú költségvetési támogatások ás kiegészítő támogatások</t>
  </si>
  <si>
    <t xml:space="preserve"> - Hivatal túlfinanszírozás visszautalása</t>
  </si>
  <si>
    <t xml:space="preserve"> -EFOP - 1.5.2. - 16 Projekt működési része</t>
  </si>
  <si>
    <t>- Zalaegerszeg és Környéke Csatornahálózat és Szennyvíztelep Fejlesztésére létrehozott Önkormányzati Társulásól kapott támogatás</t>
  </si>
  <si>
    <t>Egyéb felhalmozási célú támogatások bevételei államháztartáson belülről</t>
  </si>
  <si>
    <t xml:space="preserve"> -EFOP - 1.5.2. - 16 Projekt felhalmozási része</t>
  </si>
  <si>
    <t xml:space="preserve"> - VP6-7.2.1-7.4.1.1-16  Településkép, közösségi tér fejlesztése projekt "Faluház felújítás Gősfán"</t>
  </si>
  <si>
    <t>- Egyéb közhatalmi bevételek</t>
  </si>
  <si>
    <t>Szolgáltatások ellenértéke (temető igénybevételi díj, közterület használat, bérleti díj, ivóvíz, szennyvíz használati díjak)</t>
  </si>
  <si>
    <t>Tárgyi eszközök bérbeadásából származó bevételek (ivóvíz, szennyvíz használati díjak)</t>
  </si>
  <si>
    <t>Tulajdonosi bevételek</t>
  </si>
  <si>
    <t>Kamatbevételek</t>
  </si>
  <si>
    <t>Ingatlanok értékesítése</t>
  </si>
  <si>
    <t>Felhalmozási bevételek</t>
  </si>
  <si>
    <t>B5</t>
  </si>
  <si>
    <t>Működési célú átvett pénzeszközök</t>
  </si>
  <si>
    <t>Felhalmozási célú visszatérítendő támogatások,kölcsönök visszatérülése államháztartáson belülről</t>
  </si>
  <si>
    <t>Hitel-,kölcsönfelvétel pénzügyi vállalkozástól</t>
  </si>
  <si>
    <t>Teljesített előirányzat</t>
  </si>
  <si>
    <t>Belföldi értékpapírok bevételei</t>
  </si>
  <si>
    <t>Kiadási tétel megnevezése</t>
  </si>
  <si>
    <t>Törvény szerinti illetmények, munkabérek</t>
  </si>
  <si>
    <t>Ebből EFOP .1.5.2.</t>
  </si>
  <si>
    <t>Normatív jutalmak</t>
  </si>
  <si>
    <t>Béren kívüli juttatás EFOP  1.5.2</t>
  </si>
  <si>
    <t>Egyéb költségtérítések</t>
  </si>
  <si>
    <t>Foglalkoztatottak egyéb személyi juttatásai</t>
  </si>
  <si>
    <t>Ebből EFOP 1.5.2.</t>
  </si>
  <si>
    <t xml:space="preserve"> -Anyagköltség EFOP 1.5.2</t>
  </si>
  <si>
    <t xml:space="preserve"> - Kárpátaljai szolidaritási program</t>
  </si>
  <si>
    <t xml:space="preserve"> - Informatikai szolgáltatások</t>
  </si>
  <si>
    <t xml:space="preserve"> - Közüzemi díjak EFOP 1.5.2</t>
  </si>
  <si>
    <t xml:space="preserve"> - Faluház felújításának szolgáltatási díjai (Közbeszerzés, építész)</t>
  </si>
  <si>
    <t>- Egyéb szolgáltatások</t>
  </si>
  <si>
    <t>Egyéb szolgáltatások EFOP 1.5.2.</t>
  </si>
  <si>
    <t>Reklám- és propagandakiadások</t>
  </si>
  <si>
    <t>Kiküldetések,reklám- és propagandakiadások</t>
  </si>
  <si>
    <t>Lakossági Víz támogatás visszautalása a Zalavíz részére</t>
  </si>
  <si>
    <t xml:space="preserve"> - Kötelezettséggel terhelt felhalmozási tartalék (víz-, szennyvíz alszámla 2018.12.31-i egyenlege)</t>
  </si>
  <si>
    <t xml:space="preserve"> - EFOP tartalék</t>
  </si>
  <si>
    <t>Ingatlanok beszerzése,létesítése</t>
  </si>
  <si>
    <t>Tárgyi eszköz beszerzés EFOP 1.5.2</t>
  </si>
  <si>
    <t>Beruházási célú előzetesen felszámított általános forgalmi adó</t>
  </si>
  <si>
    <t>Beruházási célú előzetesen felszámított általános forgalmi adó EFOP 1.5.2</t>
  </si>
  <si>
    <t>Ingatlanok felújítása</t>
  </si>
  <si>
    <t xml:space="preserve"> - EFOP 1.5.2.-16. felújítás</t>
  </si>
  <si>
    <t xml:space="preserve"> - Felújítási célú előzetesen felszámított áfa   </t>
  </si>
  <si>
    <t>Egyéb felhalmozási célú támogatások államháztartáson kívülre</t>
  </si>
  <si>
    <t xml:space="preserve"> - Faluház felújításához hozzájárulás Gősfa Kultúrájáért Egyesületnek  </t>
  </si>
  <si>
    <t xml:space="preserve">Egyéb felhalmozási célú kiadások </t>
  </si>
  <si>
    <t>K8</t>
  </si>
  <si>
    <t>Hitel,kölcsöntörlesztés államháztatáson kívülről</t>
  </si>
  <si>
    <t>2019. évi kormányzati funkció</t>
  </si>
  <si>
    <t>2019. évi kormányzati funkció elnevezése</t>
  </si>
  <si>
    <t>Bevétel 2019. évi eredeti előirányzata</t>
  </si>
  <si>
    <t>Kiadás 2019. évi eredeti előirányzata</t>
  </si>
  <si>
    <t>Bevétel 2019. évi módosított előirányzata</t>
  </si>
  <si>
    <t>Kiadás 2019. évi módosított előirányzata</t>
  </si>
  <si>
    <t xml:space="preserve">Hosszabb időtartamú közfoglalkoztatás </t>
  </si>
  <si>
    <t>Könyvtári állomány gyarapítása</t>
  </si>
  <si>
    <t>062020</t>
  </si>
  <si>
    <t>Településfejlesztési programok és támogatások</t>
  </si>
  <si>
    <t>Közművelődés-hagyományos közösségi kulturális értékek gondozása</t>
  </si>
  <si>
    <t>Határon túli magyarok egyéb támogatásai</t>
  </si>
  <si>
    <t>900060</t>
  </si>
  <si>
    <t>Forgatási és befektetési célú finanszírozási műveletek</t>
  </si>
  <si>
    <r>
      <t xml:space="preserve"> - általános tartalék </t>
    </r>
    <r>
      <rPr>
        <sz val="11"/>
        <color indexed="8"/>
        <rFont val="Garamond"/>
        <family val="1"/>
        <charset val="238"/>
      </rPr>
      <t>(működési + felhalmozási)</t>
    </r>
  </si>
  <si>
    <t>Bevétel 2019.évi teljesített előirányzat</t>
  </si>
  <si>
    <t>Kiadás 2019. évi teljesített előirányzata</t>
  </si>
  <si>
    <t xml:space="preserve"> /adatok Ft-ban/</t>
  </si>
  <si>
    <t>2019. évi eredeti előirányzat</t>
  </si>
  <si>
    <t>2019. évi eredeti eir. Összesen</t>
  </si>
  <si>
    <t>2019. évi eredeti eir. Működési</t>
  </si>
  <si>
    <t xml:space="preserve">2019. évi eredeti eir. Felhalmozási </t>
  </si>
  <si>
    <t>2019. évi módosított eir. Összesen</t>
  </si>
  <si>
    <t>2019. évi módosított eir. Működési</t>
  </si>
  <si>
    <t xml:space="preserve">2019. évi módosított eir. Felhalmozási </t>
  </si>
  <si>
    <t xml:space="preserve">  -</t>
  </si>
  <si>
    <t>2019. évi teljesitett eir. Összesen</t>
  </si>
  <si>
    <t>2019. évi teljesített eir. Működési</t>
  </si>
  <si>
    <t xml:space="preserve">2019. évi teljesített eir. Felhalmozási </t>
  </si>
  <si>
    <t>Eredeti előirányzat</t>
  </si>
  <si>
    <t>Egyéb felhalmozási célú támogatások</t>
  </si>
  <si>
    <t xml:space="preserve">Finanszírozási kiadások                                           K9        </t>
  </si>
  <si>
    <t>Egyéb felhalmozási célú kiadások</t>
  </si>
  <si>
    <t>ÖNKORMÁNYZAT BEVÉTELEI ÖSSZESEN</t>
  </si>
  <si>
    <t xml:space="preserve">Nyitó pénzkészlet 2019. január 1-jén </t>
  </si>
  <si>
    <t>Záró pénzkészlet összege 2019. dec. 31-én</t>
  </si>
  <si>
    <t>Gősfa Község Önkormányzatának vagyonkimutatása 2019. december 31.-i fordulónappal - 11. melléklet</t>
  </si>
  <si>
    <t>H/III/2 Továbbadási célból folyósított támogatások, ellátások elszámolása</t>
  </si>
  <si>
    <t>052010</t>
  </si>
  <si>
    <t>Szennyvízgazdálkodás igazgatása</t>
  </si>
  <si>
    <t>Pénzeszközök állományának csökkenése 2019.01.01.-2019.12.31. közt</t>
  </si>
  <si>
    <t xml:space="preserve"> - EFOP - 1.5.2. -16 Projekt</t>
  </si>
  <si>
    <t xml:space="preserve"> - Gősfa Kultúrájáért Egyesülettől felhalmozási célú visszatérítendő pénzeszköz átadás visszavétele (2019. évi pályázati projektek megfinanszírozásából)</t>
  </si>
  <si>
    <t>2019. évi teljesített bevétel (Ft)</t>
  </si>
  <si>
    <t>2020.évi várható bevétel</t>
  </si>
  <si>
    <t>2019. évi teljesített kiadás (Ft)</t>
  </si>
  <si>
    <t>2020. évi várható kiadás (Ft)</t>
  </si>
  <si>
    <r>
      <rPr>
        <b/>
        <sz val="12"/>
        <color indexed="8"/>
        <rFont val="Garamond"/>
        <family val="1"/>
        <charset val="238"/>
      </rPr>
      <t xml:space="preserve">Az önkormányzat több éves kihatással járó döntései , illetve EU-s forrásból finanszírozott prjektjei                                        </t>
    </r>
    <r>
      <rPr>
        <b/>
        <u/>
        <sz val="12"/>
        <color indexed="8"/>
        <rFont val="Garamond"/>
        <family val="1"/>
        <charset val="238"/>
      </rPr>
      <t>2019. ÉVI TELJESÍTÉS</t>
    </r>
    <r>
      <rPr>
        <b/>
        <sz val="12"/>
        <color indexed="8"/>
        <rFont val="Garamond"/>
        <family val="1"/>
        <charset val="238"/>
      </rPr>
      <t xml:space="preserve">  - 13. melléklet</t>
    </r>
  </si>
  <si>
    <t xml:space="preserve"> - Gősfa 37/2. hrsz-ú ingatlanon található köztemető közvetlen környezetének rendezése, a parkolóként használt közlekedési felületek felújítása - Magyar Falu Program </t>
  </si>
  <si>
    <t>''-</t>
  </si>
  <si>
    <t xml:space="preserve"> Gősfa, NINCS UTCANéV  </t>
  </si>
  <si>
    <t>00004</t>
  </si>
  <si>
    <t>TEMETŐ</t>
  </si>
  <si>
    <t>21124</t>
  </si>
  <si>
    <t>BELTERÜLETI KISZOLGÁLÓ ÉS LAKÓUTAK</t>
  </si>
  <si>
    <t>00002</t>
  </si>
  <si>
    <t>VIZEK, KÖZCÉLÚ VÍZILÉTESÍTMÉNYEK TERÜLETEI</t>
  </si>
  <si>
    <t xml:space="preserve"> Gősfa, Viola UTCA </t>
  </si>
  <si>
    <t>00001</t>
  </si>
  <si>
    <t>MŰVELÉS ALÁ NEM TARTOZÓ BEÉPÍTETLEN FÖLDTERÜLET</t>
  </si>
  <si>
    <t>21125</t>
  </si>
  <si>
    <t>KÜLTERÜLETI KÖZUTAK</t>
  </si>
  <si>
    <t>00005</t>
  </si>
  <si>
    <t>TERMŐFÖLD</t>
  </si>
  <si>
    <t xml:space="preserve"> Gősfa, Felszabadulás UTCA </t>
  </si>
  <si>
    <t xml:space="preserve"> Gősfa, DóZSA UTCA 11</t>
  </si>
  <si>
    <t>12201</t>
  </si>
  <si>
    <t>POLGÁRMESTERI HIVATALOK, KÖRJEGYZŐSÉGEK ÉPÜLETEI</t>
  </si>
  <si>
    <t>83/1/ /</t>
  </si>
  <si>
    <t xml:space="preserve"> Gősfa, DóZSA UTCA </t>
  </si>
  <si>
    <t>00003</t>
  </si>
  <si>
    <t>ZÖLDTERÜLET</t>
  </si>
  <si>
    <t>12740</t>
  </si>
  <si>
    <t>MÁSHOVÁ NEM  SOROLT EGYÉB ÉPÜLETEK</t>
  </si>
  <si>
    <t>24202</t>
  </si>
  <si>
    <t>HULLADÉKGYŰJTŐ UDVAR</t>
  </si>
  <si>
    <t>11111</t>
  </si>
  <si>
    <t>SZABADON ÁLLÓ HÁZAK, MINT PL. CSALÁDI HÁZAK, VILLÁK, FAHÁZAK, ERDÉSZ</t>
  </si>
  <si>
    <t>640/  1/ /</t>
  </si>
  <si>
    <t>01100/  3/ /</t>
  </si>
  <si>
    <t>Vízmű</t>
  </si>
  <si>
    <t>549/   / /</t>
  </si>
  <si>
    <t>Kert, Gyümölcsös</t>
  </si>
  <si>
    <t>24111</t>
  </si>
  <si>
    <t>SZABADTÉRI SPORTPÁLYÁK (PL. LABDARÚGÁS RÉSZÉRE, AUTÓ- VAGY KERÉKPÁR</t>
  </si>
  <si>
    <t>01003/ 22/ /</t>
  </si>
  <si>
    <t>Szántó, anyaggödör</t>
  </si>
  <si>
    <t xml:space="preserve"> Egervár, Vár UTCA 2</t>
  </si>
  <si>
    <t>12421</t>
  </si>
  <si>
    <t>GARÁZSÉPÜLETEK (FELSZÍNI VAGY FÖLDALATTI) ÉS FEDETT GÉPJÁRMŰPARKOLÓK</t>
  </si>
  <si>
    <t xml:space="preserve"> Egervár, József Attila UTCA 3</t>
  </si>
  <si>
    <t>12633</t>
  </si>
  <si>
    <t>ÁLTALÁNOS ISKOLA</t>
  </si>
  <si>
    <t xml:space="preserve"> Egervár, József Attila UTCA 13</t>
  </si>
  <si>
    <t>12632</t>
  </si>
  <si>
    <t>ÓVODA</t>
  </si>
  <si>
    <t xml:space="preserve"> Egervár, József Attila UTCA 26</t>
  </si>
  <si>
    <t>12645</t>
  </si>
  <si>
    <t>HÁZIORVOSI RENDELŐ</t>
  </si>
  <si>
    <t xml:space="preserve"> Zalaegerszeg, NINCS UTCANéV  </t>
  </si>
  <si>
    <t>22244</t>
  </si>
  <si>
    <t>HELYI TV-KÁBELEK ÉS A HOZZÁJUK TARTOZÓ KÖZÖSSÉGI ANTENNÁK</t>
  </si>
  <si>
    <t>01086/ 21/ /</t>
  </si>
  <si>
    <t>Vegyesbolt és iroda</t>
  </si>
  <si>
    <t xml:space="preserve"> Gősfa, KOSSUTH LAJOS UTCA 17</t>
  </si>
  <si>
    <t xml:space="preserve"> Lakhegy, SZEMÉTLERAKÓ TELEP  </t>
  </si>
  <si>
    <t>24201</t>
  </si>
  <si>
    <t>TÉRSÉGI CÉLÚ HULLADÉKKEZELŐ TELEP</t>
  </si>
  <si>
    <t xml:space="preserve"> Egervár, NINCS UTCANéV  </t>
  </si>
  <si>
    <t>21000</t>
  </si>
  <si>
    <t>KÖZLEKEDÉSI INFRASTRUKTÚRA</t>
  </si>
  <si>
    <t>Buszváró</t>
  </si>
  <si>
    <t>12743</t>
  </si>
  <si>
    <t>BUSZMEGÁLLÓK</t>
  </si>
  <si>
    <t>21127</t>
  </si>
  <si>
    <t>GYALOGUTAK ÉS JÁRDÁK</t>
  </si>
  <si>
    <t xml:space="preserve"> Gősfa, MEZŐ IMRE U </t>
  </si>
  <si>
    <t>1051/   / /</t>
  </si>
  <si>
    <t>BUSZVÁRÓ</t>
  </si>
  <si>
    <t>358/   / /</t>
  </si>
  <si>
    <t>GYÜMÖLCSÖS</t>
  </si>
  <si>
    <t>12654</t>
  </si>
  <si>
    <t>TORNACSARNOKOK</t>
  </si>
  <si>
    <t>22231</t>
  </si>
  <si>
    <t>CSATORNAHÁLÓZATOK</t>
  </si>
  <si>
    <t xml:space="preserve">470/   / /   </t>
  </si>
  <si>
    <t>gyümölcsös, szőlő</t>
  </si>
  <si>
    <t xml:space="preserve"> Gősfa,   </t>
  </si>
  <si>
    <t xml:space="preserve"> Gősfa, Felszabadulás UTCA 14</t>
  </si>
  <si>
    <t>A falu- és tanyagondnoki szolgálatok kiegészítő támogatása</t>
  </si>
  <si>
    <t>A helyi önkormányzatok kiegészítő támogatásainak és egyéb kötött felhasználású támogatások elszámolása (Ft)</t>
  </si>
  <si>
    <t>Az önkormányzat által a 2018. évben fel nem használt, de 2019. évben jogszerűen felhasználható összeg</t>
  </si>
  <si>
    <t>Ebből 2019. évben az előirt határidőig ténylegesen felhasznált</t>
  </si>
  <si>
    <t>Eltérés (fel nem használt)</t>
  </si>
  <si>
    <t>A téli rezsicsökkentésben korábban nem részesült, a vezetékes gáz- vagy távfűtéstől eltérő fűtőanyagot használó háztartások egyszeri támogatása</t>
  </si>
  <si>
    <t>A települési önkormányzatok működésének támogatása, kiegészítés után 2019. évi teljesítés</t>
  </si>
  <si>
    <t xml:space="preserve">Az önkormányzat pénzmaradvány  kimutatása: </t>
  </si>
  <si>
    <t>Gősfa Község Önkormányzat maradványa az alábbiakból adódott:</t>
  </si>
  <si>
    <t>Személyi juttatás</t>
  </si>
  <si>
    <t>Munkaadókat terhelő járulékok</t>
  </si>
  <si>
    <t>Dologi kiadás</t>
  </si>
  <si>
    <t>- Működési célú bevételi túlteljesítés:</t>
  </si>
  <si>
    <t>- Működési célú kiadási megtakarítás:</t>
  </si>
  <si>
    <t xml:space="preserve">- Működési célú bevételi alulteljesítés: </t>
  </si>
  <si>
    <t>Működési célú maradvány:</t>
  </si>
  <si>
    <t>- Felhalmozási célú kiadási megtakarítás:</t>
  </si>
  <si>
    <t xml:space="preserve"> </t>
  </si>
  <si>
    <t>Beruházási kiadások</t>
  </si>
  <si>
    <t>Felújítási kiadások</t>
  </si>
  <si>
    <t xml:space="preserve">- Felhalmozási célú bevételi alulteljesítés: </t>
  </si>
  <si>
    <t>Felhalmozási célú maradvány:</t>
  </si>
  <si>
    <t xml:space="preserve">Alaptevékenység maradványa: </t>
  </si>
  <si>
    <r>
      <t xml:space="preserve">A Gősfa Község Önkormányzata alaptevékenység maradványának összege </t>
    </r>
    <r>
      <rPr>
        <b/>
        <sz val="14"/>
        <color indexed="8"/>
        <rFont val="Times New Roman"/>
        <family val="1"/>
        <charset val="238"/>
      </rPr>
      <t>17 926 859 Ft</t>
    </r>
    <r>
      <rPr>
        <sz val="14"/>
        <color indexed="8"/>
        <rFont val="Times New Roman"/>
        <family val="1"/>
        <charset val="238"/>
      </rPr>
      <t xml:space="preserve">, melyből működési célú maradvány - 1 741 087 </t>
    </r>
    <r>
      <rPr>
        <b/>
        <sz val="14"/>
        <color indexed="8"/>
        <rFont val="Times New Roman"/>
        <family val="1"/>
        <charset val="238"/>
      </rPr>
      <t>Ft</t>
    </r>
    <r>
      <rPr>
        <sz val="14"/>
        <color indexed="8"/>
        <rFont val="Times New Roman"/>
        <family val="1"/>
        <charset val="238"/>
      </rPr>
      <t>, felhalmozási célú maradvány 19 667 946 Ft</t>
    </r>
  </si>
  <si>
    <t>- 2020. évi állami megelőlegezés</t>
  </si>
  <si>
    <t>Gősfa Község Önkormányzata maradványa teljes összege kötelezettséggel terhelt, melyből:</t>
  </si>
  <si>
    <t>- Közfoglalkoztatás bértámogatás előleg rendezése</t>
  </si>
  <si>
    <t>- Szociális célú tüzelőanyag vásárlása</t>
  </si>
  <si>
    <t xml:space="preserve">- Magyar Falu Program keretében temető felújítására elnyert támogatás </t>
  </si>
  <si>
    <t>- Víz-, szennyvíz rendszer felújításainak kiadásaira</t>
  </si>
  <si>
    <t>1. melléklet az 5/2020.(VII.13.) önkormányzati rendeletéhez</t>
  </si>
  <si>
    <t>2. melléklet az 5/2020.(VII.13.) önkormányzati rendeletéhez</t>
  </si>
  <si>
    <t>3. melléklet az 5/2020.(VII.13.) önkormányzati rendeletéhez</t>
  </si>
  <si>
    <t>4. melléklet az 5/2020.(VII.13.) önkormányzati rendeletéhez</t>
  </si>
  <si>
    <t>5.melléklet az 5/2020.(VII.13.) önkormányzati rendeletéhez</t>
  </si>
  <si>
    <t>6.melléklet az 5/2020.(VII.13.) önkormányzati rendeletéhez</t>
  </si>
  <si>
    <t>Költségvetési évet követő három év keretszámai (adatok Ft-ban)</t>
  </si>
  <si>
    <t xml:space="preserve">                             Költségvetési mérleg közgazdasági tagolásban (adatok Ft-ban)</t>
  </si>
  <si>
    <t xml:space="preserve">Költségvetési egyenleg megállapítása, hiány finanszírozásának módja, többlet felhasználása </t>
  </si>
  <si>
    <t>Helyi önkormányzat teljesített bevételei és kiadásai kormányzati funkciók szerinti bontásban (adatok Ft-ban)</t>
  </si>
  <si>
    <t xml:space="preserve">Gősfa Község Önkormányzatának 2019. évi  költségvetési kiadásai működési és felhalmozási cél szerinti bontásban és létszám előirányzata                                                                                                                                                                                                                                                                                                                                                                                                                                                                                                           (adatok e Ft-ban) </t>
  </si>
  <si>
    <t xml:space="preserve">Gősfa Község Önkormányzatának 2019. évi bevételi előirányzatai működési és felhalmozási cél szerinti bontásban                                                                                                                                                                                                                                                                                                      (adatok Ft-ban)  </t>
  </si>
  <si>
    <t>7. melléklet az 5/2020.(VII.13.) önkormányzati rendeletéhez</t>
  </si>
  <si>
    <t>8. melléklet az 5/2020.(VII.13.) önkormányzati rendeletéhez</t>
  </si>
  <si>
    <t>9. melléklet az 5/2020.(VII.13.) önkormányzati rendeletéhez</t>
  </si>
  <si>
    <t xml:space="preserve">A helyi önkormányzatok általános működéséhez, ágazati feladataihoz kapcsolódó támogatások 2019. évi teljesítési adatok /adatok Ft-ban/ </t>
  </si>
  <si>
    <r>
      <t xml:space="preserve">Közvetett támogatásokat tartalmazó kimutatás 2019. év </t>
    </r>
    <r>
      <rPr>
        <b/>
        <sz val="11"/>
        <color indexed="8"/>
        <rFont val="Garamond"/>
        <family val="1"/>
        <charset val="238"/>
      </rPr>
      <t>/adatok Ft-ban/</t>
    </r>
  </si>
  <si>
    <t>MARADVÁNYKIMUTATÁS 2019. év  /adatok Ft-ban/</t>
  </si>
  <si>
    <t>10. melléklet az 5/2020.(VII.13.) önkormányzati rendeletéhez</t>
  </si>
  <si>
    <t>Pénzeszközök állományának változása 2019. évben - adatok Ft-ban</t>
  </si>
  <si>
    <t>11. melléklet az 5/2020.(VII.13.) önkormányzati rendeletéhez</t>
  </si>
  <si>
    <t>11/A melléklet az 5/2020.(VII.13.) önkormányzati rendeletéhez</t>
  </si>
  <si>
    <t>12. melléklet az 5/2020.(VII.13.) önkormányzati rendeletéhez</t>
  </si>
  <si>
    <t xml:space="preserve">Önkormányzati részvények alakulása 2019. évben </t>
  </si>
  <si>
    <t xml:space="preserve">                                                                          Vagyon kimumatás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</si>
</sst>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  <numFmt numFmtId="167" formatCode="_-* #,##0_-;\-* #,##0_-;_-* &quot;-&quot;??_-;_-@_-"/>
  </numFmts>
  <fonts count="85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"/>
      <family val="2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2"/>
      <color indexed="8"/>
      <name val="Garamond"/>
      <family val="1"/>
      <charset val="238"/>
    </font>
    <font>
      <sz val="12"/>
      <name val="Garamond"/>
      <family val="1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20"/>
      <name val="Times New Roman"/>
      <family val="1"/>
      <charset val="238"/>
    </font>
    <font>
      <b/>
      <sz val="11"/>
      <name val="Garamond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indexed="8"/>
      <name val="Garamond"/>
      <family val="1"/>
      <charset val="238"/>
    </font>
    <font>
      <sz val="14"/>
      <color rgb="FFFF0000"/>
      <name val="Garamond"/>
      <family val="1"/>
      <charset val="238"/>
    </font>
    <font>
      <b/>
      <sz val="14"/>
      <color rgb="FFFF0000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4"/>
      <name val="Garamond"/>
      <family val="1"/>
      <charset val="238"/>
    </font>
    <font>
      <b/>
      <sz val="14"/>
      <color indexed="8"/>
      <name val="Garamond"/>
      <family val="1"/>
      <charset val="238"/>
    </font>
    <font>
      <sz val="14"/>
      <name val="Garamond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24"/>
      <name val="Garamond"/>
      <family val="1"/>
      <charset val="238"/>
    </font>
    <font>
      <b/>
      <i/>
      <sz val="24"/>
      <name val="Garamond"/>
      <family val="1"/>
      <charset val="238"/>
    </font>
    <font>
      <b/>
      <i/>
      <sz val="24"/>
      <color rgb="FFFF0000"/>
      <name val="Garamond"/>
      <family val="1"/>
      <charset val="238"/>
    </font>
    <font>
      <sz val="24"/>
      <name val="Garamond"/>
      <family val="1"/>
      <charset val="238"/>
    </font>
    <font>
      <b/>
      <sz val="24"/>
      <color rgb="FFFF0000"/>
      <name val="Garamond"/>
      <family val="1"/>
      <charset val="238"/>
    </font>
    <font>
      <sz val="24"/>
      <color rgb="FFFF0000"/>
      <name val="Garamond"/>
      <family val="1"/>
      <charset val="238"/>
    </font>
    <font>
      <sz val="24"/>
      <color indexed="8"/>
      <name val="Garamond"/>
      <family val="1"/>
      <charset val="238"/>
    </font>
    <font>
      <i/>
      <sz val="24"/>
      <name val="Garamond"/>
      <family val="1"/>
      <charset val="238"/>
    </font>
    <font>
      <b/>
      <sz val="26"/>
      <name val="Garamond"/>
      <family val="1"/>
      <charset val="238"/>
    </font>
    <font>
      <i/>
      <sz val="1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i/>
      <sz val="11"/>
      <color rgb="FFFF0000"/>
      <name val="Garamond"/>
      <family val="1"/>
      <charset val="238"/>
    </font>
    <font>
      <b/>
      <i/>
      <sz val="11"/>
      <name val="Garamond"/>
      <family val="1"/>
      <charset val="238"/>
    </font>
    <font>
      <b/>
      <i/>
      <sz val="11"/>
      <color rgb="FFFF0000"/>
      <name val="Garamond"/>
      <family val="1"/>
      <charset val="238"/>
    </font>
    <font>
      <sz val="12"/>
      <color rgb="FFFF0000"/>
      <name val="Garamond"/>
      <family val="1"/>
      <charset val="238"/>
    </font>
    <font>
      <sz val="8"/>
      <name val="Calibri"/>
      <family val="2"/>
      <charset val="238"/>
    </font>
    <font>
      <sz val="11"/>
      <name val="Arial CE"/>
      <charset val="238"/>
    </font>
    <font>
      <b/>
      <u/>
      <sz val="11"/>
      <color theme="1"/>
      <name val="Garamond"/>
      <family val="1"/>
      <charset val="238"/>
    </font>
    <font>
      <b/>
      <u/>
      <sz val="14"/>
      <color theme="1"/>
      <name val="Garamond"/>
      <family val="1"/>
      <charset val="238"/>
    </font>
    <font>
      <b/>
      <sz val="10"/>
      <name val="Arial CE"/>
      <charset val="238"/>
    </font>
    <font>
      <u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indexed="8"/>
      <name val="Calibri"/>
      <family val="2"/>
      <charset val="238"/>
    </font>
    <font>
      <sz val="18"/>
      <name val="Garamond"/>
      <family val="1"/>
      <charset val="238"/>
    </font>
    <font>
      <sz val="16"/>
      <color indexed="8"/>
      <name val="Calibri"/>
      <family val="2"/>
      <charset val="238"/>
    </font>
    <font>
      <sz val="16"/>
      <name val="Arial CE"/>
      <charset val="238"/>
    </font>
    <font>
      <sz val="14"/>
      <name val="Arial CE"/>
      <charset val="238"/>
    </font>
    <font>
      <sz val="14"/>
      <color indexed="8"/>
      <name val="Calibri"/>
      <family val="2"/>
      <charset val="238"/>
    </font>
    <font>
      <sz val="16"/>
      <color indexed="8"/>
      <name val="Garamond"/>
      <family val="1"/>
      <charset val="238"/>
    </font>
    <font>
      <sz val="16"/>
      <name val="MS Sans Serif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  <xf numFmtId="0" fontId="46" fillId="0" borderId="0"/>
    <xf numFmtId="0" fontId="47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789">
    <xf numFmtId="0" fontId="0" fillId="0" borderId="0" xfId="0"/>
    <xf numFmtId="0" fontId="1" fillId="0" borderId="0" xfId="37"/>
    <xf numFmtId="3" fontId="1" fillId="0" borderId="0" xfId="37" applyNumberFormat="1"/>
    <xf numFmtId="0" fontId="19" fillId="0" borderId="0" xfId="37" applyFont="1"/>
    <xf numFmtId="0" fontId="19" fillId="0" borderId="0" xfId="37" applyFont="1" applyBorder="1"/>
    <xf numFmtId="0" fontId="2" fillId="0" borderId="0" xfId="41"/>
    <xf numFmtId="0" fontId="27" fillId="0" borderId="0" xfId="37" applyFont="1"/>
    <xf numFmtId="3" fontId="20" fillId="0" borderId="17" xfId="37" applyNumberFormat="1" applyFont="1" applyBorder="1" applyAlignment="1">
      <alignment horizontal="center"/>
    </xf>
    <xf numFmtId="3" fontId="22" fillId="0" borderId="17" xfId="37" applyNumberFormat="1" applyFont="1" applyBorder="1" applyAlignment="1">
      <alignment horizontal="center"/>
    </xf>
    <xf numFmtId="0" fontId="2" fillId="0" borderId="0" xfId="41" applyFont="1"/>
    <xf numFmtId="0" fontId="20" fillId="0" borderId="16" xfId="37" applyFont="1" applyBorder="1"/>
    <xf numFmtId="0" fontId="20" fillId="0" borderId="16" xfId="37" applyFont="1" applyBorder="1" applyAlignment="1">
      <alignment wrapText="1"/>
    </xf>
    <xf numFmtId="0" fontId="21" fillId="0" borderId="16" xfId="37" applyFont="1" applyBorder="1"/>
    <xf numFmtId="0" fontId="21" fillId="0" borderId="23" xfId="37" applyFont="1" applyBorder="1"/>
    <xf numFmtId="0" fontId="25" fillId="0" borderId="16" xfId="41" applyFont="1" applyBorder="1" applyAlignment="1">
      <alignment wrapText="1"/>
    </xf>
    <xf numFmtId="0" fontId="23" fillId="0" borderId="16" xfId="41" applyFont="1" applyBorder="1" applyAlignment="1">
      <alignment wrapText="1"/>
    </xf>
    <xf numFmtId="0" fontId="30" fillId="0" borderId="16" xfId="41" applyFont="1" applyBorder="1" applyAlignment="1">
      <alignment wrapText="1"/>
    </xf>
    <xf numFmtId="0" fontId="30" fillId="0" borderId="23" xfId="41" applyFont="1" applyBorder="1" applyAlignment="1">
      <alignment wrapText="1"/>
    </xf>
    <xf numFmtId="0" fontId="32" fillId="0" borderId="0" xfId="37" applyFont="1" applyBorder="1"/>
    <xf numFmtId="0" fontId="32" fillId="0" borderId="0" xfId="37" applyFont="1" applyFill="1" applyBorder="1"/>
    <xf numFmtId="3" fontId="32" fillId="0" borderId="0" xfId="37" applyNumberFormat="1" applyFont="1" applyBorder="1"/>
    <xf numFmtId="0" fontId="29" fillId="0" borderId="0" xfId="37" applyFont="1" applyFill="1" applyBorder="1"/>
    <xf numFmtId="0" fontId="27" fillId="0" borderId="0" xfId="37" applyFont="1" applyFill="1"/>
    <xf numFmtId="0" fontId="29" fillId="0" borderId="0" xfId="37" applyFont="1" applyFill="1" applyBorder="1" applyAlignment="1">
      <alignment horizontal="right"/>
    </xf>
    <xf numFmtId="0" fontId="27" fillId="0" borderId="0" xfId="37" applyFont="1" applyFill="1" applyAlignment="1">
      <alignment horizontal="right"/>
    </xf>
    <xf numFmtId="0" fontId="32" fillId="0" borderId="26" xfId="37" applyFont="1" applyBorder="1"/>
    <xf numFmtId="0" fontId="32" fillId="0" borderId="53" xfId="37" applyFont="1" applyBorder="1"/>
    <xf numFmtId="0" fontId="2" fillId="0" borderId="0" xfId="47"/>
    <xf numFmtId="0" fontId="2" fillId="24" borderId="0" xfId="47" applyFill="1"/>
    <xf numFmtId="0" fontId="39" fillId="0" borderId="0" xfId="48" applyFont="1"/>
    <xf numFmtId="0" fontId="38" fillId="0" borderId="16" xfId="48" applyFont="1" applyBorder="1"/>
    <xf numFmtId="0" fontId="38" fillId="0" borderId="18" xfId="48" applyFont="1" applyBorder="1" applyAlignment="1">
      <alignment horizontal="center"/>
    </xf>
    <xf numFmtId="49" fontId="37" fillId="0" borderId="48" xfId="48" applyNumberFormat="1" applyFont="1" applyBorder="1" applyAlignment="1">
      <alignment horizontal="left"/>
    </xf>
    <xf numFmtId="0" fontId="37" fillId="0" borderId="16" xfId="48" applyFont="1" applyBorder="1"/>
    <xf numFmtId="3" fontId="37" fillId="0" borderId="18" xfId="48" applyNumberFormat="1" applyFont="1" applyBorder="1"/>
    <xf numFmtId="0" fontId="40" fillId="0" borderId="0" xfId="48" applyFont="1"/>
    <xf numFmtId="0" fontId="41" fillId="0" borderId="0" xfId="37" applyFont="1"/>
    <xf numFmtId="49" fontId="38" fillId="0" borderId="48" xfId="48" applyNumberFormat="1" applyFont="1" applyBorder="1" applyAlignment="1">
      <alignment horizontal="left"/>
    </xf>
    <xf numFmtId="3" fontId="38" fillId="0" borderId="18" xfId="48" applyNumberFormat="1" applyFont="1" applyBorder="1"/>
    <xf numFmtId="3" fontId="37" fillId="0" borderId="18" xfId="48" applyNumberFormat="1" applyFont="1" applyBorder="1" applyAlignment="1">
      <alignment horizontal="right"/>
    </xf>
    <xf numFmtId="3" fontId="38" fillId="0" borderId="18" xfId="48" applyNumberFormat="1" applyFont="1" applyBorder="1" applyAlignment="1">
      <alignment horizontal="right"/>
    </xf>
    <xf numFmtId="49" fontId="38" fillId="0" borderId="63" xfId="48" applyNumberFormat="1" applyFont="1" applyBorder="1" applyAlignment="1">
      <alignment horizontal="left"/>
    </xf>
    <xf numFmtId="0" fontId="38" fillId="0" borderId="31" xfId="0" applyFont="1" applyBorder="1"/>
    <xf numFmtId="0" fontId="38" fillId="0" borderId="11" xfId="0" applyFont="1" applyBorder="1" applyAlignment="1">
      <alignment horizontal="left" vertical="top" wrapText="1"/>
    </xf>
    <xf numFmtId="0" fontId="38" fillId="0" borderId="19" xfId="0" applyFont="1" applyBorder="1" applyAlignment="1">
      <alignment horizontal="left" vertical="top" wrapText="1"/>
    </xf>
    <xf numFmtId="3" fontId="38" fillId="0" borderId="20" xfId="0" applyNumberFormat="1" applyFont="1" applyBorder="1" applyAlignment="1">
      <alignment horizontal="right" vertical="top" wrapText="1"/>
    </xf>
    <xf numFmtId="0" fontId="20" fillId="0" borderId="0" xfId="48" applyFont="1"/>
    <xf numFmtId="0" fontId="35" fillId="0" borderId="0" xfId="48" applyFont="1"/>
    <xf numFmtId="0" fontId="35" fillId="0" borderId="16" xfId="48" applyFont="1" applyBorder="1" applyAlignment="1">
      <alignment wrapText="1"/>
    </xf>
    <xf numFmtId="3" fontId="35" fillId="0" borderId="17" xfId="48" applyNumberFormat="1" applyFont="1" applyBorder="1" applyAlignment="1">
      <alignment horizontal="center" vertical="center"/>
    </xf>
    <xf numFmtId="0" fontId="36" fillId="0" borderId="23" xfId="48" applyFont="1" applyBorder="1"/>
    <xf numFmtId="3" fontId="36" fillId="0" borderId="24" xfId="48" applyNumberFormat="1" applyFont="1" applyBorder="1" applyAlignment="1">
      <alignment horizontal="center" vertical="center"/>
    </xf>
    <xf numFmtId="0" fontId="34" fillId="0" borderId="0" xfId="0" applyFont="1" applyBorder="1" applyAlignment="1"/>
    <xf numFmtId="3" fontId="36" fillId="0" borderId="0" xfId="48" applyNumberFormat="1" applyFont="1" applyBorder="1" applyAlignment="1">
      <alignment horizontal="center" wrapText="1"/>
    </xf>
    <xf numFmtId="0" fontId="35" fillId="0" borderId="16" xfId="48" applyFont="1" applyFill="1" applyBorder="1" applyAlignment="1">
      <alignment horizontal="left" vertical="center"/>
    </xf>
    <xf numFmtId="3" fontId="35" fillId="0" borderId="17" xfId="48" applyNumberFormat="1" applyFont="1" applyFill="1" applyBorder="1" applyAlignment="1">
      <alignment horizontal="right" vertical="center" wrapText="1"/>
    </xf>
    <xf numFmtId="3" fontId="35" fillId="0" borderId="0" xfId="48" applyNumberFormat="1" applyFont="1" applyBorder="1" applyAlignment="1">
      <alignment horizontal="right" vertical="center"/>
    </xf>
    <xf numFmtId="0" fontId="42" fillId="0" borderId="0" xfId="48" applyFont="1"/>
    <xf numFmtId="0" fontId="35" fillId="0" borderId="16" xfId="48" applyFont="1" applyFill="1" applyBorder="1" applyAlignment="1">
      <alignment vertical="center" wrapText="1"/>
    </xf>
    <xf numFmtId="3" fontId="35" fillId="0" borderId="17" xfId="48" applyNumberFormat="1" applyFont="1" applyFill="1" applyBorder="1" applyAlignment="1">
      <alignment vertical="center"/>
    </xf>
    <xf numFmtId="0" fontId="35" fillId="0" borderId="0" xfId="48" applyFont="1" applyBorder="1" applyAlignment="1">
      <alignment horizontal="right" vertical="center"/>
    </xf>
    <xf numFmtId="0" fontId="35" fillId="0" borderId="53" xfId="0" applyFont="1" applyBorder="1" applyAlignment="1">
      <alignment wrapText="1"/>
    </xf>
    <xf numFmtId="3" fontId="36" fillId="0" borderId="0" xfId="48" applyNumberFormat="1" applyFont="1" applyFill="1" applyBorder="1" applyAlignment="1">
      <alignment vertical="center"/>
    </xf>
    <xf numFmtId="3" fontId="35" fillId="0" borderId="17" xfId="48" applyNumberFormat="1" applyFont="1" applyBorder="1" applyAlignment="1">
      <alignment horizontal="right" vertical="center" wrapText="1"/>
    </xf>
    <xf numFmtId="0" fontId="35" fillId="0" borderId="0" xfId="48" applyFont="1" applyFill="1" applyBorder="1" applyAlignment="1">
      <alignment wrapText="1"/>
    </xf>
    <xf numFmtId="3" fontId="35" fillId="0" borderId="0" xfId="48" applyNumberFormat="1" applyFont="1" applyFill="1" applyBorder="1"/>
    <xf numFmtId="3" fontId="36" fillId="0" borderId="0" xfId="48" applyNumberFormat="1" applyFont="1" applyFill="1" applyBorder="1"/>
    <xf numFmtId="3" fontId="35" fillId="0" borderId="0" xfId="48" applyNumberFormat="1" applyFont="1" applyBorder="1"/>
    <xf numFmtId="0" fontId="20" fillId="0" borderId="0" xfId="48" applyFont="1" applyFill="1" applyBorder="1" applyAlignment="1">
      <alignment wrapText="1"/>
    </xf>
    <xf numFmtId="3" fontId="20" fillId="0" borderId="0" xfId="48" applyNumberFormat="1" applyFont="1" applyFill="1" applyBorder="1"/>
    <xf numFmtId="3" fontId="21" fillId="0" borderId="0" xfId="48" applyNumberFormat="1" applyFont="1" applyFill="1" applyBorder="1"/>
    <xf numFmtId="3" fontId="20" fillId="0" borderId="0" xfId="48" applyNumberFormat="1" applyFont="1" applyBorder="1"/>
    <xf numFmtId="0" fontId="43" fillId="0" borderId="16" xfId="48" applyFont="1" applyBorder="1" applyAlignment="1">
      <alignment horizontal="center" vertical="center"/>
    </xf>
    <xf numFmtId="0" fontId="43" fillId="0" borderId="18" xfId="48" applyFont="1" applyBorder="1" applyAlignment="1">
      <alignment horizontal="center" vertical="center"/>
    </xf>
    <xf numFmtId="0" fontId="43" fillId="0" borderId="16" xfId="48" applyFont="1" applyBorder="1" applyAlignment="1">
      <alignment vertical="center"/>
    </xf>
    <xf numFmtId="3" fontId="43" fillId="0" borderId="18" xfId="48" applyNumberFormat="1" applyFont="1" applyFill="1" applyBorder="1" applyAlignment="1">
      <alignment vertical="center"/>
    </xf>
    <xf numFmtId="0" fontId="45" fillId="0" borderId="16" xfId="48" applyFont="1" applyBorder="1" applyAlignment="1">
      <alignment vertical="center"/>
    </xf>
    <xf numFmtId="3" fontId="45" fillId="0" borderId="18" xfId="48" applyNumberFormat="1" applyFont="1" applyFill="1" applyBorder="1" applyAlignment="1">
      <alignment vertical="center"/>
    </xf>
    <xf numFmtId="0" fontId="45" fillId="0" borderId="23" xfId="48" applyFont="1" applyBorder="1" applyAlignment="1">
      <alignment vertical="center"/>
    </xf>
    <xf numFmtId="3" fontId="45" fillId="0" borderId="28" xfId="48" applyNumberFormat="1" applyFont="1" applyFill="1" applyBorder="1" applyAlignment="1">
      <alignment vertical="center"/>
    </xf>
    <xf numFmtId="0" fontId="46" fillId="0" borderId="0" xfId="49"/>
    <xf numFmtId="0" fontId="47" fillId="0" borderId="16" xfId="49" applyFont="1" applyBorder="1" applyAlignment="1">
      <alignment horizontal="left" vertical="top" wrapText="1"/>
    </xf>
    <xf numFmtId="3" fontId="47" fillId="0" borderId="18" xfId="49" applyNumberFormat="1" applyFont="1" applyBorder="1" applyAlignment="1">
      <alignment horizontal="right" vertical="top" wrapText="1"/>
    </xf>
    <xf numFmtId="0" fontId="48" fillId="0" borderId="16" xfId="49" applyFont="1" applyBorder="1" applyAlignment="1">
      <alignment horizontal="left" vertical="top" wrapText="1"/>
    </xf>
    <xf numFmtId="3" fontId="48" fillId="0" borderId="18" xfId="49" applyNumberFormat="1" applyFont="1" applyBorder="1" applyAlignment="1">
      <alignment horizontal="right" vertical="top" wrapText="1"/>
    </xf>
    <xf numFmtId="0" fontId="49" fillId="0" borderId="0" xfId="49" applyFont="1"/>
    <xf numFmtId="0" fontId="47" fillId="0" borderId="16" xfId="0" applyFont="1" applyBorder="1" applyAlignment="1">
      <alignment horizontal="left" vertical="top" wrapText="1"/>
    </xf>
    <xf numFmtId="0" fontId="48" fillId="0" borderId="16" xfId="0" applyFont="1" applyBorder="1" applyAlignment="1">
      <alignment horizontal="left" vertical="top" wrapText="1"/>
    </xf>
    <xf numFmtId="0" fontId="48" fillId="0" borderId="53" xfId="0" applyFont="1" applyBorder="1" applyAlignment="1">
      <alignment horizontal="left" vertical="top" wrapText="1"/>
    </xf>
    <xf numFmtId="0" fontId="46" fillId="0" borderId="0" xfId="49" applyFont="1"/>
    <xf numFmtId="0" fontId="50" fillId="0" borderId="0" xfId="49" applyFont="1"/>
    <xf numFmtId="0" fontId="48" fillId="0" borderId="23" xfId="49" applyFont="1" applyBorder="1" applyAlignment="1">
      <alignment horizontal="left" vertical="top" wrapText="1"/>
    </xf>
    <xf numFmtId="3" fontId="48" fillId="0" borderId="28" xfId="49" applyNumberFormat="1" applyFont="1" applyBorder="1" applyAlignment="1">
      <alignment horizontal="right" vertical="top" wrapText="1"/>
    </xf>
    <xf numFmtId="0" fontId="21" fillId="0" borderId="16" xfId="50" applyFont="1" applyBorder="1" applyAlignment="1">
      <alignment horizontal="center" vertical="center"/>
    </xf>
    <xf numFmtId="0" fontId="33" fillId="0" borderId="17" xfId="50" applyFont="1" applyBorder="1" applyAlignment="1">
      <alignment horizontal="center" vertical="center"/>
    </xf>
    <xf numFmtId="0" fontId="33" fillId="0" borderId="18" xfId="50" applyFont="1" applyBorder="1" applyAlignment="1">
      <alignment horizontal="center" vertical="center"/>
    </xf>
    <xf numFmtId="0" fontId="22" fillId="0" borderId="23" xfId="37" applyFont="1" applyBorder="1" applyAlignment="1">
      <alignment horizontal="left" vertical="center" wrapText="1"/>
    </xf>
    <xf numFmtId="10" fontId="22" fillId="0" borderId="24" xfId="50" applyNumberFormat="1" applyFont="1" applyBorder="1" applyAlignment="1">
      <alignment horizontal="center" vertical="center"/>
    </xf>
    <xf numFmtId="3" fontId="22" fillId="0" borderId="28" xfId="50" applyNumberFormat="1" applyFont="1" applyBorder="1" applyAlignment="1">
      <alignment horizontal="center" vertical="center"/>
    </xf>
    <xf numFmtId="0" fontId="25" fillId="0" borderId="0" xfId="0" applyFont="1"/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0" xfId="52" applyFont="1"/>
    <xf numFmtId="0" fontId="21" fillId="0" borderId="16" xfId="52" applyFont="1" applyBorder="1" applyAlignment="1">
      <alignment horizontal="center" vertical="center"/>
    </xf>
    <xf numFmtId="0" fontId="21" fillId="0" borderId="17" xfId="52" applyFont="1" applyBorder="1" applyAlignment="1">
      <alignment horizontal="center" vertical="center" wrapText="1"/>
    </xf>
    <xf numFmtId="0" fontId="21" fillId="0" borderId="18" xfId="52" applyFont="1" applyBorder="1" applyAlignment="1">
      <alignment horizontal="center" vertical="center" wrapText="1"/>
    </xf>
    <xf numFmtId="0" fontId="20" fillId="0" borderId="16" xfId="52" applyFont="1" applyBorder="1" applyAlignment="1">
      <alignment vertical="center" wrapText="1"/>
    </xf>
    <xf numFmtId="0" fontId="20" fillId="0" borderId="17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20" fillId="0" borderId="16" xfId="52" applyFont="1" applyBorder="1" applyAlignment="1">
      <alignment vertical="center"/>
    </xf>
    <xf numFmtId="0" fontId="20" fillId="0" borderId="17" xfId="52" applyFont="1" applyBorder="1" applyAlignment="1">
      <alignment horizontal="center" vertical="center" wrapText="1"/>
    </xf>
    <xf numFmtId="3" fontId="20" fillId="0" borderId="18" xfId="52" applyNumberFormat="1" applyFont="1" applyBorder="1" applyAlignment="1">
      <alignment horizontal="center" vertical="center"/>
    </xf>
    <xf numFmtId="0" fontId="20" fillId="0" borderId="17" xfId="53" applyNumberFormat="1" applyFont="1" applyBorder="1" applyAlignment="1">
      <alignment horizontal="center" vertical="center" wrapText="1"/>
    </xf>
    <xf numFmtId="0" fontId="20" fillId="0" borderId="23" xfId="52" applyFont="1" applyBorder="1" applyAlignment="1">
      <alignment vertical="center"/>
    </xf>
    <xf numFmtId="0" fontId="20" fillId="0" borderId="24" xfId="52" applyFont="1" applyBorder="1" applyAlignment="1">
      <alignment horizontal="center" vertical="center"/>
    </xf>
    <xf numFmtId="0" fontId="20" fillId="0" borderId="28" xfId="52" applyFont="1" applyBorder="1" applyAlignment="1">
      <alignment horizontal="center" vertical="center"/>
    </xf>
    <xf numFmtId="0" fontId="35" fillId="0" borderId="16" xfId="48" applyFont="1" applyBorder="1" applyAlignment="1">
      <alignment horizontal="left" vertical="center"/>
    </xf>
    <xf numFmtId="0" fontId="35" fillId="0" borderId="29" xfId="48" applyFont="1" applyBorder="1" applyAlignment="1">
      <alignment horizontal="right" vertical="center"/>
    </xf>
    <xf numFmtId="3" fontId="35" fillId="0" borderId="29" xfId="48" applyNumberFormat="1" applyFont="1" applyBorder="1" applyAlignment="1">
      <alignment horizontal="right" wrapText="1"/>
    </xf>
    <xf numFmtId="3" fontId="35" fillId="0" borderId="10" xfId="48" applyNumberFormat="1" applyFont="1" applyFill="1" applyBorder="1" applyAlignment="1">
      <alignment horizontal="right" vertical="center"/>
    </xf>
    <xf numFmtId="0" fontId="35" fillId="0" borderId="51" xfId="48" applyFont="1" applyBorder="1" applyAlignment="1">
      <alignment horizontal="right" vertical="center"/>
    </xf>
    <xf numFmtId="3" fontId="35" fillId="0" borderId="22" xfId="48" applyNumberFormat="1" applyFont="1" applyBorder="1" applyAlignment="1">
      <alignment horizontal="right" vertical="center"/>
    </xf>
    <xf numFmtId="0" fontId="35" fillId="0" borderId="11" xfId="48" applyFont="1" applyFill="1" applyBorder="1" applyAlignment="1">
      <alignment vertical="center" wrapText="1"/>
    </xf>
    <xf numFmtId="3" fontId="35" fillId="0" borderId="19" xfId="48" applyNumberFormat="1" applyFont="1" applyFill="1" applyBorder="1" applyAlignment="1">
      <alignment vertical="center"/>
    </xf>
    <xf numFmtId="3" fontId="36" fillId="0" borderId="19" xfId="48" applyNumberFormat="1" applyFont="1" applyFill="1" applyBorder="1" applyAlignment="1">
      <alignment vertical="center"/>
    </xf>
    <xf numFmtId="0" fontId="35" fillId="0" borderId="41" xfId="48" applyFont="1" applyBorder="1" applyAlignment="1">
      <alignment horizontal="right" vertical="center"/>
    </xf>
    <xf numFmtId="0" fontId="35" fillId="0" borderId="20" xfId="48" applyFont="1" applyBorder="1" applyAlignment="1">
      <alignment horizontal="right" vertical="center"/>
    </xf>
    <xf numFmtId="3" fontId="36" fillId="0" borderId="57" xfId="48" applyNumberFormat="1" applyFont="1" applyFill="1" applyBorder="1" applyAlignment="1">
      <alignment vertical="center"/>
    </xf>
    <xf numFmtId="3" fontId="35" fillId="0" borderId="22" xfId="48" applyNumberFormat="1" applyFont="1" applyFill="1" applyBorder="1" applyAlignment="1">
      <alignment vertical="center"/>
    </xf>
    <xf numFmtId="3" fontId="35" fillId="0" borderId="10" xfId="48" applyNumberFormat="1" applyFont="1" applyFill="1" applyBorder="1" applyAlignment="1">
      <alignment vertical="center"/>
    </xf>
    <xf numFmtId="3" fontId="35" fillId="0" borderId="10" xfId="48" applyNumberFormat="1" applyFont="1" applyBorder="1" applyAlignment="1">
      <alignment horizontal="right" vertical="center"/>
    </xf>
    <xf numFmtId="0" fontId="36" fillId="0" borderId="11" xfId="48" applyFont="1" applyFill="1" applyBorder="1" applyAlignment="1">
      <alignment vertical="center" wrapText="1"/>
    </xf>
    <xf numFmtId="0" fontId="36" fillId="0" borderId="25" xfId="48" applyFont="1" applyFill="1" applyBorder="1" applyAlignment="1">
      <alignment vertical="center" wrapText="1"/>
    </xf>
    <xf numFmtId="0" fontId="44" fillId="0" borderId="17" xfId="49" applyFont="1" applyBorder="1" applyAlignment="1">
      <alignment horizontal="center" vertical="center" wrapText="1"/>
    </xf>
    <xf numFmtId="0" fontId="52" fillId="0" borderId="17" xfId="49" applyFont="1" applyBorder="1" applyAlignment="1">
      <alignment horizontal="left" vertical="center" wrapText="1"/>
    </xf>
    <xf numFmtId="0" fontId="51" fillId="0" borderId="17" xfId="49" applyFont="1" applyBorder="1" applyAlignment="1">
      <alignment horizontal="left" vertical="center" wrapText="1"/>
    </xf>
    <xf numFmtId="0" fontId="47" fillId="0" borderId="17" xfId="0" applyFont="1" applyBorder="1" applyAlignment="1">
      <alignment horizontal="left" vertical="top" wrapText="1"/>
    </xf>
    <xf numFmtId="3" fontId="32" fillId="0" borderId="0" xfId="37" applyNumberFormat="1" applyFont="1" applyFill="1" applyBorder="1"/>
    <xf numFmtId="3" fontId="27" fillId="0" borderId="0" xfId="37" applyNumberFormat="1" applyFont="1" applyFill="1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3" fontId="22" fillId="0" borderId="17" xfId="37" applyNumberFormat="1" applyFont="1" applyBorder="1"/>
    <xf numFmtId="0" fontId="22" fillId="0" borderId="17" xfId="37" applyFont="1" applyBorder="1"/>
    <xf numFmtId="3" fontId="28" fillId="0" borderId="19" xfId="37" applyNumberFormat="1" applyFont="1" applyBorder="1" applyAlignment="1">
      <alignment horizontal="center"/>
    </xf>
    <xf numFmtId="0" fontId="22" fillId="0" borderId="10" xfId="37" applyFont="1" applyBorder="1"/>
    <xf numFmtId="0" fontId="33" fillId="0" borderId="19" xfId="37" applyFont="1" applyBorder="1"/>
    <xf numFmtId="3" fontId="22" fillId="0" borderId="22" xfId="37" applyNumberFormat="1" applyFont="1" applyBorder="1"/>
    <xf numFmtId="0" fontId="22" fillId="0" borderId="22" xfId="37" applyFont="1" applyBorder="1"/>
    <xf numFmtId="0" fontId="33" fillId="0" borderId="24" xfId="37" applyFont="1" applyBorder="1" applyAlignment="1">
      <alignment horizontal="right"/>
    </xf>
    <xf numFmtId="3" fontId="33" fillId="0" borderId="19" xfId="37" applyNumberFormat="1" applyFont="1" applyBorder="1"/>
    <xf numFmtId="0" fontId="53" fillId="0" borderId="11" xfId="37" applyFont="1" applyBorder="1"/>
    <xf numFmtId="0" fontId="53" fillId="0" borderId="12" xfId="37" applyFont="1" applyBorder="1"/>
    <xf numFmtId="0" fontId="53" fillId="0" borderId="13" xfId="37" applyFont="1" applyBorder="1"/>
    <xf numFmtId="0" fontId="53" fillId="0" borderId="62" xfId="37" applyFont="1" applyBorder="1" applyAlignment="1">
      <alignment horizontal="center" wrapText="1"/>
    </xf>
    <xf numFmtId="0" fontId="53" fillId="0" borderId="14" xfId="37" applyFont="1" applyBorder="1" applyAlignment="1">
      <alignment horizontal="center"/>
    </xf>
    <xf numFmtId="0" fontId="53" fillId="0" borderId="15" xfId="37" applyFont="1" applyBorder="1" applyAlignment="1">
      <alignment horizontal="center"/>
    </xf>
    <xf numFmtId="0" fontId="54" fillId="0" borderId="16" xfId="37" applyFont="1" applyBorder="1" applyAlignment="1">
      <alignment vertical="center" wrapText="1"/>
    </xf>
    <xf numFmtId="0" fontId="54" fillId="0" borderId="17" xfId="37" applyFont="1" applyBorder="1" applyAlignment="1">
      <alignment wrapText="1"/>
    </xf>
    <xf numFmtId="3" fontId="54" fillId="0" borderId="17" xfId="37" applyNumberFormat="1" applyFont="1" applyBorder="1" applyAlignment="1">
      <alignment horizontal="right"/>
    </xf>
    <xf numFmtId="0" fontId="55" fillId="0" borderId="18" xfId="37" applyFont="1" applyBorder="1" applyAlignment="1">
      <alignment horizontal="right"/>
    </xf>
    <xf numFmtId="49" fontId="56" fillId="0" borderId="16" xfId="37" applyNumberFormat="1" applyFont="1" applyBorder="1" applyAlignment="1">
      <alignment horizontal="right" vertical="center" wrapText="1"/>
    </xf>
    <xf numFmtId="49" fontId="56" fillId="0" borderId="17" xfId="37" applyNumberFormat="1" applyFont="1" applyBorder="1" applyAlignment="1">
      <alignment wrapText="1"/>
    </xf>
    <xf numFmtId="3" fontId="56" fillId="0" borderId="17" xfId="37" applyNumberFormat="1" applyFont="1" applyBorder="1" applyAlignment="1">
      <alignment horizontal="left"/>
    </xf>
    <xf numFmtId="0" fontId="57" fillId="0" borderId="18" xfId="37" applyFont="1" applyBorder="1" applyAlignment="1">
      <alignment horizontal="right"/>
    </xf>
    <xf numFmtId="0" fontId="54" fillId="0" borderId="16" xfId="37" applyFont="1" applyBorder="1" applyAlignment="1">
      <alignment horizontal="left" vertical="center" wrapText="1"/>
    </xf>
    <xf numFmtId="0" fontId="55" fillId="0" borderId="18" xfId="37" applyFont="1" applyBorder="1" applyAlignment="1">
      <alignment horizontal="center"/>
    </xf>
    <xf numFmtId="3" fontId="54" fillId="24" borderId="17" xfId="37" applyNumberFormat="1" applyFont="1" applyFill="1" applyBorder="1" applyAlignment="1">
      <alignment horizontal="right"/>
    </xf>
    <xf numFmtId="0" fontId="56" fillId="0" borderId="16" xfId="37" applyFont="1" applyBorder="1" applyAlignment="1">
      <alignment horizontal="right" vertical="center" wrapText="1"/>
    </xf>
    <xf numFmtId="0" fontId="56" fillId="0" borderId="17" xfId="37" applyFont="1" applyBorder="1" applyAlignment="1">
      <alignment wrapText="1"/>
    </xf>
    <xf numFmtId="0" fontId="57" fillId="0" borderId="18" xfId="37" applyFont="1" applyBorder="1" applyAlignment="1">
      <alignment horizontal="center"/>
    </xf>
    <xf numFmtId="3" fontId="56" fillId="24" borderId="17" xfId="37" applyNumberFormat="1" applyFont="1" applyFill="1" applyBorder="1" applyAlignment="1">
      <alignment horizontal="left"/>
    </xf>
    <xf numFmtId="0" fontId="56" fillId="0" borderId="16" xfId="37" applyFont="1" applyBorder="1" applyAlignment="1">
      <alignment horizontal="right" wrapText="1"/>
    </xf>
    <xf numFmtId="0" fontId="56" fillId="0" borderId="17" xfId="37" applyFont="1" applyBorder="1"/>
    <xf numFmtId="0" fontId="56" fillId="0" borderId="21" xfId="37" applyFont="1" applyBorder="1" applyAlignment="1">
      <alignment horizontal="right" wrapText="1"/>
    </xf>
    <xf numFmtId="0" fontId="56" fillId="0" borderId="14" xfId="37" applyFont="1" applyBorder="1"/>
    <xf numFmtId="3" fontId="56" fillId="0" borderId="14" xfId="37" applyNumberFormat="1" applyFont="1" applyBorder="1" applyAlignment="1">
      <alignment horizontal="left"/>
    </xf>
    <xf numFmtId="0" fontId="57" fillId="0" borderId="27" xfId="37" applyFont="1" applyBorder="1" applyAlignment="1">
      <alignment horizontal="center"/>
    </xf>
    <xf numFmtId="3" fontId="56" fillId="24" borderId="14" xfId="37" applyNumberFormat="1" applyFont="1" applyFill="1" applyBorder="1" applyAlignment="1">
      <alignment horizontal="left"/>
    </xf>
    <xf numFmtId="3" fontId="54" fillId="0" borderId="29" xfId="37" applyNumberFormat="1" applyFont="1" applyBorder="1" applyAlignment="1">
      <alignment horizontal="right"/>
    </xf>
    <xf numFmtId="0" fontId="53" fillId="0" borderId="16" xfId="37" applyFont="1" applyBorder="1" applyAlignment="1">
      <alignment vertical="center"/>
    </xf>
    <xf numFmtId="0" fontId="53" fillId="0" borderId="17" xfId="37" applyFont="1" applyBorder="1"/>
    <xf numFmtId="3" fontId="53" fillId="0" borderId="29" xfId="37" applyNumberFormat="1" applyFont="1" applyBorder="1"/>
    <xf numFmtId="3" fontId="58" fillId="0" borderId="18" xfId="37" applyNumberFormat="1" applyFont="1" applyBorder="1"/>
    <xf numFmtId="0" fontId="53" fillId="0" borderId="16" xfId="37" applyFont="1" applyBorder="1" applyAlignment="1">
      <alignment vertical="center" wrapText="1"/>
    </xf>
    <xf numFmtId="0" fontId="53" fillId="0" borderId="10" xfId="37" applyFont="1" applyBorder="1" applyAlignment="1">
      <alignment wrapText="1"/>
    </xf>
    <xf numFmtId="3" fontId="53" fillId="0" borderId="38" xfId="37" applyNumberFormat="1" applyFont="1" applyBorder="1"/>
    <xf numFmtId="3" fontId="57" fillId="0" borderId="18" xfId="37" applyNumberFormat="1" applyFont="1" applyBorder="1"/>
    <xf numFmtId="0" fontId="56" fillId="0" borderId="10" xfId="37" applyFont="1" applyBorder="1" applyAlignment="1">
      <alignment wrapText="1"/>
    </xf>
    <xf numFmtId="3" fontId="56" fillId="0" borderId="38" xfId="37" applyNumberFormat="1" applyFont="1" applyBorder="1" applyAlignment="1">
      <alignment horizontal="left"/>
    </xf>
    <xf numFmtId="3" fontId="56" fillId="24" borderId="38" xfId="37" applyNumberFormat="1" applyFont="1" applyFill="1" applyBorder="1" applyAlignment="1">
      <alignment horizontal="left"/>
    </xf>
    <xf numFmtId="0" fontId="59" fillId="0" borderId="0" xfId="0" quotePrefix="1" applyFont="1" applyAlignment="1">
      <alignment wrapText="1"/>
    </xf>
    <xf numFmtId="0" fontId="56" fillId="0" borderId="16" xfId="37" applyFont="1" applyBorder="1" applyAlignment="1">
      <alignment horizontal="left" wrapText="1"/>
    </xf>
    <xf numFmtId="0" fontId="53" fillId="0" borderId="11" xfId="37" applyFont="1" applyBorder="1" applyAlignment="1">
      <alignment vertical="center" wrapText="1"/>
    </xf>
    <xf numFmtId="0" fontId="53" fillId="0" borderId="19" xfId="37" applyFont="1" applyBorder="1" applyAlignment="1">
      <alignment horizontal="center" wrapText="1"/>
    </xf>
    <xf numFmtId="3" fontId="53" fillId="0" borderId="19" xfId="37" applyNumberFormat="1" applyFont="1" applyBorder="1"/>
    <xf numFmtId="3" fontId="58" fillId="0" borderId="20" xfId="37" applyNumberFormat="1" applyFont="1" applyBorder="1"/>
    <xf numFmtId="0" fontId="56" fillId="0" borderId="35" xfId="37" applyFont="1" applyBorder="1" applyAlignment="1">
      <alignment vertical="center" wrapText="1"/>
    </xf>
    <xf numFmtId="0" fontId="53" fillId="0" borderId="33" xfId="37" applyFont="1" applyBorder="1" applyAlignment="1">
      <alignment horizontal="center" wrapText="1"/>
    </xf>
    <xf numFmtId="3" fontId="53" fillId="0" borderId="33" xfId="37" applyNumberFormat="1" applyFont="1" applyBorder="1"/>
    <xf numFmtId="3" fontId="53" fillId="0" borderId="34" xfId="37" applyNumberFormat="1" applyFont="1" applyBorder="1"/>
    <xf numFmtId="0" fontId="56" fillId="0" borderId="21" xfId="37" applyFont="1" applyBorder="1" applyAlignment="1">
      <alignment horizontal="right" vertical="center" wrapText="1"/>
    </xf>
    <xf numFmtId="0" fontId="53" fillId="0" borderId="22" xfId="37" applyFont="1" applyBorder="1" applyAlignment="1">
      <alignment horizontal="center" wrapText="1"/>
    </xf>
    <xf numFmtId="3" fontId="56" fillId="0" borderId="22" xfId="37" applyNumberFormat="1" applyFont="1" applyBorder="1"/>
    <xf numFmtId="3" fontId="53" fillId="0" borderId="22" xfId="37" applyNumberFormat="1" applyFont="1" applyBorder="1"/>
    <xf numFmtId="3" fontId="56" fillId="0" borderId="27" xfId="37" applyNumberFormat="1" applyFont="1" applyBorder="1"/>
    <xf numFmtId="3" fontId="56" fillId="24" borderId="22" xfId="37" applyNumberFormat="1" applyFont="1" applyFill="1" applyBorder="1"/>
    <xf numFmtId="3" fontId="53" fillId="24" borderId="22" xfId="37" applyNumberFormat="1" applyFont="1" applyFill="1" applyBorder="1"/>
    <xf numFmtId="3" fontId="56" fillId="24" borderId="27" xfId="37" applyNumberFormat="1" applyFont="1" applyFill="1" applyBorder="1"/>
    <xf numFmtId="0" fontId="56" fillId="0" borderId="23" xfId="37" applyFont="1" applyBorder="1" applyAlignment="1">
      <alignment horizontal="right" vertical="center" wrapText="1"/>
    </xf>
    <xf numFmtId="0" fontId="53" fillId="0" borderId="24" xfId="37" applyFont="1" applyBorder="1" applyAlignment="1">
      <alignment horizontal="center" wrapText="1"/>
    </xf>
    <xf numFmtId="3" fontId="56" fillId="0" borderId="24" xfId="37" applyNumberFormat="1" applyFont="1" applyBorder="1"/>
    <xf numFmtId="3" fontId="53" fillId="0" borderId="24" xfId="37" applyNumberFormat="1" applyFont="1" applyBorder="1"/>
    <xf numFmtId="3" fontId="56" fillId="0" borderId="28" xfId="37" applyNumberFormat="1" applyFont="1" applyBorder="1"/>
    <xf numFmtId="3" fontId="53" fillId="24" borderId="24" xfId="37" applyNumberFormat="1" applyFont="1" applyFill="1" applyBorder="1"/>
    <xf numFmtId="3" fontId="56" fillId="24" borderId="28" xfId="37" applyNumberFormat="1" applyFont="1" applyFill="1" applyBorder="1"/>
    <xf numFmtId="3" fontId="53" fillId="0" borderId="20" xfId="37" applyNumberFormat="1" applyFont="1" applyBorder="1"/>
    <xf numFmtId="0" fontId="56" fillId="0" borderId="22" xfId="37" applyFont="1" applyBorder="1" applyAlignment="1">
      <alignment wrapText="1"/>
    </xf>
    <xf numFmtId="3" fontId="56" fillId="0" borderId="22" xfId="37" applyNumberFormat="1" applyFont="1" applyBorder="1" applyAlignment="1">
      <alignment horizontal="left"/>
    </xf>
    <xf numFmtId="3" fontId="57" fillId="0" borderId="27" xfId="37" applyNumberFormat="1" applyFont="1" applyBorder="1"/>
    <xf numFmtId="0" fontId="53" fillId="0" borderId="21" xfId="37" applyFont="1" applyBorder="1" applyAlignment="1">
      <alignment vertical="center" wrapText="1"/>
    </xf>
    <xf numFmtId="0" fontId="53" fillId="0" borderId="22" xfId="37" applyFont="1" applyBorder="1" applyAlignment="1">
      <alignment wrapText="1"/>
    </xf>
    <xf numFmtId="3" fontId="53" fillId="0" borderId="17" xfId="37" applyNumberFormat="1" applyFont="1" applyBorder="1"/>
    <xf numFmtId="0" fontId="56" fillId="0" borderId="16" xfId="37" applyFont="1" applyBorder="1" applyAlignment="1">
      <alignment horizontal="right" vertical="center"/>
    </xf>
    <xf numFmtId="0" fontId="56" fillId="0" borderId="16" xfId="37" quotePrefix="1" applyFont="1" applyBorder="1" applyAlignment="1">
      <alignment horizontal="right" vertical="center"/>
    </xf>
    <xf numFmtId="0" fontId="56" fillId="0" borderId="16" xfId="37" applyFont="1" applyBorder="1" applyAlignment="1">
      <alignment vertical="center" wrapText="1"/>
    </xf>
    <xf numFmtId="3" fontId="56" fillId="0" borderId="17" xfId="37" applyNumberFormat="1" applyFont="1" applyBorder="1"/>
    <xf numFmtId="3" fontId="56" fillId="24" borderId="17" xfId="37" applyNumberFormat="1" applyFont="1" applyFill="1" applyBorder="1"/>
    <xf numFmtId="0" fontId="56" fillId="0" borderId="31" xfId="37" applyFont="1" applyBorder="1" applyAlignment="1">
      <alignment vertical="center" wrapText="1"/>
    </xf>
    <xf numFmtId="3" fontId="56" fillId="0" borderId="10" xfId="37" applyNumberFormat="1" applyFont="1" applyBorder="1"/>
    <xf numFmtId="3" fontId="58" fillId="0" borderId="32" xfId="37" applyNumberFormat="1" applyFont="1" applyBorder="1"/>
    <xf numFmtId="3" fontId="56" fillId="24" borderId="10" xfId="37" applyNumberFormat="1" applyFont="1" applyFill="1" applyBorder="1"/>
    <xf numFmtId="0" fontId="56" fillId="0" borderId="21" xfId="37" applyFont="1" applyBorder="1" applyAlignment="1">
      <alignment vertical="center" wrapText="1"/>
    </xf>
    <xf numFmtId="0" fontId="56" fillId="0" borderId="22" xfId="37" applyFont="1" applyBorder="1" applyAlignment="1">
      <alignment horizontal="center" wrapText="1"/>
    </xf>
    <xf numFmtId="0" fontId="56" fillId="0" borderId="22" xfId="37" applyFont="1" applyBorder="1"/>
    <xf numFmtId="3" fontId="53" fillId="0" borderId="52" xfId="37" applyNumberFormat="1" applyFont="1" applyBorder="1"/>
    <xf numFmtId="3" fontId="56" fillId="0" borderId="47" xfId="37" applyNumberFormat="1" applyFont="1" applyBorder="1"/>
    <xf numFmtId="3" fontId="56" fillId="0" borderId="34" xfId="37" applyNumberFormat="1" applyFont="1" applyBorder="1"/>
    <xf numFmtId="0" fontId="56" fillId="0" borderId="24" xfId="37" applyFont="1" applyBorder="1" applyAlignment="1">
      <alignment wrapText="1"/>
    </xf>
    <xf numFmtId="3" fontId="56" fillId="0" borderId="24" xfId="37" applyNumberFormat="1" applyFont="1" applyBorder="1" applyAlignment="1">
      <alignment horizontal="left" vertical="center"/>
    </xf>
    <xf numFmtId="0" fontId="56" fillId="0" borderId="24" xfId="37" applyFont="1" applyBorder="1" applyAlignment="1">
      <alignment horizontal="left"/>
    </xf>
    <xf numFmtId="3" fontId="56" fillId="0" borderId="28" xfId="37" applyNumberFormat="1" applyFont="1" applyBorder="1" applyAlignment="1">
      <alignment horizontal="left" vertical="center"/>
    </xf>
    <xf numFmtId="3" fontId="53" fillId="0" borderId="19" xfId="37" applyNumberFormat="1" applyFont="1" applyBorder="1" applyAlignment="1">
      <alignment horizontal="right"/>
    </xf>
    <xf numFmtId="3" fontId="53" fillId="0" borderId="20" xfId="37" applyNumberFormat="1" applyFont="1" applyBorder="1" applyAlignment="1">
      <alignment horizontal="right"/>
    </xf>
    <xf numFmtId="3" fontId="56" fillId="0" borderId="33" xfId="37" applyNumberFormat="1" applyFont="1" applyBorder="1" applyAlignment="1">
      <alignment horizontal="left"/>
    </xf>
    <xf numFmtId="3" fontId="53" fillId="0" borderId="33" xfId="37" applyNumberFormat="1" applyFont="1" applyBorder="1" applyAlignment="1">
      <alignment horizontal="right"/>
    </xf>
    <xf numFmtId="3" fontId="56" fillId="0" borderId="34" xfId="37" applyNumberFormat="1" applyFont="1" applyBorder="1" applyAlignment="1">
      <alignment horizontal="left"/>
    </xf>
    <xf numFmtId="3" fontId="56" fillId="24" borderId="33" xfId="37" applyNumberFormat="1" applyFont="1" applyFill="1" applyBorder="1" applyAlignment="1">
      <alignment horizontal="left"/>
    </xf>
    <xf numFmtId="3" fontId="53" fillId="24" borderId="33" xfId="37" applyNumberFormat="1" applyFont="1" applyFill="1" applyBorder="1" applyAlignment="1">
      <alignment horizontal="right"/>
    </xf>
    <xf numFmtId="3" fontId="56" fillId="24" borderId="34" xfId="37" applyNumberFormat="1" applyFont="1" applyFill="1" applyBorder="1" applyAlignment="1">
      <alignment horizontal="left"/>
    </xf>
    <xf numFmtId="0" fontId="56" fillId="0" borderId="13" xfId="37" applyFont="1" applyBorder="1" applyAlignment="1">
      <alignment vertical="center" wrapText="1"/>
    </xf>
    <xf numFmtId="0" fontId="53" fillId="0" borderId="14" xfId="37" applyFont="1" applyBorder="1" applyAlignment="1">
      <alignment horizontal="center" wrapText="1"/>
    </xf>
    <xf numFmtId="3" fontId="53" fillId="0" borderId="14" xfId="37" applyNumberFormat="1" applyFont="1" applyBorder="1" applyAlignment="1">
      <alignment horizontal="right"/>
    </xf>
    <xf numFmtId="3" fontId="56" fillId="0" borderId="15" xfId="37" applyNumberFormat="1" applyFont="1" applyBorder="1" applyAlignment="1">
      <alignment horizontal="left"/>
    </xf>
    <xf numFmtId="3" fontId="53" fillId="24" borderId="14" xfId="37" applyNumberFormat="1" applyFont="1" applyFill="1" applyBorder="1" applyAlignment="1">
      <alignment horizontal="right"/>
    </xf>
    <xf numFmtId="3" fontId="56" fillId="24" borderId="15" xfId="37" applyNumberFormat="1" applyFont="1" applyFill="1" applyBorder="1" applyAlignment="1">
      <alignment horizontal="left"/>
    </xf>
    <xf numFmtId="0" fontId="60" fillId="0" borderId="17" xfId="37" applyFont="1" applyBorder="1" applyAlignment="1">
      <alignment wrapText="1"/>
    </xf>
    <xf numFmtId="3" fontId="56" fillId="0" borderId="18" xfId="37" applyNumberFormat="1" applyFont="1" applyBorder="1" applyAlignment="1">
      <alignment horizontal="left"/>
    </xf>
    <xf numFmtId="0" fontId="60" fillId="0" borderId="14" xfId="37" applyFont="1" applyBorder="1" applyAlignment="1">
      <alignment wrapText="1"/>
    </xf>
    <xf numFmtId="0" fontId="61" fillId="0" borderId="11" xfId="37" applyFont="1" applyBorder="1" applyAlignment="1">
      <alignment vertical="center"/>
    </xf>
    <xf numFmtId="0" fontId="61" fillId="0" borderId="19" xfId="37" applyFont="1" applyBorder="1"/>
    <xf numFmtId="3" fontId="61" fillId="0" borderId="19" xfId="37" applyNumberFormat="1" applyFont="1" applyBorder="1"/>
    <xf numFmtId="3" fontId="61" fillId="0" borderId="20" xfId="37" applyNumberFormat="1" applyFont="1" applyBorder="1"/>
    <xf numFmtId="0" fontId="33" fillId="0" borderId="25" xfId="37" applyFont="1" applyBorder="1"/>
    <xf numFmtId="0" fontId="22" fillId="0" borderId="26" xfId="37" applyFont="1" applyBorder="1"/>
    <xf numFmtId="0" fontId="33" fillId="0" borderId="11" xfId="37" applyFont="1" applyBorder="1"/>
    <xf numFmtId="0" fontId="33" fillId="0" borderId="19" xfId="37" applyFont="1" applyBorder="1" applyAlignment="1">
      <alignment horizontal="center" wrapText="1"/>
    </xf>
    <xf numFmtId="0" fontId="21" fillId="0" borderId="19" xfId="40" applyFont="1" applyBorder="1" applyAlignment="1">
      <alignment horizontal="center"/>
    </xf>
    <xf numFmtId="0" fontId="21" fillId="0" borderId="20" xfId="40" applyFont="1" applyBorder="1" applyAlignment="1">
      <alignment horizontal="center"/>
    </xf>
    <xf numFmtId="0" fontId="22" fillId="0" borderId="21" xfId="37" applyFont="1" applyBorder="1" applyAlignment="1">
      <alignment horizontal="right"/>
    </xf>
    <xf numFmtId="0" fontId="33" fillId="0" borderId="22" xfId="37" applyFont="1" applyBorder="1"/>
    <xf numFmtId="3" fontId="22" fillId="0" borderId="22" xfId="37" applyNumberFormat="1" applyFont="1" applyBorder="1" applyAlignment="1">
      <alignment horizontal="left"/>
    </xf>
    <xf numFmtId="3" fontId="42" fillId="0" borderId="27" xfId="37" applyNumberFormat="1" applyFont="1" applyBorder="1"/>
    <xf numFmtId="0" fontId="62" fillId="0" borderId="13" xfId="37" applyFont="1" applyBorder="1" applyAlignment="1">
      <alignment horizontal="right"/>
    </xf>
    <xf numFmtId="0" fontId="33" fillId="0" borderId="14" xfId="37" applyFont="1" applyBorder="1"/>
    <xf numFmtId="3" fontId="62" fillId="0" borderId="14" xfId="37" applyNumberFormat="1" applyFont="1" applyBorder="1" applyAlignment="1">
      <alignment horizontal="right"/>
    </xf>
    <xf numFmtId="3" fontId="42" fillId="0" borderId="15" xfId="37" applyNumberFormat="1" applyFont="1" applyBorder="1"/>
    <xf numFmtId="3" fontId="62" fillId="24" borderId="14" xfId="37" applyNumberFormat="1" applyFont="1" applyFill="1" applyBorder="1" applyAlignment="1">
      <alignment horizontal="right"/>
    </xf>
    <xf numFmtId="0" fontId="22" fillId="0" borderId="17" xfId="37" applyFont="1" applyBorder="1" applyAlignment="1">
      <alignment horizontal="right"/>
    </xf>
    <xf numFmtId="0" fontId="33" fillId="0" borderId="17" xfId="37" applyFont="1" applyBorder="1"/>
    <xf numFmtId="3" fontId="22" fillId="0" borderId="17" xfId="37" applyNumberFormat="1" applyFont="1" applyBorder="1" applyAlignment="1">
      <alignment horizontal="left"/>
    </xf>
    <xf numFmtId="3" fontId="42" fillId="0" borderId="18" xfId="37" applyNumberFormat="1" applyFont="1" applyBorder="1" applyAlignment="1">
      <alignment horizontal="left"/>
    </xf>
    <xf numFmtId="3" fontId="22" fillId="24" borderId="50" xfId="37" applyNumberFormat="1" applyFont="1" applyFill="1" applyBorder="1" applyAlignment="1">
      <alignment horizontal="left"/>
    </xf>
    <xf numFmtId="3" fontId="22" fillId="24" borderId="17" xfId="37" applyNumberFormat="1" applyFont="1" applyFill="1" applyBorder="1" applyAlignment="1">
      <alignment horizontal="left"/>
    </xf>
    <xf numFmtId="3" fontId="42" fillId="0" borderId="18" xfId="37" applyNumberFormat="1" applyFont="1" applyBorder="1"/>
    <xf numFmtId="0" fontId="22" fillId="0" borderId="31" xfId="37" applyFont="1" applyBorder="1" applyAlignment="1">
      <alignment horizontal="right"/>
    </xf>
    <xf numFmtId="0" fontId="33" fillId="0" borderId="10" xfId="37" applyFont="1" applyBorder="1"/>
    <xf numFmtId="3" fontId="22" fillId="0" borderId="10" xfId="37" applyNumberFormat="1" applyFont="1" applyBorder="1" applyAlignment="1">
      <alignment horizontal="left"/>
    </xf>
    <xf numFmtId="3" fontId="22" fillId="24" borderId="10" xfId="37" applyNumberFormat="1" applyFont="1" applyFill="1" applyBorder="1" applyAlignment="1">
      <alignment horizontal="left"/>
    </xf>
    <xf numFmtId="0" fontId="33" fillId="0" borderId="16" xfId="37" applyFont="1" applyBorder="1"/>
    <xf numFmtId="3" fontId="33" fillId="0" borderId="17" xfId="37" applyNumberFormat="1" applyFont="1" applyBorder="1"/>
    <xf numFmtId="3" fontId="63" fillId="0" borderId="18" xfId="37" applyNumberFormat="1" applyFont="1" applyBorder="1"/>
    <xf numFmtId="0" fontId="22" fillId="0" borderId="16" xfId="37" applyFont="1" applyBorder="1" applyAlignment="1">
      <alignment horizontal="right"/>
    </xf>
    <xf numFmtId="0" fontId="22" fillId="0" borderId="31" xfId="37" applyFont="1" applyBorder="1" applyAlignment="1">
      <alignment horizontal="right" wrapText="1"/>
    </xf>
    <xf numFmtId="3" fontId="42" fillId="0" borderId="32" xfId="37" applyNumberFormat="1" applyFont="1" applyBorder="1"/>
    <xf numFmtId="0" fontId="33" fillId="0" borderId="31" xfId="37" applyFont="1" applyBorder="1"/>
    <xf numFmtId="3" fontId="33" fillId="0" borderId="10" xfId="37" applyNumberFormat="1" applyFont="1" applyBorder="1"/>
    <xf numFmtId="3" fontId="63" fillId="0" borderId="32" xfId="37" applyNumberFormat="1" applyFont="1" applyBorder="1"/>
    <xf numFmtId="0" fontId="33" fillId="0" borderId="19" xfId="37" applyFont="1" applyBorder="1" applyAlignment="1">
      <alignment horizontal="center"/>
    </xf>
    <xf numFmtId="3" fontId="63" fillId="0" borderId="20" xfId="37" applyNumberFormat="1" applyFont="1" applyBorder="1"/>
    <xf numFmtId="0" fontId="33" fillId="0" borderId="25" xfId="37" applyFont="1" applyBorder="1" applyAlignment="1">
      <alignment wrapText="1"/>
    </xf>
    <xf numFmtId="0" fontId="33" fillId="0" borderId="57" xfId="37" applyFont="1" applyBorder="1" applyAlignment="1">
      <alignment horizontal="center"/>
    </xf>
    <xf numFmtId="3" fontId="33" fillId="0" borderId="57" xfId="37" applyNumberFormat="1" applyFont="1" applyBorder="1"/>
    <xf numFmtId="3" fontId="63" fillId="0" borderId="65" xfId="37" applyNumberFormat="1" applyFont="1" applyBorder="1"/>
    <xf numFmtId="0" fontId="62" fillId="0" borderId="23" xfId="37" applyFont="1" applyBorder="1" applyAlignment="1">
      <alignment horizontal="right" wrapText="1"/>
    </xf>
    <xf numFmtId="0" fontId="62" fillId="0" borderId="24" xfId="37" applyFont="1" applyBorder="1" applyAlignment="1">
      <alignment horizontal="right"/>
    </xf>
    <xf numFmtId="3" fontId="62" fillId="0" borderId="24" xfId="37" applyNumberFormat="1" applyFont="1" applyBorder="1" applyAlignment="1">
      <alignment horizontal="left"/>
    </xf>
    <xf numFmtId="3" fontId="64" fillId="0" borderId="28" xfId="37" applyNumberFormat="1" applyFont="1" applyBorder="1" applyAlignment="1">
      <alignment horizontal="right"/>
    </xf>
    <xf numFmtId="3" fontId="62" fillId="24" borderId="24" xfId="37" applyNumberFormat="1" applyFont="1" applyFill="1" applyBorder="1" applyAlignment="1">
      <alignment horizontal="left"/>
    </xf>
    <xf numFmtId="0" fontId="22" fillId="0" borderId="35" xfId="37" applyFont="1" applyBorder="1" applyAlignment="1">
      <alignment wrapText="1"/>
    </xf>
    <xf numFmtId="0" fontId="33" fillId="0" borderId="33" xfId="37" applyFont="1" applyBorder="1" applyAlignment="1">
      <alignment horizontal="center"/>
    </xf>
    <xf numFmtId="3" fontId="22" fillId="0" borderId="33" xfId="37" applyNumberFormat="1" applyFont="1" applyBorder="1"/>
    <xf numFmtId="3" fontId="63" fillId="0" borderId="34" xfId="37" applyNumberFormat="1" applyFont="1" applyBorder="1"/>
    <xf numFmtId="0" fontId="22" fillId="0" borderId="21" xfId="37" applyFont="1" applyBorder="1"/>
    <xf numFmtId="0" fontId="22" fillId="0" borderId="16" xfId="37" applyFont="1" applyBorder="1"/>
    <xf numFmtId="0" fontId="22" fillId="0" borderId="16" xfId="37" applyFont="1" applyBorder="1" applyAlignment="1">
      <alignment horizontal="left" wrapText="1"/>
    </xf>
    <xf numFmtId="3" fontId="22" fillId="24" borderId="17" xfId="37" applyNumberFormat="1" applyFont="1" applyFill="1" applyBorder="1" applyAlignment="1">
      <alignment horizontal="center"/>
    </xf>
    <xf numFmtId="0" fontId="22" fillId="0" borderId="31" xfId="37" quotePrefix="1" applyFont="1" applyBorder="1" applyAlignment="1">
      <alignment horizontal="right"/>
    </xf>
    <xf numFmtId="0" fontId="22" fillId="0" borderId="16" xfId="37" applyFont="1" applyBorder="1" applyAlignment="1">
      <alignment horizontal="left"/>
    </xf>
    <xf numFmtId="3" fontId="33" fillId="0" borderId="18" xfId="37" applyNumberFormat="1" applyFont="1" applyBorder="1"/>
    <xf numFmtId="3" fontId="33" fillId="0" borderId="50" xfId="37" applyNumberFormat="1" applyFont="1" applyBorder="1"/>
    <xf numFmtId="0" fontId="22" fillId="0" borderId="16" xfId="37" applyFont="1" applyBorder="1" applyAlignment="1">
      <alignment wrapText="1"/>
    </xf>
    <xf numFmtId="0" fontId="62" fillId="0" borderId="16" xfId="37" applyFont="1" applyBorder="1" applyAlignment="1">
      <alignment horizontal="right" wrapText="1"/>
    </xf>
    <xf numFmtId="0" fontId="62" fillId="0" borderId="17" xfId="37" applyFont="1" applyBorder="1"/>
    <xf numFmtId="3" fontId="62" fillId="0" borderId="17" xfId="37" applyNumberFormat="1" applyFont="1" applyBorder="1" applyAlignment="1">
      <alignment horizontal="left"/>
    </xf>
    <xf numFmtId="3" fontId="62" fillId="24" borderId="17" xfId="37" applyNumberFormat="1" applyFont="1" applyFill="1" applyBorder="1" applyAlignment="1">
      <alignment horizontal="left"/>
    </xf>
    <xf numFmtId="0" fontId="26" fillId="0" borderId="16" xfId="37" applyFont="1" applyBorder="1"/>
    <xf numFmtId="0" fontId="26" fillId="0" borderId="17" xfId="37" applyFont="1" applyBorder="1"/>
    <xf numFmtId="3" fontId="26" fillId="0" borderId="17" xfId="37" applyNumberFormat="1" applyFont="1" applyBorder="1"/>
    <xf numFmtId="3" fontId="63" fillId="0" borderId="27" xfId="37" applyNumberFormat="1" applyFont="1" applyBorder="1"/>
    <xf numFmtId="0" fontId="26" fillId="0" borderId="16" xfId="37" applyFont="1" applyBorder="1" applyAlignment="1">
      <alignment horizontal="right" wrapText="1"/>
    </xf>
    <xf numFmtId="3" fontId="26" fillId="0" borderId="17" xfId="37" applyNumberFormat="1" applyFont="1" applyBorder="1" applyAlignment="1">
      <alignment horizontal="left"/>
    </xf>
    <xf numFmtId="0" fontId="65" fillId="0" borderId="21" xfId="37" applyFont="1" applyBorder="1" applyAlignment="1">
      <alignment wrapText="1"/>
    </xf>
    <xf numFmtId="0" fontId="65" fillId="0" borderId="22" xfId="37" applyFont="1" applyBorder="1"/>
    <xf numFmtId="3" fontId="65" fillId="0" borderId="22" xfId="37" applyNumberFormat="1" applyFont="1" applyBorder="1"/>
    <xf numFmtId="3" fontId="64" fillId="0" borderId="27" xfId="37" applyNumberFormat="1" applyFont="1" applyBorder="1"/>
    <xf numFmtId="0" fontId="33" fillId="0" borderId="17" xfId="37" applyFont="1" applyBorder="1" applyAlignment="1">
      <alignment horizontal="right"/>
    </xf>
    <xf numFmtId="0" fontId="65" fillId="0" borderId="16" xfId="37" applyFont="1" applyBorder="1" applyAlignment="1">
      <alignment wrapText="1"/>
    </xf>
    <xf numFmtId="0" fontId="65" fillId="0" borderId="17" xfId="37" applyFont="1" applyBorder="1"/>
    <xf numFmtId="3" fontId="65" fillId="0" borderId="17" xfId="37" applyNumberFormat="1" applyFont="1" applyBorder="1"/>
    <xf numFmtId="3" fontId="64" fillId="0" borderId="18" xfId="37" applyNumberFormat="1" applyFont="1" applyBorder="1"/>
    <xf numFmtId="0" fontId="20" fillId="0" borderId="16" xfId="40" applyFont="1" applyBorder="1" applyAlignment="1">
      <alignment horizontal="right" wrapText="1"/>
    </xf>
    <xf numFmtId="0" fontId="33" fillId="0" borderId="17" xfId="37" applyFont="1" applyBorder="1" applyAlignment="1">
      <alignment horizontal="center"/>
    </xf>
    <xf numFmtId="3" fontId="22" fillId="0" borderId="17" xfId="40" applyNumberFormat="1" applyFont="1" applyBorder="1" applyAlignment="1">
      <alignment horizontal="left"/>
    </xf>
    <xf numFmtId="3" fontId="22" fillId="24" borderId="17" xfId="40" applyNumberFormat="1" applyFont="1" applyFill="1" applyBorder="1" applyAlignment="1">
      <alignment horizontal="left"/>
    </xf>
    <xf numFmtId="0" fontId="22" fillId="0" borderId="16" xfId="40" applyFont="1" applyBorder="1" applyAlignment="1">
      <alignment horizontal="right" wrapText="1"/>
    </xf>
    <xf numFmtId="0" fontId="22" fillId="0" borderId="16" xfId="37" applyFont="1" applyBorder="1" applyAlignment="1">
      <alignment horizontal="right" wrapText="1"/>
    </xf>
    <xf numFmtId="0" fontId="33" fillId="0" borderId="37" xfId="37" applyFont="1" applyBorder="1" applyAlignment="1">
      <alignment horizontal="center"/>
    </xf>
    <xf numFmtId="3" fontId="22" fillId="0" borderId="37" xfId="37" applyNumberFormat="1" applyFont="1" applyBorder="1" applyAlignment="1">
      <alignment horizontal="left"/>
    </xf>
    <xf numFmtId="3" fontId="42" fillId="0" borderId="66" xfId="37" applyNumberFormat="1" applyFont="1" applyBorder="1"/>
    <xf numFmtId="3" fontId="22" fillId="24" borderId="37" xfId="37" applyNumberFormat="1" applyFont="1" applyFill="1" applyBorder="1" applyAlignment="1">
      <alignment horizontal="left"/>
    </xf>
    <xf numFmtId="3" fontId="33" fillId="0" borderId="20" xfId="37" applyNumberFormat="1" applyFont="1" applyBorder="1"/>
    <xf numFmtId="3" fontId="33" fillId="0" borderId="52" xfId="37" applyNumberFormat="1" applyFont="1" applyBorder="1"/>
    <xf numFmtId="0" fontId="22" fillId="0" borderId="21" xfId="37" applyFont="1" applyBorder="1" applyAlignment="1">
      <alignment horizontal="right" wrapText="1"/>
    </xf>
    <xf numFmtId="3" fontId="22" fillId="0" borderId="27" xfId="37" applyNumberFormat="1" applyFont="1" applyBorder="1" applyAlignment="1">
      <alignment horizontal="left"/>
    </xf>
    <xf numFmtId="3" fontId="33" fillId="0" borderId="22" xfId="37" applyNumberFormat="1" applyFont="1" applyBorder="1"/>
    <xf numFmtId="3" fontId="33" fillId="0" borderId="27" xfId="37" applyNumberFormat="1" applyFont="1" applyBorder="1"/>
    <xf numFmtId="3" fontId="22" fillId="0" borderId="14" xfId="37" applyNumberFormat="1" applyFont="1" applyBorder="1" applyAlignment="1">
      <alignment horizontal="left"/>
    </xf>
    <xf numFmtId="3" fontId="42" fillId="0" borderId="17" xfId="37" applyNumberFormat="1" applyFont="1" applyBorder="1" applyAlignment="1">
      <alignment horizontal="left"/>
    </xf>
    <xf numFmtId="3" fontId="22" fillId="0" borderId="18" xfId="37" applyNumberFormat="1" applyFont="1" applyBorder="1" applyAlignment="1">
      <alignment horizontal="left"/>
    </xf>
    <xf numFmtId="3" fontId="22" fillId="0" borderId="32" xfId="37" applyNumberFormat="1" applyFont="1" applyBorder="1" applyAlignment="1">
      <alignment horizontal="left"/>
    </xf>
    <xf numFmtId="3" fontId="33" fillId="0" borderId="66" xfId="37" applyNumberFormat="1" applyFont="1" applyBorder="1"/>
    <xf numFmtId="0" fontId="33" fillId="0" borderId="11" xfId="37" applyFont="1" applyBorder="1" applyAlignment="1">
      <alignment wrapText="1"/>
    </xf>
    <xf numFmtId="3" fontId="33" fillId="0" borderId="19" xfId="37" applyNumberFormat="1" applyFont="1" applyBorder="1" applyAlignment="1">
      <alignment horizontal="right"/>
    </xf>
    <xf numFmtId="3" fontId="33" fillId="0" borderId="17" xfId="37" applyNumberFormat="1" applyFont="1" applyBorder="1" applyAlignment="1">
      <alignment horizontal="center"/>
    </xf>
    <xf numFmtId="3" fontId="33" fillId="24" borderId="17" xfId="37" applyNumberFormat="1" applyFont="1" applyFill="1" applyBorder="1" applyAlignment="1">
      <alignment horizontal="center"/>
    </xf>
    <xf numFmtId="3" fontId="22" fillId="24" borderId="18" xfId="37" applyNumberFormat="1" applyFont="1" applyFill="1" applyBorder="1" applyAlignment="1">
      <alignment horizontal="left"/>
    </xf>
    <xf numFmtId="0" fontId="33" fillId="0" borderId="11" xfId="37" applyFont="1" applyBorder="1" applyAlignment="1">
      <alignment horizontal="left" wrapText="1"/>
    </xf>
    <xf numFmtId="3" fontId="33" fillId="0" borderId="19" xfId="37" applyNumberFormat="1" applyFont="1" applyBorder="1" applyAlignment="1">
      <alignment horizontal="center"/>
    </xf>
    <xf numFmtId="3" fontId="33" fillId="0" borderId="20" xfId="37" applyNumberFormat="1" applyFont="1" applyBorder="1" applyAlignment="1">
      <alignment horizontal="right"/>
    </xf>
    <xf numFmtId="3" fontId="33" fillId="24" borderId="19" xfId="37" applyNumberFormat="1" applyFont="1" applyFill="1" applyBorder="1" applyAlignment="1">
      <alignment horizontal="right"/>
    </xf>
    <xf numFmtId="0" fontId="22" fillId="0" borderId="31" xfId="37" applyFont="1" applyBorder="1" applyAlignment="1">
      <alignment horizontal="right" vertical="center" wrapText="1"/>
    </xf>
    <xf numFmtId="3" fontId="22" fillId="0" borderId="33" xfId="37" applyNumberFormat="1" applyFont="1" applyBorder="1" applyAlignment="1">
      <alignment horizontal="left"/>
    </xf>
    <xf numFmtId="3" fontId="22" fillId="0" borderId="34" xfId="37" applyNumberFormat="1" applyFont="1" applyBorder="1" applyAlignment="1">
      <alignment horizontal="left"/>
    </xf>
    <xf numFmtId="3" fontId="22" fillId="24" borderId="33" xfId="37" applyNumberFormat="1" applyFont="1" applyFill="1" applyBorder="1" applyAlignment="1">
      <alignment horizontal="left"/>
    </xf>
    <xf numFmtId="3" fontId="22" fillId="24" borderId="34" xfId="37" applyNumberFormat="1" applyFont="1" applyFill="1" applyBorder="1" applyAlignment="1">
      <alignment horizontal="left"/>
    </xf>
    <xf numFmtId="0" fontId="33" fillId="0" borderId="14" xfId="37" applyFont="1" applyBorder="1" applyAlignment="1">
      <alignment horizontal="center"/>
    </xf>
    <xf numFmtId="3" fontId="22" fillId="0" borderId="15" xfId="37" applyNumberFormat="1" applyFont="1" applyBorder="1" applyAlignment="1">
      <alignment horizontal="left"/>
    </xf>
    <xf numFmtId="3" fontId="22" fillId="24" borderId="14" xfId="37" applyNumberFormat="1" applyFont="1" applyFill="1" applyBorder="1" applyAlignment="1">
      <alignment horizontal="left"/>
    </xf>
    <xf numFmtId="3" fontId="22" fillId="24" borderId="15" xfId="37" applyNumberFormat="1" applyFont="1" applyFill="1" applyBorder="1" applyAlignment="1">
      <alignment horizontal="left"/>
    </xf>
    <xf numFmtId="0" fontId="65" fillId="0" borderId="24" xfId="37" applyFont="1" applyBorder="1"/>
    <xf numFmtId="3" fontId="62" fillId="0" borderId="24" xfId="37" applyNumberFormat="1" applyFont="1" applyBorder="1"/>
    <xf numFmtId="3" fontId="65" fillId="0" borderId="24" xfId="37" applyNumberFormat="1" applyFont="1" applyBorder="1"/>
    <xf numFmtId="3" fontId="62" fillId="0" borderId="28" xfId="37" applyNumberFormat="1" applyFont="1" applyBorder="1"/>
    <xf numFmtId="3" fontId="62" fillId="24" borderId="24" xfId="37" applyNumberFormat="1" applyFont="1" applyFill="1" applyBorder="1"/>
    <xf numFmtId="3" fontId="65" fillId="24" borderId="24" xfId="37" applyNumberFormat="1" applyFont="1" applyFill="1" applyBorder="1"/>
    <xf numFmtId="3" fontId="62" fillId="24" borderId="28" xfId="37" applyNumberFormat="1" applyFont="1" applyFill="1" applyBorder="1"/>
    <xf numFmtId="0" fontId="28" fillId="0" borderId="22" xfId="37" applyFont="1" applyBorder="1" applyAlignment="1">
      <alignment horizontal="center"/>
    </xf>
    <xf numFmtId="3" fontId="26" fillId="0" borderId="22" xfId="37" applyNumberFormat="1" applyFont="1" applyBorder="1" applyAlignment="1">
      <alignment horizontal="right"/>
    </xf>
    <xf numFmtId="0" fontId="26" fillId="0" borderId="21" xfId="37" applyFont="1" applyBorder="1" applyAlignment="1">
      <alignment horizontal="right" wrapText="1"/>
    </xf>
    <xf numFmtId="3" fontId="26" fillId="0" borderId="22" xfId="37" applyNumberFormat="1" applyFont="1" applyBorder="1" applyAlignment="1">
      <alignment horizontal="left"/>
    </xf>
    <xf numFmtId="3" fontId="28" fillId="0" borderId="22" xfId="37" applyNumberFormat="1" applyFont="1" applyBorder="1" applyAlignment="1">
      <alignment horizontal="center"/>
    </xf>
    <xf numFmtId="3" fontId="26" fillId="0" borderId="27" xfId="37" applyNumberFormat="1" applyFont="1" applyBorder="1" applyAlignment="1">
      <alignment horizontal="left"/>
    </xf>
    <xf numFmtId="0" fontId="28" fillId="0" borderId="11" xfId="37" applyFont="1" applyBorder="1" applyAlignment="1">
      <alignment horizontal="left" wrapText="1"/>
    </xf>
    <xf numFmtId="0" fontId="28" fillId="0" borderId="19" xfId="37" applyFont="1" applyBorder="1" applyAlignment="1">
      <alignment horizontal="center"/>
    </xf>
    <xf numFmtId="3" fontId="28" fillId="0" borderId="19" xfId="37" applyNumberFormat="1" applyFont="1" applyBorder="1" applyAlignment="1">
      <alignment horizontal="right"/>
    </xf>
    <xf numFmtId="3" fontId="28" fillId="0" borderId="20" xfId="37" applyNumberFormat="1" applyFont="1" applyBorder="1" applyAlignment="1">
      <alignment horizontal="right"/>
    </xf>
    <xf numFmtId="3" fontId="22" fillId="0" borderId="14" xfId="37" applyNumberFormat="1" applyFont="1" applyBorder="1" applyAlignment="1">
      <alignment horizontal="right"/>
    </xf>
    <xf numFmtId="3" fontId="33" fillId="0" borderId="15" xfId="37" applyNumberFormat="1" applyFont="1" applyBorder="1" applyAlignment="1">
      <alignment horizontal="right"/>
    </xf>
    <xf numFmtId="3" fontId="22" fillId="0" borderId="17" xfId="37" applyNumberFormat="1" applyFont="1" applyBorder="1" applyAlignment="1">
      <alignment horizontal="right"/>
    </xf>
    <xf numFmtId="3" fontId="63" fillId="0" borderId="18" xfId="37" applyNumberFormat="1" applyFont="1" applyBorder="1" applyAlignment="1">
      <alignment horizontal="right"/>
    </xf>
    <xf numFmtId="3" fontId="22" fillId="24" borderId="17" xfId="37" applyNumberFormat="1" applyFont="1" applyFill="1" applyBorder="1" applyAlignment="1">
      <alignment horizontal="right"/>
    </xf>
    <xf numFmtId="0" fontId="33" fillId="0" borderId="36" xfId="37" applyFont="1" applyBorder="1" applyAlignment="1">
      <alignment horizontal="left" wrapText="1"/>
    </xf>
    <xf numFmtId="3" fontId="33" fillId="0" borderId="37" xfId="37" applyNumberFormat="1" applyFont="1" applyBorder="1" applyAlignment="1">
      <alignment horizontal="right"/>
    </xf>
    <xf numFmtId="3" fontId="63" fillId="0" borderId="66" xfId="37" applyNumberFormat="1" applyFont="1" applyBorder="1" applyAlignment="1">
      <alignment horizontal="right"/>
    </xf>
    <xf numFmtId="3" fontId="33" fillId="24" borderId="37" xfId="37" applyNumberFormat="1" applyFont="1" applyFill="1" applyBorder="1" applyAlignment="1">
      <alignment horizontal="right"/>
    </xf>
    <xf numFmtId="0" fontId="33" fillId="0" borderId="36" xfId="37" applyFont="1" applyBorder="1"/>
    <xf numFmtId="3" fontId="33" fillId="0" borderId="37" xfId="37" applyNumberFormat="1" applyFont="1" applyBorder="1"/>
    <xf numFmtId="0" fontId="33" fillId="0" borderId="22" xfId="37" applyFont="1" applyBorder="1" applyAlignment="1">
      <alignment horizontal="right"/>
    </xf>
    <xf numFmtId="0" fontId="42" fillId="0" borderId="27" xfId="37" applyFont="1" applyBorder="1" applyAlignment="1">
      <alignment horizontal="right"/>
    </xf>
    <xf numFmtId="0" fontId="22" fillId="0" borderId="23" xfId="37" applyFont="1" applyBorder="1" applyAlignment="1">
      <alignment wrapText="1"/>
    </xf>
    <xf numFmtId="0" fontId="22" fillId="0" borderId="24" xfId="37" applyFont="1" applyBorder="1"/>
    <xf numFmtId="0" fontId="42" fillId="0" borderId="28" xfId="37" applyFont="1" applyBorder="1" applyAlignment="1">
      <alignment horizontal="right"/>
    </xf>
    <xf numFmtId="0" fontId="65" fillId="0" borderId="35" xfId="37" applyFont="1" applyBorder="1"/>
    <xf numFmtId="0" fontId="65" fillId="0" borderId="33" xfId="37" applyFont="1" applyBorder="1" applyAlignment="1">
      <alignment horizontal="center"/>
    </xf>
    <xf numFmtId="3" fontId="65" fillId="0" borderId="33" xfId="37" applyNumberFormat="1" applyFont="1" applyBorder="1"/>
    <xf numFmtId="3" fontId="66" fillId="0" borderId="34" xfId="37" applyNumberFormat="1" applyFont="1" applyBorder="1"/>
    <xf numFmtId="49" fontId="25" fillId="0" borderId="16" xfId="47" applyNumberFormat="1" applyFont="1" applyBorder="1" applyAlignment="1">
      <alignment wrapText="1"/>
    </xf>
    <xf numFmtId="0" fontId="25" fillId="0" borderId="17" xfId="47" applyFont="1" applyBorder="1" applyAlignment="1">
      <alignment wrapText="1"/>
    </xf>
    <xf numFmtId="165" fontId="26" fillId="25" borderId="18" xfId="51" applyNumberFormat="1" applyFont="1" applyFill="1" applyBorder="1" applyAlignment="1">
      <alignment horizontal="right" wrapText="1"/>
    </xf>
    <xf numFmtId="165" fontId="26" fillId="25" borderId="17" xfId="51" applyNumberFormat="1" applyFont="1" applyFill="1" applyBorder="1" applyAlignment="1">
      <alignment horizontal="right" vertical="center" wrapText="1"/>
    </xf>
    <xf numFmtId="165" fontId="26" fillId="25" borderId="18" xfId="51" applyNumberFormat="1" applyFont="1" applyFill="1" applyBorder="1" applyAlignment="1">
      <alignment horizontal="right" vertical="center" wrapText="1"/>
    </xf>
    <xf numFmtId="165" fontId="26" fillId="0" borderId="17" xfId="51" applyNumberFormat="1" applyFont="1" applyBorder="1" applyAlignment="1">
      <alignment horizontal="right" wrapText="1"/>
    </xf>
    <xf numFmtId="165" fontId="26" fillId="0" borderId="18" xfId="51" applyNumberFormat="1" applyFont="1" applyBorder="1" applyAlignment="1">
      <alignment horizontal="right" wrapText="1"/>
    </xf>
    <xf numFmtId="165" fontId="26" fillId="25" borderId="17" xfId="51" applyNumberFormat="1" applyFont="1" applyFill="1" applyBorder="1" applyAlignment="1">
      <alignment horizontal="right" wrapText="1"/>
    </xf>
    <xf numFmtId="165" fontId="67" fillId="25" borderId="18" xfId="51" applyNumberFormat="1" applyFont="1" applyFill="1" applyBorder="1" applyAlignment="1">
      <alignment horizontal="right" wrapText="1"/>
    </xf>
    <xf numFmtId="165" fontId="67" fillId="25" borderId="17" xfId="51" applyNumberFormat="1" applyFont="1" applyFill="1" applyBorder="1" applyAlignment="1">
      <alignment horizontal="right" wrapText="1"/>
    </xf>
    <xf numFmtId="49" fontId="25" fillId="0" borderId="16" xfId="47" applyNumberFormat="1" applyFont="1" applyBorder="1"/>
    <xf numFmtId="166" fontId="26" fillId="25" borderId="17" xfId="51" applyNumberFormat="1" applyFont="1" applyFill="1" applyBorder="1" applyAlignment="1">
      <alignment horizontal="right" wrapText="1"/>
    </xf>
    <xf numFmtId="165" fontId="67" fillId="0" borderId="17" xfId="51" applyNumberFormat="1" applyFont="1" applyBorder="1" applyAlignment="1">
      <alignment horizontal="right" wrapText="1"/>
    </xf>
    <xf numFmtId="165" fontId="26" fillId="0" borderId="17" xfId="51" applyNumberFormat="1" applyFont="1" applyBorder="1" applyAlignment="1">
      <alignment wrapText="1"/>
    </xf>
    <xf numFmtId="49" fontId="20" fillId="0" borderId="16" xfId="47" applyNumberFormat="1" applyFont="1" applyBorder="1"/>
    <xf numFmtId="0" fontId="21" fillId="0" borderId="17" xfId="47" applyFont="1" applyBorder="1" applyAlignment="1">
      <alignment wrapText="1"/>
    </xf>
    <xf numFmtId="165" fontId="22" fillId="0" borderId="17" xfId="51" applyNumberFormat="1" applyFont="1" applyBorder="1" applyAlignment="1">
      <alignment wrapText="1"/>
    </xf>
    <xf numFmtId="165" fontId="33" fillId="0" borderId="18" xfId="51" applyNumberFormat="1" applyFont="1" applyBorder="1" applyAlignment="1">
      <alignment horizontal="right" wrapText="1"/>
    </xf>
    <xf numFmtId="166" fontId="33" fillId="0" borderId="18" xfId="51" applyNumberFormat="1" applyFont="1" applyBorder="1" applyAlignment="1">
      <alignment horizontal="right" wrapText="1"/>
    </xf>
    <xf numFmtId="49" fontId="20" fillId="0" borderId="31" xfId="47" applyNumberFormat="1" applyFont="1" applyBorder="1"/>
    <xf numFmtId="0" fontId="21" fillId="0" borderId="10" xfId="47" applyFont="1" applyBorder="1" applyAlignment="1">
      <alignment wrapText="1"/>
    </xf>
    <xf numFmtId="165" fontId="33" fillId="0" borderId="10" xfId="51" applyNumberFormat="1" applyFont="1" applyBorder="1" applyAlignment="1">
      <alignment wrapText="1"/>
    </xf>
    <xf numFmtId="165" fontId="33" fillId="25" borderId="32" xfId="51" applyNumberFormat="1" applyFont="1" applyFill="1" applyBorder="1" applyAlignment="1">
      <alignment horizontal="right" wrapText="1"/>
    </xf>
    <xf numFmtId="166" fontId="33" fillId="25" borderId="32" xfId="51" applyNumberFormat="1" applyFont="1" applyFill="1" applyBorder="1" applyAlignment="1">
      <alignment horizontal="right" wrapText="1"/>
    </xf>
    <xf numFmtId="3" fontId="28" fillId="0" borderId="19" xfId="47" applyNumberFormat="1" applyFont="1" applyBorder="1" applyAlignment="1">
      <alignment horizontal="right" wrapText="1"/>
    </xf>
    <xf numFmtId="3" fontId="28" fillId="0" borderId="20" xfId="47" applyNumberFormat="1" applyFont="1" applyBorder="1" applyAlignment="1">
      <alignment horizontal="right" wrapText="1"/>
    </xf>
    <xf numFmtId="0" fontId="23" fillId="0" borderId="21" xfId="47" applyFont="1" applyBorder="1" applyAlignment="1">
      <alignment horizontal="center" wrapText="1"/>
    </xf>
    <xf numFmtId="0" fontId="23" fillId="0" borderId="22" xfId="47" applyFont="1" applyBorder="1" applyAlignment="1">
      <alignment horizontal="center" vertical="center" wrapText="1"/>
    </xf>
    <xf numFmtId="0" fontId="23" fillId="0" borderId="27" xfId="47" applyFont="1" applyBorder="1" applyAlignment="1">
      <alignment horizontal="center" vertical="center" wrapText="1"/>
    </xf>
    <xf numFmtId="3" fontId="26" fillId="0" borderId="16" xfId="37" applyNumberFormat="1" applyFont="1" applyBorder="1" applyAlignment="1">
      <alignment horizontal="right"/>
    </xf>
    <xf numFmtId="0" fontId="2" fillId="0" borderId="46" xfId="47" applyBorder="1"/>
    <xf numFmtId="0" fontId="21" fillId="0" borderId="21" xfId="37" applyFont="1" applyBorder="1" applyAlignment="1">
      <alignment horizontal="center" vertical="center" wrapText="1"/>
    </xf>
    <xf numFmtId="0" fontId="21" fillId="0" borderId="22" xfId="37" applyFont="1" applyBorder="1" applyAlignment="1">
      <alignment horizontal="center" vertical="center" wrapText="1"/>
    </xf>
    <xf numFmtId="0" fontId="21" fillId="0" borderId="27" xfId="37" applyFont="1" applyBorder="1" applyAlignment="1">
      <alignment horizontal="center" vertical="center" wrapText="1"/>
    </xf>
    <xf numFmtId="3" fontId="20" fillId="0" borderId="18" xfId="37" applyNumberFormat="1" applyFont="1" applyBorder="1" applyAlignment="1">
      <alignment horizontal="center"/>
    </xf>
    <xf numFmtId="3" fontId="20" fillId="24" borderId="17" xfId="37" applyNumberFormat="1" applyFont="1" applyFill="1" applyBorder="1" applyAlignment="1">
      <alignment horizontal="center"/>
    </xf>
    <xf numFmtId="3" fontId="20" fillId="24" borderId="18" xfId="37" applyNumberFormat="1" applyFont="1" applyFill="1" applyBorder="1" applyAlignment="1">
      <alignment horizontal="center"/>
    </xf>
    <xf numFmtId="3" fontId="22" fillId="0" borderId="18" xfId="37" applyNumberFormat="1" applyFont="1" applyBorder="1" applyAlignment="1">
      <alignment horizontal="center"/>
    </xf>
    <xf numFmtId="3" fontId="22" fillId="24" borderId="18" xfId="37" applyNumberFormat="1" applyFont="1" applyFill="1" applyBorder="1" applyAlignment="1">
      <alignment horizontal="center"/>
    </xf>
    <xf numFmtId="3" fontId="33" fillId="0" borderId="18" xfId="37" applyNumberFormat="1" applyFont="1" applyBorder="1" applyAlignment="1">
      <alignment horizontal="center"/>
    </xf>
    <xf numFmtId="3" fontId="33" fillId="0" borderId="24" xfId="37" applyNumberFormat="1" applyFont="1" applyBorder="1" applyAlignment="1">
      <alignment horizontal="center"/>
    </xf>
    <xf numFmtId="3" fontId="33" fillId="0" borderId="28" xfId="37" applyNumberFormat="1" applyFont="1" applyBorder="1" applyAlignment="1">
      <alignment horizontal="center"/>
    </xf>
    <xf numFmtId="0" fontId="26" fillId="0" borderId="39" xfId="37" applyFont="1" applyBorder="1"/>
    <xf numFmtId="0" fontId="26" fillId="0" borderId="12" xfId="37" applyFont="1" applyBorder="1"/>
    <xf numFmtId="3" fontId="26" fillId="0" borderId="18" xfId="37" applyNumberFormat="1" applyFont="1" applyBorder="1" applyAlignment="1">
      <alignment horizontal="center"/>
    </xf>
    <xf numFmtId="0" fontId="1" fillId="0" borderId="62" xfId="37" applyBorder="1"/>
    <xf numFmtId="0" fontId="19" fillId="0" borderId="26" xfId="37" applyFont="1" applyBorder="1"/>
    <xf numFmtId="0" fontId="1" fillId="0" borderId="0" xfId="37" applyBorder="1"/>
    <xf numFmtId="167" fontId="26" fillId="0" borderId="18" xfId="54" applyNumberFormat="1" applyFont="1" applyBorder="1"/>
    <xf numFmtId="0" fontId="26" fillId="0" borderId="18" xfId="37" applyFont="1" applyBorder="1"/>
    <xf numFmtId="0" fontId="28" fillId="0" borderId="0" xfId="37" applyFont="1" applyBorder="1" applyAlignment="1"/>
    <xf numFmtId="0" fontId="28" fillId="0" borderId="17" xfId="41" applyFont="1" applyBorder="1" applyAlignment="1">
      <alignment horizontal="center" wrapText="1"/>
    </xf>
    <xf numFmtId="0" fontId="28" fillId="0" borderId="29" xfId="41" applyFont="1" applyBorder="1" applyAlignment="1">
      <alignment horizontal="center" wrapText="1"/>
    </xf>
    <xf numFmtId="3" fontId="26" fillId="0" borderId="17" xfId="41" applyNumberFormat="1" applyFont="1" applyBorder="1" applyAlignment="1">
      <alignment wrapText="1"/>
    </xf>
    <xf numFmtId="3" fontId="26" fillId="0" borderId="18" xfId="41" applyNumberFormat="1" applyFont="1" applyBorder="1" applyAlignment="1">
      <alignment wrapText="1"/>
    </xf>
    <xf numFmtId="3" fontId="26" fillId="0" borderId="17" xfId="41" applyNumberFormat="1" applyFont="1" applyBorder="1" applyAlignment="1">
      <alignment horizontal="right" wrapText="1"/>
    </xf>
    <xf numFmtId="3" fontId="28" fillId="0" borderId="17" xfId="41" applyNumberFormat="1" applyFont="1" applyBorder="1" applyAlignment="1">
      <alignment horizontal="right" wrapText="1"/>
    </xf>
    <xf numFmtId="3" fontId="28" fillId="0" borderId="18" xfId="41" applyNumberFormat="1" applyFont="1" applyBorder="1" applyAlignment="1">
      <alignment horizontal="right" wrapText="1"/>
    </xf>
    <xf numFmtId="3" fontId="26" fillId="0" borderId="18" xfId="41" applyNumberFormat="1" applyFont="1" applyBorder="1" applyAlignment="1">
      <alignment horizontal="right" wrapText="1"/>
    </xf>
    <xf numFmtId="3" fontId="26" fillId="24" borderId="17" xfId="41" applyNumberFormat="1" applyFont="1" applyFill="1" applyBorder="1" applyAlignment="1">
      <alignment horizontal="right" wrapText="1"/>
    </xf>
    <xf numFmtId="3" fontId="28" fillId="0" borderId="24" xfId="41" applyNumberFormat="1" applyFont="1" applyBorder="1" applyAlignment="1">
      <alignment horizontal="right" wrapText="1"/>
    </xf>
    <xf numFmtId="3" fontId="28" fillId="0" borderId="28" xfId="41" applyNumberFormat="1" applyFont="1" applyBorder="1" applyAlignment="1">
      <alignment horizontal="right" wrapText="1"/>
    </xf>
    <xf numFmtId="3" fontId="52" fillId="0" borderId="29" xfId="49" applyNumberFormat="1" applyFont="1" applyBorder="1" applyAlignment="1">
      <alignment horizontal="right" vertical="center" wrapText="1"/>
    </xf>
    <xf numFmtId="3" fontId="51" fillId="0" borderId="29" xfId="49" applyNumberFormat="1" applyFont="1" applyBorder="1" applyAlignment="1">
      <alignment horizontal="right" vertical="center" wrapText="1"/>
    </xf>
    <xf numFmtId="3" fontId="47" fillId="0" borderId="29" xfId="49" applyNumberFormat="1" applyFont="1" applyBorder="1" applyAlignment="1">
      <alignment horizontal="right" vertical="top" wrapText="1"/>
    </xf>
    <xf numFmtId="3" fontId="48" fillId="0" borderId="29" xfId="49" applyNumberFormat="1" applyFont="1" applyBorder="1" applyAlignment="1">
      <alignment horizontal="right" vertical="top" wrapText="1"/>
    </xf>
    <xf numFmtId="3" fontId="48" fillId="0" borderId="54" xfId="49" applyNumberFormat="1" applyFont="1" applyBorder="1" applyAlignment="1">
      <alignment horizontal="right" vertical="top" wrapText="1"/>
    </xf>
    <xf numFmtId="0" fontId="44" fillId="0" borderId="18" xfId="49" applyFont="1" applyBorder="1" applyAlignment="1">
      <alignment horizontal="center" vertical="center" wrapText="1"/>
    </xf>
    <xf numFmtId="3" fontId="52" fillId="0" borderId="18" xfId="49" applyNumberFormat="1" applyFont="1" applyBorder="1" applyAlignment="1">
      <alignment horizontal="right" vertical="center" wrapText="1"/>
    </xf>
    <xf numFmtId="3" fontId="51" fillId="0" borderId="18" xfId="49" applyNumberFormat="1" applyFont="1" applyBorder="1" applyAlignment="1">
      <alignment horizontal="right" vertical="center" wrapText="1"/>
    </xf>
    <xf numFmtId="3" fontId="26" fillId="0" borderId="19" xfId="37" applyNumberFormat="1" applyFont="1" applyBorder="1" applyAlignment="1">
      <alignment horizontal="right"/>
    </xf>
    <xf numFmtId="3" fontId="26" fillId="0" borderId="20" xfId="37" applyNumberFormat="1" applyFont="1" applyBorder="1" applyAlignment="1">
      <alignment horizontal="right"/>
    </xf>
    <xf numFmtId="0" fontId="2" fillId="0" borderId="0" xfId="47" applyFont="1"/>
    <xf numFmtId="0" fontId="2" fillId="0" borderId="46" xfId="47" applyFont="1" applyBorder="1"/>
    <xf numFmtId="0" fontId="25" fillId="0" borderId="16" xfId="47" quotePrefix="1" applyFont="1" applyBorder="1" applyAlignment="1">
      <alignment wrapText="1"/>
    </xf>
    <xf numFmtId="0" fontId="25" fillId="0" borderId="22" xfId="47" applyFont="1" applyBorder="1" applyAlignment="1">
      <alignment wrapText="1"/>
    </xf>
    <xf numFmtId="0" fontId="25" fillId="0" borderId="29" xfId="47" applyFont="1" applyBorder="1" applyAlignment="1">
      <alignment wrapText="1"/>
    </xf>
    <xf numFmtId="0" fontId="25" fillId="0" borderId="16" xfId="47" applyFont="1" applyBorder="1" applyAlignment="1">
      <alignment wrapText="1"/>
    </xf>
    <xf numFmtId="0" fontId="25" fillId="0" borderId="18" xfId="47" applyFont="1" applyBorder="1" applyAlignment="1">
      <alignment wrapText="1"/>
    </xf>
    <xf numFmtId="3" fontId="2" fillId="0" borderId="50" xfId="47" applyNumberFormat="1" applyFont="1" applyBorder="1"/>
    <xf numFmtId="3" fontId="26" fillId="0" borderId="50" xfId="37" applyNumberFormat="1" applyFont="1" applyBorder="1" applyAlignment="1">
      <alignment horizontal="right"/>
    </xf>
    <xf numFmtId="49" fontId="25" fillId="0" borderId="16" xfId="47" quotePrefix="1" applyNumberFormat="1" applyFont="1" applyBorder="1" applyAlignment="1">
      <alignment wrapText="1"/>
    </xf>
    <xf numFmtId="3" fontId="38" fillId="0" borderId="32" xfId="48" applyNumberFormat="1" applyFont="1" applyFill="1" applyBorder="1" applyAlignment="1">
      <alignment horizontal="right"/>
    </xf>
    <xf numFmtId="0" fontId="26" fillId="0" borderId="16" xfId="37" applyFont="1" applyBorder="1" applyAlignment="1">
      <alignment horizontal="right" vertical="center" wrapText="1"/>
    </xf>
    <xf numFmtId="3" fontId="25" fillId="0" borderId="17" xfId="51" applyNumberFormat="1" applyFont="1" applyBorder="1" applyAlignment="1">
      <alignment horizontal="center" vertical="center"/>
    </xf>
    <xf numFmtId="3" fontId="25" fillId="0" borderId="29" xfId="51" applyNumberFormat="1" applyFont="1" applyBorder="1" applyAlignment="1">
      <alignment horizontal="center" vertical="center"/>
    </xf>
    <xf numFmtId="3" fontId="25" fillId="0" borderId="17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right" vertical="center" wrapText="1"/>
    </xf>
    <xf numFmtId="3" fontId="25" fillId="0" borderId="18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right" vertical="center" wrapText="1"/>
    </xf>
    <xf numFmtId="3" fontId="25" fillId="0" borderId="17" xfId="51" quotePrefix="1" applyNumberFormat="1" applyFont="1" applyBorder="1" applyAlignment="1">
      <alignment horizontal="center" vertical="center"/>
    </xf>
    <xf numFmtId="3" fontId="25" fillId="0" borderId="18" xfId="51" quotePrefix="1" applyNumberFormat="1" applyFont="1" applyFill="1" applyBorder="1" applyAlignment="1">
      <alignment horizontal="center" vertical="center"/>
    </xf>
    <xf numFmtId="3" fontId="25" fillId="0" borderId="10" xfId="0" quotePrefix="1" applyNumberFormat="1" applyFont="1" applyBorder="1" applyAlignment="1">
      <alignment horizontal="center" vertical="center"/>
    </xf>
    <xf numFmtId="3" fontId="26" fillId="0" borderId="50" xfId="37" applyNumberFormat="1" applyFont="1" applyBorder="1" applyAlignment="1">
      <alignment horizontal="center" vertical="center" wrapText="1"/>
    </xf>
    <xf numFmtId="3" fontId="26" fillId="0" borderId="47" xfId="0" applyNumberFormat="1" applyFont="1" applyBorder="1" applyAlignment="1">
      <alignment horizontal="center" vertical="center" wrapText="1"/>
    </xf>
    <xf numFmtId="3" fontId="25" fillId="0" borderId="67" xfId="0" quotePrefix="1" applyNumberFormat="1" applyFont="1" applyBorder="1" applyAlignment="1">
      <alignment horizontal="center" vertical="center" wrapText="1"/>
    </xf>
    <xf numFmtId="3" fontId="69" fillId="0" borderId="64" xfId="0" quotePrefix="1" applyNumberFormat="1" applyFont="1" applyBorder="1" applyAlignment="1">
      <alignment horizontal="center" vertical="center" wrapText="1"/>
    </xf>
    <xf numFmtId="3" fontId="25" fillId="0" borderId="24" xfId="0" quotePrefix="1" applyNumberFormat="1" applyFont="1" applyBorder="1" applyAlignment="1">
      <alignment horizontal="center" vertical="center"/>
    </xf>
    <xf numFmtId="0" fontId="26" fillId="0" borderId="23" xfId="0" quotePrefix="1" applyFont="1" applyBorder="1" applyAlignment="1">
      <alignment horizontal="right" wrapText="1"/>
    </xf>
    <xf numFmtId="3" fontId="25" fillId="0" borderId="32" xfId="0" quotePrefix="1" applyNumberFormat="1" applyFont="1" applyBorder="1" applyAlignment="1">
      <alignment horizontal="center" vertical="center"/>
    </xf>
    <xf numFmtId="3" fontId="25" fillId="0" borderId="10" xfId="0" quotePrefix="1" applyNumberFormat="1" applyFont="1" applyFill="1" applyBorder="1" applyAlignment="1">
      <alignment horizontal="center" vertical="center"/>
    </xf>
    <xf numFmtId="3" fontId="25" fillId="0" borderId="51" xfId="0" quotePrefix="1" applyNumberFormat="1" applyFont="1" applyFill="1" applyBorder="1" applyAlignment="1">
      <alignment horizontal="center" vertical="center"/>
    </xf>
    <xf numFmtId="0" fontId="36" fillId="0" borderId="0" xfId="48" applyFont="1" applyFill="1" applyBorder="1" applyAlignment="1">
      <alignment vertical="center" wrapText="1"/>
    </xf>
    <xf numFmtId="3" fontId="36" fillId="0" borderId="0" xfId="48" applyNumberFormat="1" applyFont="1" applyBorder="1" applyAlignment="1">
      <alignment horizontal="center" vertical="center" wrapText="1"/>
    </xf>
    <xf numFmtId="0" fontId="35" fillId="0" borderId="0" xfId="48" applyFont="1" applyBorder="1" applyAlignment="1">
      <alignment vertical="center"/>
    </xf>
    <xf numFmtId="3" fontId="35" fillId="0" borderId="29" xfId="48" applyNumberFormat="1" applyFont="1" applyBorder="1" applyAlignment="1">
      <alignment horizontal="right" vertical="center"/>
    </xf>
    <xf numFmtId="3" fontId="20" fillId="0" borderId="18" xfId="52" quotePrefix="1" applyNumberFormat="1" applyFont="1" applyFill="1" applyBorder="1" applyAlignment="1">
      <alignment horizontal="center" vertical="center"/>
    </xf>
    <xf numFmtId="3" fontId="26" fillId="0" borderId="17" xfId="37" applyNumberFormat="1" applyFont="1" applyBorder="1" applyAlignment="1">
      <alignment horizontal="center"/>
    </xf>
    <xf numFmtId="3" fontId="36" fillId="0" borderId="0" xfId="0" applyNumberFormat="1" applyFont="1" applyFill="1" applyBorder="1" applyAlignment="1">
      <alignment horizontal="right" vertical="center"/>
    </xf>
    <xf numFmtId="0" fontId="35" fillId="0" borderId="0" xfId="48" applyFont="1" applyBorder="1"/>
    <xf numFmtId="3" fontId="35" fillId="0" borderId="18" xfId="48" applyNumberFormat="1" applyFont="1" applyBorder="1" applyAlignment="1">
      <alignment horizontal="center" vertical="center"/>
    </xf>
    <xf numFmtId="3" fontId="36" fillId="0" borderId="28" xfId="48" applyNumberFormat="1" applyFont="1" applyBorder="1" applyAlignment="1">
      <alignment horizontal="center" vertical="center"/>
    </xf>
    <xf numFmtId="3" fontId="35" fillId="0" borderId="18" xfId="48" applyNumberFormat="1" applyFont="1" applyBorder="1" applyAlignment="1">
      <alignment horizontal="right" wrapText="1"/>
    </xf>
    <xf numFmtId="3" fontId="35" fillId="0" borderId="18" xfId="48" applyNumberFormat="1" applyFont="1" applyBorder="1" applyAlignment="1">
      <alignment horizontal="right" vertical="center"/>
    </xf>
    <xf numFmtId="0" fontId="35" fillId="0" borderId="18" xfId="48" applyFont="1" applyBorder="1" applyAlignment="1">
      <alignment horizontal="right" vertical="center"/>
    </xf>
    <xf numFmtId="0" fontId="35" fillId="0" borderId="32" xfId="48" applyFont="1" applyBorder="1" applyAlignment="1">
      <alignment horizontal="right" vertical="center"/>
    </xf>
    <xf numFmtId="0" fontId="35" fillId="0" borderId="21" xfId="48" applyFont="1" applyFill="1" applyBorder="1" applyAlignment="1">
      <alignment vertical="center" wrapText="1"/>
    </xf>
    <xf numFmtId="3" fontId="35" fillId="0" borderId="27" xfId="48" applyNumberFormat="1" applyFont="1" applyBorder="1" applyAlignment="1">
      <alignment horizontal="right" vertical="center"/>
    </xf>
    <xf numFmtId="0" fontId="35" fillId="0" borderId="31" xfId="48" applyFont="1" applyFill="1" applyBorder="1" applyAlignment="1">
      <alignment vertical="center" wrapText="1"/>
    </xf>
    <xf numFmtId="3" fontId="35" fillId="0" borderId="32" xfId="48" applyNumberFormat="1" applyFont="1" applyBorder="1" applyAlignment="1">
      <alignment horizontal="right" vertical="center"/>
    </xf>
    <xf numFmtId="3" fontId="36" fillId="0" borderId="65" xfId="48" applyNumberFormat="1" applyFont="1" applyFill="1" applyBorder="1" applyAlignment="1">
      <alignment vertical="center"/>
    </xf>
    <xf numFmtId="3" fontId="36" fillId="0" borderId="20" xfId="48" applyNumberFormat="1" applyFont="1" applyFill="1" applyBorder="1" applyAlignment="1">
      <alignment vertical="center"/>
    </xf>
    <xf numFmtId="0" fontId="36" fillId="0" borderId="23" xfId="48" applyFont="1" applyFill="1" applyBorder="1" applyAlignment="1">
      <alignment vertical="center" wrapText="1"/>
    </xf>
    <xf numFmtId="3" fontId="36" fillId="0" borderId="24" xfId="48" applyNumberFormat="1" applyFont="1" applyFill="1" applyBorder="1" applyAlignment="1">
      <alignment vertical="center"/>
    </xf>
    <xf numFmtId="3" fontId="36" fillId="0" borderId="28" xfId="48" applyNumberFormat="1" applyFont="1" applyFill="1" applyBorder="1" applyAlignment="1">
      <alignment vertical="center"/>
    </xf>
    <xf numFmtId="0" fontId="20" fillId="0" borderId="21" xfId="0" applyFont="1" applyBorder="1" applyAlignment="1">
      <alignment wrapText="1"/>
    </xf>
    <xf numFmtId="0" fontId="36" fillId="0" borderId="11" xfId="48" applyFont="1" applyBorder="1" applyAlignment="1">
      <alignment horizontal="center" vertical="center"/>
    </xf>
    <xf numFmtId="0" fontId="21" fillId="0" borderId="19" xfId="0" applyFont="1" applyBorder="1" applyAlignment="1">
      <alignment horizontal="center" wrapText="1"/>
    </xf>
    <xf numFmtId="0" fontId="21" fillId="0" borderId="19" xfId="0" applyFont="1" applyBorder="1" applyAlignment="1">
      <alignment horizontal="center" vertical="center" wrapText="1"/>
    </xf>
    <xf numFmtId="3" fontId="36" fillId="0" borderId="20" xfId="48" applyNumberFormat="1" applyFont="1" applyBorder="1" applyAlignment="1">
      <alignment horizontal="center" vertical="center" wrapText="1"/>
    </xf>
    <xf numFmtId="0" fontId="35" fillId="0" borderId="0" xfId="48" applyFont="1" applyBorder="1" applyAlignment="1">
      <alignment horizontal="center" vertical="center"/>
    </xf>
    <xf numFmtId="0" fontId="36" fillId="0" borderId="35" xfId="48" applyFont="1" applyBorder="1" applyAlignment="1">
      <alignment horizontal="center" vertical="center"/>
    </xf>
    <xf numFmtId="0" fontId="36" fillId="0" borderId="33" xfId="48" applyFont="1" applyBorder="1" applyAlignment="1">
      <alignment horizontal="center" vertical="center" wrapText="1"/>
    </xf>
    <xf numFmtId="3" fontId="36" fillId="0" borderId="43" xfId="48" applyNumberFormat="1" applyFont="1" applyBorder="1" applyAlignment="1">
      <alignment horizontal="center" wrapText="1"/>
    </xf>
    <xf numFmtId="3" fontId="36" fillId="0" borderId="34" xfId="48" applyNumberFormat="1" applyFont="1" applyBorder="1" applyAlignment="1">
      <alignment horizontal="center" vertical="center" wrapText="1"/>
    </xf>
    <xf numFmtId="0" fontId="70" fillId="0" borderId="0" xfId="48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71" fillId="0" borderId="0" xfId="48" applyFont="1" applyBorder="1" applyAlignment="1">
      <alignment horizontal="center" vertical="center" wrapText="1"/>
    </xf>
    <xf numFmtId="0" fontId="36" fillId="0" borderId="34" xfId="48" applyFont="1" applyBorder="1" applyAlignment="1">
      <alignment horizontal="center" vertical="center" wrapText="1"/>
    </xf>
    <xf numFmtId="167" fontId="26" fillId="0" borderId="32" xfId="54" applyNumberFormat="1" applyFont="1" applyBorder="1"/>
    <xf numFmtId="3" fontId="26" fillId="0" borderId="22" xfId="37" applyNumberFormat="1" applyFont="1" applyBorder="1" applyAlignment="1">
      <alignment horizontal="center"/>
    </xf>
    <xf numFmtId="3" fontId="26" fillId="0" borderId="27" xfId="37" applyNumberFormat="1" applyFont="1" applyBorder="1" applyAlignment="1">
      <alignment horizontal="center"/>
    </xf>
    <xf numFmtId="3" fontId="28" fillId="0" borderId="20" xfId="37" applyNumberFormat="1" applyFont="1" applyBorder="1" applyAlignment="1">
      <alignment horizontal="center"/>
    </xf>
    <xf numFmtId="167" fontId="28" fillId="0" borderId="20" xfId="54" applyNumberFormat="1" applyFont="1" applyBorder="1"/>
    <xf numFmtId="3" fontId="26" fillId="0" borderId="10" xfId="37" applyNumberFormat="1" applyFont="1" applyBorder="1" applyAlignment="1">
      <alignment horizontal="center"/>
    </xf>
    <xf numFmtId="3" fontId="26" fillId="0" borderId="32" xfId="37" applyNumberFormat="1" applyFont="1" applyBorder="1" applyAlignment="1">
      <alignment horizontal="center"/>
    </xf>
    <xf numFmtId="0" fontId="26" fillId="0" borderId="32" xfId="37" applyFont="1" applyBorder="1"/>
    <xf numFmtId="3" fontId="28" fillId="0" borderId="19" xfId="37" applyNumberFormat="1" applyFont="1" applyBorder="1" applyAlignment="1">
      <alignment horizontal="center" vertical="center"/>
    </xf>
    <xf numFmtId="3" fontId="28" fillId="0" borderId="20" xfId="37" applyNumberFormat="1" applyFont="1" applyBorder="1" applyAlignment="1">
      <alignment horizontal="center" vertical="center"/>
    </xf>
    <xf numFmtId="3" fontId="28" fillId="0" borderId="20" xfId="37" applyNumberFormat="1" applyFont="1" applyBorder="1" applyAlignment="1">
      <alignment vertical="center"/>
    </xf>
    <xf numFmtId="0" fontId="26" fillId="0" borderId="40" xfId="37" applyFont="1" applyBorder="1"/>
    <xf numFmtId="167" fontId="26" fillId="0" borderId="27" xfId="54" applyNumberFormat="1" applyFont="1" applyBorder="1"/>
    <xf numFmtId="0" fontId="28" fillId="0" borderId="19" xfId="37" applyFont="1" applyBorder="1" applyAlignment="1">
      <alignment horizontal="center" wrapText="1"/>
    </xf>
    <xf numFmtId="0" fontId="28" fillId="0" borderId="20" xfId="37" applyFont="1" applyBorder="1" applyAlignment="1">
      <alignment horizontal="center" wrapText="1"/>
    </xf>
    <xf numFmtId="0" fontId="72" fillId="0" borderId="20" xfId="37" applyFont="1" applyBorder="1" applyAlignment="1">
      <alignment horizontal="center" wrapText="1"/>
    </xf>
    <xf numFmtId="0" fontId="39" fillId="0" borderId="69" xfId="48" applyFont="1" applyBorder="1"/>
    <xf numFmtId="0" fontId="39" fillId="0" borderId="0" xfId="48" quotePrefix="1" applyFont="1"/>
    <xf numFmtId="0" fontId="73" fillId="0" borderId="0" xfId="0" applyFont="1" applyAlignment="1">
      <alignment horizontal="left" vertical="center"/>
    </xf>
    <xf numFmtId="0" fontId="39" fillId="0" borderId="0" xfId="48" applyFont="1" applyBorder="1"/>
    <xf numFmtId="3" fontId="39" fillId="0" borderId="0" xfId="48" applyNumberFormat="1" applyFont="1"/>
    <xf numFmtId="3" fontId="39" fillId="0" borderId="69" xfId="48" applyNumberFormat="1" applyFont="1" applyBorder="1"/>
    <xf numFmtId="3" fontId="39" fillId="0" borderId="0" xfId="48" applyNumberFormat="1" applyFont="1" applyBorder="1"/>
    <xf numFmtId="0" fontId="44" fillId="0" borderId="0" xfId="48" applyFont="1"/>
    <xf numFmtId="3" fontId="44" fillId="0" borderId="0" xfId="48" applyNumberFormat="1" applyFont="1"/>
    <xf numFmtId="0" fontId="44" fillId="24" borderId="0" xfId="48" applyFont="1" applyFill="1"/>
    <xf numFmtId="3" fontId="44" fillId="24" borderId="0" xfId="48" applyNumberFormat="1" applyFont="1" applyFill="1"/>
    <xf numFmtId="3" fontId="39" fillId="24" borderId="0" xfId="48" applyNumberFormat="1" applyFont="1" applyFill="1"/>
    <xf numFmtId="0" fontId="39" fillId="24" borderId="0" xfId="48" applyFont="1" applyFill="1"/>
    <xf numFmtId="0" fontId="53" fillId="0" borderId="41" xfId="37" applyFont="1" applyBorder="1" applyAlignment="1">
      <alignment horizontal="center"/>
    </xf>
    <xf numFmtId="0" fontId="53" fillId="0" borderId="12" xfId="37" applyFont="1" applyBorder="1" applyAlignment="1">
      <alignment horizontal="center"/>
    </xf>
    <xf numFmtId="0" fontId="53" fillId="0" borderId="40" xfId="37" applyFont="1" applyBorder="1" applyAlignment="1">
      <alignment horizontal="center"/>
    </xf>
    <xf numFmtId="0" fontId="53" fillId="0" borderId="39" xfId="37" applyFont="1" applyBorder="1" applyAlignment="1">
      <alignment horizontal="center" vertical="center" wrapText="1"/>
    </xf>
    <xf numFmtId="0" fontId="53" fillId="0" borderId="12" xfId="37" applyFont="1" applyBorder="1" applyAlignment="1">
      <alignment horizontal="center" vertical="center" wrapText="1"/>
    </xf>
    <xf numFmtId="0" fontId="53" fillId="0" borderId="40" xfId="37" applyFont="1" applyBorder="1" applyAlignment="1">
      <alignment horizontal="center" vertical="center" wrapText="1"/>
    </xf>
    <xf numFmtId="0" fontId="33" fillId="0" borderId="42" xfId="37" applyFont="1" applyBorder="1" applyAlignment="1">
      <alignment horizontal="center" wrapText="1"/>
    </xf>
    <xf numFmtId="0" fontId="20" fillId="0" borderId="26" xfId="40" applyFont="1" applyBorder="1"/>
    <xf numFmtId="0" fontId="20" fillId="0" borderId="60" xfId="40" applyFont="1" applyBorder="1"/>
    <xf numFmtId="0" fontId="33" fillId="0" borderId="58" xfId="37" applyFont="1" applyBorder="1" applyAlignment="1">
      <alignment horizontal="center" vertical="center" wrapText="1"/>
    </xf>
    <xf numFmtId="0" fontId="33" fillId="0" borderId="26" xfId="37" applyFont="1" applyBorder="1" applyAlignment="1">
      <alignment horizontal="center" vertical="center" wrapText="1"/>
    </xf>
    <xf numFmtId="0" fontId="33" fillId="0" borderId="60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56" xfId="37" applyFont="1" applyBorder="1" applyAlignment="1">
      <alignment horizontal="center" vertical="center" wrapText="1"/>
    </xf>
    <xf numFmtId="0" fontId="33" fillId="0" borderId="61" xfId="37" applyFont="1" applyBorder="1" applyAlignment="1">
      <alignment horizontal="center" vertical="center" wrapText="1"/>
    </xf>
    <xf numFmtId="0" fontId="23" fillId="0" borderId="39" xfId="47" applyFont="1" applyBorder="1" applyAlignment="1">
      <alignment horizontal="center" vertical="center"/>
    </xf>
    <xf numFmtId="0" fontId="23" fillId="0" borderId="12" xfId="47" applyFont="1" applyBorder="1" applyAlignment="1">
      <alignment horizontal="center" vertical="center"/>
    </xf>
    <xf numFmtId="0" fontId="23" fillId="0" borderId="40" xfId="47" applyFont="1" applyBorder="1" applyAlignment="1">
      <alignment horizontal="center" vertical="center"/>
    </xf>
    <xf numFmtId="0" fontId="24" fillId="0" borderId="16" xfId="47" applyFont="1" applyBorder="1" applyAlignment="1">
      <alignment wrapText="1"/>
    </xf>
    <xf numFmtId="0" fontId="24" fillId="0" borderId="17" xfId="47" applyFont="1" applyBorder="1" applyAlignment="1">
      <alignment wrapText="1"/>
    </xf>
    <xf numFmtId="0" fontId="24" fillId="0" borderId="29" xfId="47" applyFont="1" applyBorder="1" applyAlignment="1">
      <alignment wrapText="1"/>
    </xf>
    <xf numFmtId="0" fontId="23" fillId="0" borderId="11" xfId="47" applyFont="1" applyBorder="1" applyAlignment="1">
      <alignment wrapText="1"/>
    </xf>
    <xf numFmtId="0" fontId="23" fillId="0" borderId="19" xfId="47" applyFont="1" applyBorder="1" applyAlignment="1">
      <alignment wrapText="1"/>
    </xf>
    <xf numFmtId="0" fontId="21" fillId="0" borderId="39" xfId="37" applyFont="1" applyBorder="1" applyAlignment="1">
      <alignment horizontal="center"/>
    </xf>
    <xf numFmtId="0" fontId="21" fillId="0" borderId="12" xfId="37" applyFont="1" applyBorder="1" applyAlignment="1">
      <alignment horizontal="center"/>
    </xf>
    <xf numFmtId="0" fontId="21" fillId="0" borderId="40" xfId="37" applyFont="1" applyBorder="1" applyAlignment="1">
      <alignment horizontal="center"/>
    </xf>
    <xf numFmtId="0" fontId="20" fillId="0" borderId="39" xfId="37" applyFont="1" applyBorder="1" applyAlignment="1">
      <alignment horizontal="center" wrapText="1"/>
    </xf>
    <xf numFmtId="0" fontId="20" fillId="0" borderId="12" xfId="37" applyFont="1" applyBorder="1" applyAlignment="1">
      <alignment horizontal="center" wrapText="1"/>
    </xf>
    <xf numFmtId="0" fontId="20" fillId="0" borderId="40" xfId="37" applyFont="1" applyBorder="1" applyAlignment="1">
      <alignment horizontal="center" wrapText="1"/>
    </xf>
    <xf numFmtId="0" fontId="21" fillId="0" borderId="39" xfId="37" applyFont="1" applyBorder="1" applyAlignment="1">
      <alignment horizontal="center" wrapText="1"/>
    </xf>
    <xf numFmtId="0" fontId="21" fillId="0" borderId="12" xfId="37" applyFont="1" applyBorder="1" applyAlignment="1">
      <alignment horizontal="center" wrapText="1"/>
    </xf>
    <xf numFmtId="0" fontId="21" fillId="0" borderId="40" xfId="37" applyFont="1" applyBorder="1" applyAlignment="1">
      <alignment horizontal="center" wrapText="1"/>
    </xf>
    <xf numFmtId="167" fontId="28" fillId="0" borderId="65" xfId="54" applyNumberFormat="1" applyFont="1" applyBorder="1" applyAlignment="1">
      <alignment horizontal="center" vertical="center"/>
    </xf>
    <xf numFmtId="167" fontId="28" fillId="0" borderId="66" xfId="54" applyNumberFormat="1" applyFont="1" applyBorder="1" applyAlignment="1">
      <alignment horizontal="center" vertical="center"/>
    </xf>
    <xf numFmtId="3" fontId="26" fillId="0" borderId="49" xfId="37" applyNumberFormat="1" applyFont="1" applyBorder="1" applyAlignment="1">
      <alignment horizontal="center"/>
    </xf>
    <xf numFmtId="0" fontId="26" fillId="0" borderId="68" xfId="37" applyFont="1" applyBorder="1" applyAlignment="1">
      <alignment horizontal="center"/>
    </xf>
    <xf numFmtId="0" fontId="26" fillId="0" borderId="67" xfId="37" applyFont="1" applyBorder="1" applyAlignment="1">
      <alignment horizontal="center"/>
    </xf>
    <xf numFmtId="0" fontId="26" fillId="0" borderId="68" xfId="37" applyFont="1" applyBorder="1" applyAlignment="1">
      <alignment horizontal="left" wrapText="1"/>
    </xf>
    <xf numFmtId="0" fontId="26" fillId="0" borderId="67" xfId="37" applyFont="1" applyBorder="1" applyAlignment="1">
      <alignment horizontal="left" wrapText="1"/>
    </xf>
    <xf numFmtId="3" fontId="26" fillId="0" borderId="51" xfId="37" applyNumberFormat="1" applyFont="1" applyBorder="1" applyAlignment="1">
      <alignment horizontal="center"/>
    </xf>
    <xf numFmtId="3" fontId="26" fillId="0" borderId="67" xfId="37" applyNumberFormat="1" applyFont="1" applyBorder="1" applyAlignment="1">
      <alignment horizontal="center"/>
    </xf>
    <xf numFmtId="3" fontId="26" fillId="0" borderId="68" xfId="37" applyNumberFormat="1" applyFont="1" applyBorder="1" applyAlignment="1">
      <alignment horizontal="center"/>
    </xf>
    <xf numFmtId="0" fontId="28" fillId="0" borderId="11" xfId="37" applyFont="1" applyBorder="1" applyAlignment="1">
      <alignment horizontal="left" vertical="center"/>
    </xf>
    <xf numFmtId="0" fontId="28" fillId="0" borderId="19" xfId="37" applyFont="1" applyBorder="1" applyAlignment="1">
      <alignment horizontal="left" vertical="center"/>
    </xf>
    <xf numFmtId="3" fontId="28" fillId="0" borderId="19" xfId="37" applyNumberFormat="1" applyFont="1" applyBorder="1" applyAlignment="1">
      <alignment horizontal="center" vertical="center"/>
    </xf>
    <xf numFmtId="0" fontId="28" fillId="0" borderId="11" xfId="37" applyFont="1" applyBorder="1" applyAlignment="1">
      <alignment horizontal="center" vertical="center"/>
    </xf>
    <xf numFmtId="0" fontId="28" fillId="0" borderId="19" xfId="37" applyFont="1" applyBorder="1" applyAlignment="1">
      <alignment horizontal="center" vertical="center"/>
    </xf>
    <xf numFmtId="3" fontId="28" fillId="0" borderId="20" xfId="37" applyNumberFormat="1" applyFont="1" applyBorder="1" applyAlignment="1">
      <alignment horizontal="center" vertical="center"/>
    </xf>
    <xf numFmtId="0" fontId="28" fillId="0" borderId="58" xfId="37" applyFont="1" applyBorder="1" applyAlignment="1">
      <alignment horizontal="left" vertical="center"/>
    </xf>
    <xf numFmtId="0" fontId="28" fillId="0" borderId="26" xfId="37" applyFont="1" applyBorder="1" applyAlignment="1">
      <alignment horizontal="left" vertical="center"/>
    </xf>
    <xf numFmtId="0" fontId="28" fillId="0" borderId="71" xfId="37" applyFont="1" applyBorder="1" applyAlignment="1">
      <alignment horizontal="left" vertical="center"/>
    </xf>
    <xf numFmtId="0" fontId="28" fillId="0" borderId="59" xfId="37" applyFont="1" applyBorder="1" applyAlignment="1">
      <alignment horizontal="left" vertical="center"/>
    </xf>
    <xf numFmtId="0" fontId="28" fillId="0" borderId="56" xfId="37" applyFont="1" applyBorder="1" applyAlignment="1">
      <alignment horizontal="left" vertical="center"/>
    </xf>
    <xf numFmtId="0" fontId="28" fillId="0" borderId="70" xfId="37" applyFont="1" applyBorder="1" applyAlignment="1">
      <alignment horizontal="left" vertical="center"/>
    </xf>
    <xf numFmtId="3" fontId="28" fillId="0" borderId="42" xfId="37" applyNumberFormat="1" applyFont="1" applyBorder="1" applyAlignment="1">
      <alignment horizontal="center" vertical="center"/>
    </xf>
    <xf numFmtId="3" fontId="28" fillId="0" borderId="71" xfId="37" applyNumberFormat="1" applyFont="1" applyBorder="1" applyAlignment="1">
      <alignment horizontal="center" vertical="center"/>
    </xf>
    <xf numFmtId="3" fontId="28" fillId="0" borderId="55" xfId="37" applyNumberFormat="1" applyFont="1" applyBorder="1" applyAlignment="1">
      <alignment horizontal="center" vertical="center"/>
    </xf>
    <xf numFmtId="3" fontId="28" fillId="0" borderId="70" xfId="37" applyNumberFormat="1" applyFont="1" applyBorder="1" applyAlignment="1">
      <alignment horizontal="center" vertical="center"/>
    </xf>
    <xf numFmtId="0" fontId="28" fillId="0" borderId="39" xfId="37" applyFont="1" applyBorder="1" applyAlignment="1">
      <alignment horizontal="left" vertical="center"/>
    </xf>
    <xf numFmtId="0" fontId="28" fillId="0" borderId="12" xfId="37" applyFont="1" applyBorder="1" applyAlignment="1">
      <alignment horizontal="left" vertical="center"/>
    </xf>
    <xf numFmtId="0" fontId="28" fillId="0" borderId="52" xfId="37" applyFont="1" applyBorder="1" applyAlignment="1">
      <alignment horizontal="left" vertical="center"/>
    </xf>
    <xf numFmtId="3" fontId="28" fillId="0" borderId="41" xfId="37" applyNumberFormat="1" applyFont="1" applyBorder="1" applyAlignment="1">
      <alignment horizontal="center" vertical="center"/>
    </xf>
    <xf numFmtId="3" fontId="28" fillId="0" borderId="52" xfId="37" applyNumberFormat="1" applyFont="1" applyBorder="1" applyAlignment="1">
      <alignment horizontal="center" vertical="center"/>
    </xf>
    <xf numFmtId="3" fontId="28" fillId="0" borderId="12" xfId="37" applyNumberFormat="1" applyFont="1" applyBorder="1" applyAlignment="1">
      <alignment horizontal="center" vertical="center"/>
    </xf>
    <xf numFmtId="0" fontId="28" fillId="0" borderId="41" xfId="37" applyFont="1" applyBorder="1" applyAlignment="1">
      <alignment horizontal="center" vertical="center"/>
    </xf>
    <xf numFmtId="0" fontId="26" fillId="0" borderId="49" xfId="37" applyFont="1" applyBorder="1" applyAlignment="1">
      <alignment horizontal="center"/>
    </xf>
    <xf numFmtId="0" fontId="26" fillId="0" borderId="50" xfId="37" applyFont="1" applyBorder="1" applyAlignment="1">
      <alignment horizontal="center"/>
    </xf>
    <xf numFmtId="0" fontId="26" fillId="0" borderId="29" xfId="37" applyFont="1" applyBorder="1" applyAlignment="1">
      <alignment horizontal="left" wrapText="1"/>
    </xf>
    <xf numFmtId="0" fontId="26" fillId="0" borderId="49" xfId="37" applyFont="1" applyBorder="1" applyAlignment="1">
      <alignment horizontal="left" wrapText="1"/>
    </xf>
    <xf numFmtId="0" fontId="26" fillId="0" borderId="50" xfId="37" applyFont="1" applyBorder="1" applyAlignment="1">
      <alignment horizontal="left" wrapText="1"/>
    </xf>
    <xf numFmtId="3" fontId="26" fillId="0" borderId="29" xfId="37" applyNumberFormat="1" applyFont="1" applyBorder="1" applyAlignment="1">
      <alignment horizontal="center"/>
    </xf>
    <xf numFmtId="3" fontId="26" fillId="0" borderId="50" xfId="37" applyNumberFormat="1" applyFont="1" applyBorder="1" applyAlignment="1">
      <alignment horizontal="center"/>
    </xf>
    <xf numFmtId="3" fontId="28" fillId="0" borderId="12" xfId="37" applyNumberFormat="1" applyFont="1" applyBorder="1" applyAlignment="1">
      <alignment horizontal="center"/>
    </xf>
    <xf numFmtId="0" fontId="26" fillId="0" borderId="21" xfId="37" applyFont="1" applyBorder="1" applyAlignment="1">
      <alignment horizontal="center"/>
    </xf>
    <xf numFmtId="0" fontId="26" fillId="0" borderId="22" xfId="37" applyFont="1" applyBorder="1" applyAlignment="1">
      <alignment horizontal="center"/>
    </xf>
    <xf numFmtId="0" fontId="26" fillId="0" borderId="22" xfId="37" applyFont="1" applyBorder="1" applyAlignment="1">
      <alignment horizontal="left" vertical="center" wrapText="1"/>
    </xf>
    <xf numFmtId="3" fontId="26" fillId="0" borderId="22" xfId="37" applyNumberFormat="1" applyFont="1" applyBorder="1" applyAlignment="1">
      <alignment horizontal="center"/>
    </xf>
    <xf numFmtId="3" fontId="28" fillId="0" borderId="19" xfId="37" applyNumberFormat="1" applyFont="1" applyBorder="1" applyAlignment="1">
      <alignment horizontal="center"/>
    </xf>
    <xf numFmtId="0" fontId="26" fillId="0" borderId="19" xfId="37" applyFont="1" applyBorder="1" applyAlignment="1">
      <alignment horizontal="center"/>
    </xf>
    <xf numFmtId="3" fontId="26" fillId="24" borderId="49" xfId="37" applyNumberFormat="1" applyFont="1" applyFill="1" applyBorder="1" applyAlignment="1">
      <alignment horizontal="center"/>
    </xf>
    <xf numFmtId="0" fontId="28" fillId="0" borderId="11" xfId="37" applyFont="1" applyBorder="1" applyAlignment="1">
      <alignment horizontal="left"/>
    </xf>
    <xf numFmtId="0" fontId="28" fillId="0" borderId="19" xfId="37" applyFont="1" applyBorder="1" applyAlignment="1">
      <alignment horizontal="left"/>
    </xf>
    <xf numFmtId="0" fontId="26" fillId="0" borderId="16" xfId="37" applyFont="1" applyBorder="1" applyAlignment="1">
      <alignment horizontal="center"/>
    </xf>
    <xf numFmtId="0" fontId="26" fillId="0" borderId="17" xfId="37" applyFont="1" applyBorder="1" applyAlignment="1">
      <alignment horizontal="center"/>
    </xf>
    <xf numFmtId="0" fontId="26" fillId="0" borderId="17" xfId="37" applyFont="1" applyBorder="1" applyAlignment="1">
      <alignment horizontal="left" vertical="center" wrapText="1"/>
    </xf>
    <xf numFmtId="3" fontId="26" fillId="0" borderId="17" xfId="37" applyNumberFormat="1" applyFont="1" applyBorder="1" applyAlignment="1">
      <alignment horizontal="center" vertical="center"/>
    </xf>
    <xf numFmtId="3" fontId="26" fillId="0" borderId="10" xfId="37" applyNumberFormat="1" applyFont="1" applyBorder="1" applyAlignment="1">
      <alignment horizontal="center" vertical="center"/>
    </xf>
    <xf numFmtId="3" fontId="26" fillId="0" borderId="18" xfId="37" applyNumberFormat="1" applyFont="1" applyBorder="1" applyAlignment="1">
      <alignment horizontal="center" vertical="center"/>
    </xf>
    <xf numFmtId="3" fontId="26" fillId="0" borderId="32" xfId="37" applyNumberFormat="1" applyFont="1" applyBorder="1" applyAlignment="1">
      <alignment horizontal="center" vertical="center"/>
    </xf>
    <xf numFmtId="0" fontId="26" fillId="0" borderId="51" xfId="37" applyFont="1" applyBorder="1" applyAlignment="1">
      <alignment horizontal="left" vertical="center" wrapText="1"/>
    </xf>
    <xf numFmtId="0" fontId="26" fillId="0" borderId="68" xfId="37" applyFont="1" applyBorder="1" applyAlignment="1">
      <alignment horizontal="left" vertical="center" wrapText="1"/>
    </xf>
    <xf numFmtId="0" fontId="26" fillId="0" borderId="67" xfId="37" applyFont="1" applyBorder="1" applyAlignment="1">
      <alignment horizontal="left" vertical="center" wrapText="1"/>
    </xf>
    <xf numFmtId="3" fontId="26" fillId="24" borderId="68" xfId="37" applyNumberFormat="1" applyFont="1" applyFill="1" applyBorder="1" applyAlignment="1">
      <alignment horizontal="center"/>
    </xf>
    <xf numFmtId="0" fontId="26" fillId="0" borderId="17" xfId="37" applyFont="1" applyBorder="1" applyAlignment="1">
      <alignment horizontal="left" vertical="center"/>
    </xf>
    <xf numFmtId="3" fontId="26" fillId="0" borderId="17" xfId="37" applyNumberFormat="1" applyFont="1" applyBorder="1" applyAlignment="1">
      <alignment horizontal="center"/>
    </xf>
    <xf numFmtId="0" fontId="26" fillId="0" borderId="16" xfId="37" applyFont="1" applyBorder="1" applyAlignment="1">
      <alignment horizontal="center" vertical="center"/>
    </xf>
    <xf numFmtId="0" fontId="26" fillId="0" borderId="17" xfId="37" applyFont="1" applyBorder="1" applyAlignment="1">
      <alignment horizontal="center" vertical="center"/>
    </xf>
    <xf numFmtId="0" fontId="26" fillId="0" borderId="31" xfId="37" applyFont="1" applyBorder="1" applyAlignment="1">
      <alignment horizontal="center" vertical="center"/>
    </xf>
    <xf numFmtId="0" fontId="26" fillId="0" borderId="10" xfId="37" applyFont="1" applyBorder="1" applyAlignment="1">
      <alignment horizontal="center" vertical="center"/>
    </xf>
    <xf numFmtId="0" fontId="28" fillId="0" borderId="39" xfId="37" applyFont="1" applyBorder="1" applyAlignment="1">
      <alignment horizontal="center" vertical="center"/>
    </xf>
    <xf numFmtId="0" fontId="28" fillId="0" borderId="12" xfId="37" applyFont="1" applyBorder="1" applyAlignment="1">
      <alignment horizontal="center" vertical="center"/>
    </xf>
    <xf numFmtId="0" fontId="28" fillId="0" borderId="40" xfId="37" applyFont="1" applyBorder="1" applyAlignment="1">
      <alignment horizontal="center" vertical="center"/>
    </xf>
    <xf numFmtId="0" fontId="26" fillId="0" borderId="47" xfId="37" applyFont="1" applyBorder="1" applyAlignment="1">
      <alignment horizontal="center"/>
    </xf>
    <xf numFmtId="0" fontId="26" fillId="0" borderId="22" xfId="37" applyFont="1" applyBorder="1" applyAlignment="1">
      <alignment horizontal="left" vertical="center"/>
    </xf>
    <xf numFmtId="3" fontId="26" fillId="0" borderId="47" xfId="37" applyNumberFormat="1" applyFont="1" applyBorder="1" applyAlignment="1">
      <alignment horizontal="center"/>
    </xf>
    <xf numFmtId="0" fontId="26" fillId="0" borderId="38" xfId="37" applyFont="1" applyBorder="1" applyAlignment="1">
      <alignment horizontal="center"/>
    </xf>
    <xf numFmtId="0" fontId="28" fillId="0" borderId="19" xfId="37" applyFont="1" applyBorder="1" applyAlignment="1">
      <alignment horizontal="center" wrapText="1"/>
    </xf>
    <xf numFmtId="0" fontId="28" fillId="0" borderId="52" xfId="37" applyFont="1" applyBorder="1" applyAlignment="1">
      <alignment horizontal="left"/>
    </xf>
    <xf numFmtId="0" fontId="28" fillId="0" borderId="52" xfId="37" applyFont="1" applyBorder="1" applyAlignment="1">
      <alignment horizontal="center" wrapText="1"/>
    </xf>
    <xf numFmtId="0" fontId="28" fillId="0" borderId="41" xfId="37" applyFont="1" applyBorder="1" applyAlignment="1">
      <alignment horizontal="center" wrapText="1"/>
    </xf>
    <xf numFmtId="3" fontId="28" fillId="0" borderId="41" xfId="37" applyNumberFormat="1" applyFont="1" applyBorder="1" applyAlignment="1">
      <alignment horizontal="center"/>
    </xf>
    <xf numFmtId="3" fontId="28" fillId="0" borderId="52" xfId="37" applyNumberFormat="1" applyFont="1" applyBorder="1" applyAlignment="1">
      <alignment horizontal="center"/>
    </xf>
    <xf numFmtId="0" fontId="26" fillId="0" borderId="29" xfId="37" applyFont="1" applyBorder="1" applyAlignment="1">
      <alignment horizontal="left"/>
    </xf>
    <xf numFmtId="0" fontId="26" fillId="0" borderId="49" xfId="37" applyFont="1" applyBorder="1" applyAlignment="1">
      <alignment horizontal="left"/>
    </xf>
    <xf numFmtId="0" fontId="26" fillId="0" borderId="50" xfId="37" applyFont="1" applyBorder="1" applyAlignment="1">
      <alignment horizontal="left"/>
    </xf>
    <xf numFmtId="0" fontId="26" fillId="0" borderId="12" xfId="37" applyFont="1" applyBorder="1" applyAlignment="1">
      <alignment horizontal="center"/>
    </xf>
    <xf numFmtId="0" fontId="26" fillId="0" borderId="40" xfId="37" applyFont="1" applyBorder="1" applyAlignment="1">
      <alignment horizontal="center"/>
    </xf>
    <xf numFmtId="0" fontId="26" fillId="0" borderId="29" xfId="37" applyFont="1" applyBorder="1" applyAlignment="1">
      <alignment horizontal="left" vertical="center" wrapText="1"/>
    </xf>
    <xf numFmtId="0" fontId="26" fillId="0" borderId="49" xfId="37" applyFont="1" applyBorder="1" applyAlignment="1">
      <alignment horizontal="left" vertical="center" wrapText="1"/>
    </xf>
    <xf numFmtId="0" fontId="26" fillId="0" borderId="50" xfId="37" applyFont="1" applyBorder="1" applyAlignment="1">
      <alignment horizontal="left" vertical="center" wrapText="1"/>
    </xf>
    <xf numFmtId="0" fontId="26" fillId="0" borderId="29" xfId="37" applyFont="1" applyBorder="1" applyAlignment="1">
      <alignment horizontal="left" vertical="center"/>
    </xf>
    <xf numFmtId="0" fontId="26" fillId="0" borderId="49" xfId="37" applyFont="1" applyBorder="1" applyAlignment="1">
      <alignment horizontal="left" vertical="center"/>
    </xf>
    <xf numFmtId="0" fontId="26" fillId="0" borderId="50" xfId="37" applyFont="1" applyBorder="1" applyAlignment="1">
      <alignment horizontal="left" vertical="center"/>
    </xf>
    <xf numFmtId="3" fontId="26" fillId="0" borderId="10" xfId="37" applyNumberFormat="1" applyFont="1" applyBorder="1" applyAlignment="1">
      <alignment horizontal="center"/>
    </xf>
    <xf numFmtId="0" fontId="26" fillId="0" borderId="31" xfId="37" applyFont="1" applyBorder="1" applyAlignment="1">
      <alignment horizontal="center"/>
    </xf>
    <xf numFmtId="0" fontId="26" fillId="0" borderId="10" xfId="37" applyFont="1" applyBorder="1" applyAlignment="1">
      <alignment horizontal="center"/>
    </xf>
    <xf numFmtId="0" fontId="26" fillId="0" borderId="10" xfId="37" applyFont="1" applyBorder="1" applyAlignment="1">
      <alignment horizontal="left" vertical="center" wrapText="1"/>
    </xf>
    <xf numFmtId="0" fontId="28" fillId="0" borderId="12" xfId="37" applyFont="1" applyBorder="1" applyAlignment="1">
      <alignment horizontal="left"/>
    </xf>
    <xf numFmtId="0" fontId="24" fillId="0" borderId="35" xfId="41" applyFont="1" applyBorder="1" applyAlignment="1">
      <alignment horizontal="center" vertical="center" wrapText="1"/>
    </xf>
    <xf numFmtId="0" fontId="24" fillId="0" borderId="33" xfId="41" applyFont="1" applyBorder="1" applyAlignment="1">
      <alignment horizontal="center" vertical="center" wrapText="1"/>
    </xf>
    <xf numFmtId="0" fontId="24" fillId="0" borderId="34" xfId="41" applyFont="1" applyBorder="1" applyAlignment="1">
      <alignment horizontal="center" vertical="center" wrapText="1"/>
    </xf>
    <xf numFmtId="0" fontId="23" fillId="0" borderId="31" xfId="41" applyFont="1" applyBorder="1" applyAlignment="1">
      <alignment horizontal="center" wrapText="1"/>
    </xf>
    <xf numFmtId="0" fontId="23" fillId="0" borderId="21" xfId="41" applyFont="1" applyBorder="1" applyAlignment="1">
      <alignment horizontal="center" wrapText="1"/>
    </xf>
    <xf numFmtId="0" fontId="28" fillId="0" borderId="10" xfId="41" applyFont="1" applyBorder="1" applyAlignment="1">
      <alignment horizontal="center" wrapText="1"/>
    </xf>
    <xf numFmtId="0" fontId="28" fillId="0" borderId="22" xfId="41" applyFont="1" applyBorder="1" applyAlignment="1">
      <alignment horizontal="center" wrapText="1"/>
    </xf>
    <xf numFmtId="0" fontId="28" fillId="0" borderId="32" xfId="41" applyFont="1" applyBorder="1" applyAlignment="1">
      <alignment horizontal="center" wrapText="1"/>
    </xf>
    <xf numFmtId="0" fontId="28" fillId="0" borderId="27" xfId="41" applyFont="1" applyBorder="1" applyAlignment="1">
      <alignment horizontal="center" wrapText="1"/>
    </xf>
    <xf numFmtId="0" fontId="28" fillId="0" borderId="51" xfId="41" applyFont="1" applyBorder="1" applyAlignment="1">
      <alignment horizontal="center" wrapText="1"/>
    </xf>
    <xf numFmtId="0" fontId="28" fillId="0" borderId="68" xfId="41" applyFont="1" applyBorder="1" applyAlignment="1">
      <alignment horizontal="center" wrapText="1"/>
    </xf>
    <xf numFmtId="0" fontId="28" fillId="0" borderId="67" xfId="41" applyFont="1" applyBorder="1" applyAlignment="1">
      <alignment horizontal="center" wrapText="1"/>
    </xf>
    <xf numFmtId="0" fontId="73" fillId="0" borderId="0" xfId="0" quotePrefix="1" applyFont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39" fillId="0" borderId="0" xfId="48" quotePrefix="1" applyFont="1" applyBorder="1" applyAlignment="1">
      <alignment horizontal="left"/>
    </xf>
    <xf numFmtId="0" fontId="37" fillId="0" borderId="45" xfId="48" applyFont="1" applyBorder="1" applyAlignment="1">
      <alignment horizontal="center"/>
    </xf>
    <xf numFmtId="0" fontId="37" fillId="0" borderId="48" xfId="48" applyFont="1" applyBorder="1" applyAlignment="1">
      <alignment horizontal="center"/>
    </xf>
    <xf numFmtId="0" fontId="38" fillId="0" borderId="35" xfId="48" applyFont="1" applyBorder="1" applyAlignment="1">
      <alignment horizontal="center" vertical="center"/>
    </xf>
    <xf numFmtId="0" fontId="38" fillId="0" borderId="34" xfId="48" applyFont="1" applyBorder="1" applyAlignment="1">
      <alignment horizontal="center" vertical="center"/>
    </xf>
    <xf numFmtId="0" fontId="74" fillId="24" borderId="0" xfId="0" applyFont="1" applyFill="1" applyAlignment="1">
      <alignment horizontal="left" vertical="center" wrapText="1"/>
    </xf>
    <xf numFmtId="0" fontId="21" fillId="0" borderId="35" xfId="52" applyFont="1" applyBorder="1" applyAlignment="1">
      <alignment horizontal="center" vertical="center"/>
    </xf>
    <xf numFmtId="0" fontId="21" fillId="0" borderId="33" xfId="52" applyFont="1" applyBorder="1" applyAlignment="1">
      <alignment horizontal="center" vertical="center"/>
    </xf>
    <xf numFmtId="0" fontId="21" fillId="0" borderId="34" xfId="52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0" xfId="48" applyFont="1" applyBorder="1" applyAlignment="1">
      <alignment horizontal="center" vertical="center"/>
    </xf>
    <xf numFmtId="0" fontId="35" fillId="0" borderId="26" xfId="48" applyFont="1" applyFill="1" applyBorder="1" applyAlignment="1">
      <alignment horizontal="center" vertical="center" wrapText="1"/>
    </xf>
    <xf numFmtId="0" fontId="71" fillId="0" borderId="0" xfId="48" applyFont="1" applyBorder="1" applyAlignment="1">
      <alignment horizontal="center" vertical="center" wrapText="1"/>
    </xf>
    <xf numFmtId="0" fontId="43" fillId="0" borderId="35" xfId="48" applyFont="1" applyBorder="1" applyAlignment="1">
      <alignment horizontal="center" vertical="center"/>
    </xf>
    <xf numFmtId="0" fontId="44" fillId="0" borderId="34" xfId="48" applyFont="1" applyBorder="1" applyAlignment="1">
      <alignment horizontal="center" vertical="center"/>
    </xf>
    <xf numFmtId="0" fontId="45" fillId="0" borderId="45" xfId="49" applyFont="1" applyBorder="1" applyAlignment="1">
      <alignment horizontal="center" vertical="center"/>
    </xf>
    <xf numFmtId="0" fontId="45" fillId="0" borderId="44" xfId="49" applyFont="1" applyBorder="1" applyAlignment="1">
      <alignment horizontal="center" vertical="center"/>
    </xf>
    <xf numFmtId="0" fontId="45" fillId="0" borderId="30" xfId="49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45" xfId="50" applyFont="1" applyBorder="1" applyAlignment="1">
      <alignment horizontal="center" vertical="center" wrapText="1"/>
    </xf>
    <xf numFmtId="0" fontId="21" fillId="0" borderId="44" xfId="50" applyFont="1" applyBorder="1" applyAlignment="1">
      <alignment horizontal="center" vertical="center" wrapText="1"/>
    </xf>
    <xf numFmtId="0" fontId="21" fillId="0" borderId="30" xfId="50" applyFont="1" applyBorder="1" applyAlignment="1">
      <alignment horizontal="center" vertical="center" wrapText="1"/>
    </xf>
    <xf numFmtId="0" fontId="21" fillId="0" borderId="29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49" fontId="22" fillId="0" borderId="54" xfId="37" applyNumberFormat="1" applyFon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76" fillId="0" borderId="39" xfId="37" applyFont="1" applyBorder="1" applyAlignment="1">
      <alignment horizontal="center"/>
    </xf>
    <xf numFmtId="0" fontId="77" fillId="0" borderId="12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8" fillId="0" borderId="39" xfId="37" applyFont="1" applyBorder="1" applyAlignment="1">
      <alignment horizontal="center"/>
    </xf>
    <xf numFmtId="0" fontId="79" fillId="0" borderId="39" xfId="47" applyFont="1" applyBorder="1" applyAlignment="1">
      <alignment horizontal="center"/>
    </xf>
    <xf numFmtId="0" fontId="79" fillId="0" borderId="12" xfId="0" applyFont="1" applyBorder="1" applyAlignment="1">
      <alignment horizontal="center"/>
    </xf>
    <xf numFmtId="0" fontId="79" fillId="0" borderId="40" xfId="0" applyFont="1" applyBorder="1" applyAlignment="1">
      <alignment horizontal="center"/>
    </xf>
    <xf numFmtId="0" fontId="80" fillId="0" borderId="39" xfId="37" applyFont="1" applyBorder="1" applyAlignment="1">
      <alignment horizontal="center"/>
    </xf>
    <xf numFmtId="0" fontId="81" fillId="0" borderId="39" xfId="37" applyFont="1" applyBorder="1" applyAlignment="1">
      <alignment horizontal="center"/>
    </xf>
    <xf numFmtId="0" fontId="82" fillId="0" borderId="12" xfId="0" applyFont="1" applyBorder="1" applyAlignment="1">
      <alignment horizontal="center"/>
    </xf>
    <xf numFmtId="0" fontId="82" fillId="0" borderId="40" xfId="0" applyFont="1" applyBorder="1" applyAlignment="1">
      <alignment horizontal="center"/>
    </xf>
    <xf numFmtId="0" fontId="82" fillId="0" borderId="39" xfId="41" applyFont="1" applyBorder="1" applyAlignment="1">
      <alignment horizontal="center"/>
    </xf>
    <xf numFmtId="0" fontId="39" fillId="0" borderId="39" xfId="48" applyFont="1" applyBorder="1" applyAlignment="1">
      <alignment horizontal="center"/>
    </xf>
    <xf numFmtId="0" fontId="20" fillId="0" borderId="39" xfId="52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83" fillId="0" borderId="72" xfId="48" applyFont="1" applyBorder="1" applyAlignment="1">
      <alignment horizontal="center"/>
    </xf>
    <xf numFmtId="0" fontId="79" fillId="0" borderId="73" xfId="0" applyFont="1" applyBorder="1" applyAlignment="1">
      <alignment horizontal="center"/>
    </xf>
    <xf numFmtId="0" fontId="79" fillId="0" borderId="74" xfId="0" applyFont="1" applyBorder="1" applyAlignment="1">
      <alignment horizontal="center"/>
    </xf>
    <xf numFmtId="0" fontId="20" fillId="0" borderId="39" xfId="48" applyFont="1" applyBorder="1" applyAlignment="1">
      <alignment horizontal="center"/>
    </xf>
    <xf numFmtId="0" fontId="84" fillId="0" borderId="39" xfId="49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5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Ezres" xfId="54" builtinId="3"/>
    <cellStyle name="Ezres 2" xfId="51" xr:uid="{00000000-0005-0000-0000-00001D000000}"/>
    <cellStyle name="Good" xfId="29" xr:uid="{00000000-0005-0000-0000-00001E000000}"/>
    <cellStyle name="Heading 1" xfId="30" xr:uid="{00000000-0005-0000-0000-00001F000000}"/>
    <cellStyle name="Heading 2" xfId="31" xr:uid="{00000000-0005-0000-0000-000020000000}"/>
    <cellStyle name="Heading 3" xfId="32" xr:uid="{00000000-0005-0000-0000-000021000000}"/>
    <cellStyle name="Heading 4" xfId="33" xr:uid="{00000000-0005-0000-0000-000022000000}"/>
    <cellStyle name="Input" xfId="34" xr:uid="{00000000-0005-0000-0000-000023000000}"/>
    <cellStyle name="Linked Cell" xfId="35" xr:uid="{00000000-0005-0000-0000-000024000000}"/>
    <cellStyle name="Neutral" xfId="36" xr:uid="{00000000-0005-0000-0000-000025000000}"/>
    <cellStyle name="Normál" xfId="0" builtinId="0"/>
    <cellStyle name="Normál 2" xfId="37" xr:uid="{00000000-0005-0000-0000-000027000000}"/>
    <cellStyle name="Normál 2 2" xfId="49" xr:uid="{00000000-0005-0000-0000-000028000000}"/>
    <cellStyle name="Normál 3" xfId="38" xr:uid="{00000000-0005-0000-0000-000029000000}"/>
    <cellStyle name="Normál 3 2" xfId="39" xr:uid="{00000000-0005-0000-0000-00002A000000}"/>
    <cellStyle name="Normál 4" xfId="40" xr:uid="{00000000-0005-0000-0000-00002B000000}"/>
    <cellStyle name="Normál_5. sz. m." xfId="41" xr:uid="{00000000-0005-0000-0000-00002C000000}"/>
    <cellStyle name="Normál_7. sz. m." xfId="47" xr:uid="{00000000-0005-0000-0000-00002D000000}"/>
    <cellStyle name="Normál_PEHTŐHENYE MINTA" xfId="53" xr:uid="{00000000-0005-0000-0000-00002E000000}"/>
    <cellStyle name="Normál_Táblák Kispáli" xfId="48" xr:uid="{00000000-0005-0000-0000-00002F000000}"/>
    <cellStyle name="Normál_Táblák Nagypáli Zárszámadás 2012." xfId="50" xr:uid="{00000000-0005-0000-0000-000030000000}"/>
    <cellStyle name="Normál_Xl0000193" xfId="52" xr:uid="{00000000-0005-0000-0000-000031000000}"/>
    <cellStyle name="Note" xfId="42" xr:uid="{00000000-0005-0000-0000-000032000000}"/>
    <cellStyle name="Output" xfId="43" xr:uid="{00000000-0005-0000-0000-000033000000}"/>
    <cellStyle name="Title" xfId="44" xr:uid="{00000000-0005-0000-0000-000034000000}"/>
    <cellStyle name="Total" xfId="45" xr:uid="{00000000-0005-0000-0000-000035000000}"/>
    <cellStyle name="Warning Text" xfId="4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zoomScale="40" zoomScaleNormal="40" zoomScaleSheetLayoutView="50" workbookViewId="0">
      <selection activeCell="A2" sqref="A2:K2"/>
    </sheetView>
  </sheetViews>
  <sheetFormatPr defaultColWidth="9.140625" defaultRowHeight="26.25" x14ac:dyDescent="0.4"/>
  <cols>
    <col min="1" max="1" width="91.85546875" style="26" customWidth="1"/>
    <col min="2" max="2" width="29.42578125" style="18" customWidth="1"/>
    <col min="3" max="4" width="39.140625" style="18" customWidth="1"/>
    <col min="5" max="5" width="39.140625" style="19" customWidth="1"/>
    <col min="6" max="7" width="36.85546875" style="18" customWidth="1"/>
    <col min="8" max="8" width="36.85546875" style="19" customWidth="1"/>
    <col min="9" max="9" width="33.5703125" style="18" customWidth="1"/>
    <col min="10" max="10" width="37.5703125" style="18" customWidth="1"/>
    <col min="11" max="11" width="37.28515625" style="19" customWidth="1"/>
    <col min="12" max="13" width="10.140625" style="18" customWidth="1"/>
    <col min="14" max="14" width="8.5703125" style="18" customWidth="1"/>
    <col min="15" max="17" width="30.42578125" style="18" customWidth="1"/>
    <col min="18" max="16384" width="9.140625" style="18"/>
  </cols>
  <sheetData>
    <row r="1" spans="1:11" ht="51.75" customHeight="1" thickBot="1" x14ac:dyDescent="0.55000000000000004">
      <c r="A1" s="766" t="s">
        <v>768</v>
      </c>
      <c r="B1" s="767"/>
      <c r="C1" s="767"/>
      <c r="D1" s="767"/>
      <c r="E1" s="767"/>
      <c r="F1" s="767"/>
      <c r="G1" s="767"/>
      <c r="H1" s="767"/>
      <c r="I1" s="767"/>
      <c r="J1" s="767"/>
      <c r="K1" s="768"/>
    </row>
    <row r="2" spans="1:11" s="25" customFormat="1" ht="60.75" customHeight="1" thickBot="1" x14ac:dyDescent="0.45">
      <c r="A2" s="593" t="s">
        <v>779</v>
      </c>
      <c r="B2" s="594"/>
      <c r="C2" s="594"/>
      <c r="D2" s="594"/>
      <c r="E2" s="594"/>
      <c r="F2" s="594"/>
      <c r="G2" s="594"/>
      <c r="H2" s="594"/>
      <c r="I2" s="594"/>
      <c r="J2" s="594"/>
      <c r="K2" s="595"/>
    </row>
    <row r="3" spans="1:11" ht="31.5" thickBot="1" x14ac:dyDescent="0.5">
      <c r="A3" s="153" t="s">
        <v>552</v>
      </c>
      <c r="B3" s="154"/>
      <c r="C3" s="590" t="s">
        <v>553</v>
      </c>
      <c r="D3" s="591"/>
      <c r="E3" s="592"/>
      <c r="F3" s="590" t="s">
        <v>554</v>
      </c>
      <c r="G3" s="591"/>
      <c r="H3" s="592"/>
      <c r="I3" s="590" t="s">
        <v>575</v>
      </c>
      <c r="J3" s="591"/>
      <c r="K3" s="592"/>
    </row>
    <row r="4" spans="1:11" ht="30.75" x14ac:dyDescent="0.45">
      <c r="A4" s="155" t="s">
        <v>6</v>
      </c>
      <c r="B4" s="156" t="s">
        <v>7</v>
      </c>
      <c r="C4" s="157" t="s">
        <v>8</v>
      </c>
      <c r="D4" s="157" t="s">
        <v>9</v>
      </c>
      <c r="E4" s="158" t="s">
        <v>10</v>
      </c>
      <c r="F4" s="157" t="s">
        <v>8</v>
      </c>
      <c r="G4" s="157" t="s">
        <v>9</v>
      </c>
      <c r="H4" s="158" t="s">
        <v>10</v>
      </c>
      <c r="I4" s="157" t="s">
        <v>8</v>
      </c>
      <c r="J4" s="157" t="s">
        <v>9</v>
      </c>
      <c r="K4" s="158" t="s">
        <v>10</v>
      </c>
    </row>
    <row r="5" spans="1:11" s="19" customFormat="1" ht="61.5" x14ac:dyDescent="0.45">
      <c r="A5" s="159" t="s">
        <v>11</v>
      </c>
      <c r="B5" s="160"/>
      <c r="C5" s="161">
        <f>SUM(C6:C10)</f>
        <v>12332878</v>
      </c>
      <c r="D5" s="161">
        <f>SUM(D6:D10)</f>
        <v>12332878</v>
      </c>
      <c r="E5" s="162"/>
      <c r="F5" s="161">
        <f>SUM(F6:F10)</f>
        <v>12332878</v>
      </c>
      <c r="G5" s="161">
        <f>SUM(G6:G10)</f>
        <v>12332878</v>
      </c>
      <c r="H5" s="162"/>
      <c r="I5" s="161">
        <f>SUM(I6:I10)</f>
        <v>12332878</v>
      </c>
      <c r="J5" s="161">
        <f>SUM(J6:J10)</f>
        <v>12332878</v>
      </c>
      <c r="K5" s="162"/>
    </row>
    <row r="6" spans="1:11" s="19" customFormat="1" ht="92.25" x14ac:dyDescent="0.45">
      <c r="A6" s="163" t="s">
        <v>12</v>
      </c>
      <c r="B6" s="164"/>
      <c r="C6" s="165">
        <v>2689562</v>
      </c>
      <c r="D6" s="165">
        <v>2689562</v>
      </c>
      <c r="E6" s="166"/>
      <c r="F6" s="165">
        <v>2689562</v>
      </c>
      <c r="G6" s="165">
        <v>2689562</v>
      </c>
      <c r="H6" s="166"/>
      <c r="I6" s="165">
        <v>2689562</v>
      </c>
      <c r="J6" s="165">
        <v>2689562</v>
      </c>
      <c r="K6" s="166"/>
    </row>
    <row r="7" spans="1:11" s="19" customFormat="1" ht="30.75" x14ac:dyDescent="0.45">
      <c r="A7" s="163" t="s">
        <v>13</v>
      </c>
      <c r="B7" s="164"/>
      <c r="C7" s="165">
        <v>5000000</v>
      </c>
      <c r="D7" s="165">
        <v>5000000</v>
      </c>
      <c r="E7" s="166"/>
      <c r="F7" s="165">
        <v>5000000</v>
      </c>
      <c r="G7" s="165">
        <v>5000000</v>
      </c>
      <c r="H7" s="166"/>
      <c r="I7" s="165">
        <v>5000000</v>
      </c>
      <c r="J7" s="165">
        <v>5000000</v>
      </c>
      <c r="K7" s="166"/>
    </row>
    <row r="8" spans="1:11" s="19" customFormat="1" ht="63.75" customHeight="1" x14ac:dyDescent="0.45">
      <c r="A8" s="163" t="s">
        <v>129</v>
      </c>
      <c r="B8" s="164"/>
      <c r="C8" s="165">
        <v>114750</v>
      </c>
      <c r="D8" s="165">
        <v>114750</v>
      </c>
      <c r="E8" s="166"/>
      <c r="F8" s="165">
        <v>114750</v>
      </c>
      <c r="G8" s="165">
        <v>114750</v>
      </c>
      <c r="H8" s="166"/>
      <c r="I8" s="165">
        <v>114750</v>
      </c>
      <c r="J8" s="165">
        <v>114750</v>
      </c>
      <c r="K8" s="166"/>
    </row>
    <row r="9" spans="1:11" s="19" customFormat="1" ht="36.6" customHeight="1" x14ac:dyDescent="0.45">
      <c r="A9" s="163" t="s">
        <v>145</v>
      </c>
      <c r="B9" s="164"/>
      <c r="C9" s="165">
        <v>990400</v>
      </c>
      <c r="D9" s="165">
        <v>990400</v>
      </c>
      <c r="E9" s="166"/>
      <c r="F9" s="165">
        <v>990400</v>
      </c>
      <c r="G9" s="165">
        <v>990400</v>
      </c>
      <c r="H9" s="166"/>
      <c r="I9" s="165">
        <v>990400</v>
      </c>
      <c r="J9" s="165">
        <v>990400</v>
      </c>
      <c r="K9" s="166"/>
    </row>
    <row r="10" spans="1:11" s="19" customFormat="1" ht="61.5" x14ac:dyDescent="0.45">
      <c r="A10" s="163" t="s">
        <v>555</v>
      </c>
      <c r="B10" s="164"/>
      <c r="C10" s="165">
        <v>3538166</v>
      </c>
      <c r="D10" s="165">
        <v>3538166</v>
      </c>
      <c r="E10" s="166"/>
      <c r="F10" s="165">
        <v>3538166</v>
      </c>
      <c r="G10" s="165">
        <v>3538166</v>
      </c>
      <c r="H10" s="166"/>
      <c r="I10" s="165">
        <v>3538166</v>
      </c>
      <c r="J10" s="165">
        <v>3538166</v>
      </c>
      <c r="K10" s="166"/>
    </row>
    <row r="11" spans="1:11" s="19" customFormat="1" ht="61.5" x14ac:dyDescent="0.45">
      <c r="A11" s="167" t="s">
        <v>14</v>
      </c>
      <c r="B11" s="160"/>
      <c r="C11" s="161">
        <f>SUM(C12:C14)</f>
        <v>5264967</v>
      </c>
      <c r="D11" s="161">
        <f>SUM(D12:D14)</f>
        <v>5264967</v>
      </c>
      <c r="E11" s="168"/>
      <c r="F11" s="169">
        <f>SUM(F12:F15)</f>
        <v>6496211</v>
      </c>
      <c r="G11" s="169">
        <f>SUM(G12:G15)</f>
        <v>6496211</v>
      </c>
      <c r="H11" s="168"/>
      <c r="I11" s="169">
        <f>SUM(I12:I15)</f>
        <v>6496211</v>
      </c>
      <c r="J11" s="169">
        <f>SUM(J12:J15)</f>
        <v>6496211</v>
      </c>
      <c r="K11" s="168"/>
    </row>
    <row r="12" spans="1:11" s="19" customFormat="1" ht="61.5" x14ac:dyDescent="0.45">
      <c r="A12" s="170" t="s">
        <v>107</v>
      </c>
      <c r="B12" s="171"/>
      <c r="C12" s="165">
        <v>2055527</v>
      </c>
      <c r="D12" s="165">
        <v>2055527</v>
      </c>
      <c r="E12" s="172"/>
      <c r="F12" s="173">
        <v>2055527</v>
      </c>
      <c r="G12" s="173">
        <v>2055527</v>
      </c>
      <c r="H12" s="172"/>
      <c r="I12" s="173">
        <v>2055527</v>
      </c>
      <c r="J12" s="173">
        <v>2055527</v>
      </c>
      <c r="K12" s="172"/>
    </row>
    <row r="13" spans="1:11" s="19" customFormat="1" ht="62.45" customHeight="1" x14ac:dyDescent="0.45">
      <c r="A13" s="170" t="s">
        <v>15</v>
      </c>
      <c r="B13" s="171"/>
      <c r="C13" s="165">
        <v>3100000</v>
      </c>
      <c r="D13" s="165">
        <v>3100000</v>
      </c>
      <c r="E13" s="172"/>
      <c r="F13" s="173">
        <v>4250000</v>
      </c>
      <c r="G13" s="173">
        <v>4250000</v>
      </c>
      <c r="H13" s="172"/>
      <c r="I13" s="173">
        <v>4250000</v>
      </c>
      <c r="J13" s="173">
        <v>4250000</v>
      </c>
      <c r="K13" s="172"/>
    </row>
    <row r="14" spans="1:11" s="19" customFormat="1" ht="61.5" x14ac:dyDescent="0.45">
      <c r="A14" s="174" t="s">
        <v>117</v>
      </c>
      <c r="B14" s="175"/>
      <c r="C14" s="165">
        <v>109440</v>
      </c>
      <c r="D14" s="165">
        <v>109440</v>
      </c>
      <c r="E14" s="172"/>
      <c r="F14" s="173">
        <v>92910</v>
      </c>
      <c r="G14" s="173">
        <v>92910</v>
      </c>
      <c r="H14" s="172"/>
      <c r="I14" s="173">
        <v>92910</v>
      </c>
      <c r="J14" s="173">
        <v>92910</v>
      </c>
      <c r="K14" s="172"/>
    </row>
    <row r="15" spans="1:11" s="19" customFormat="1" ht="30.75" x14ac:dyDescent="0.45">
      <c r="A15" s="176" t="s">
        <v>556</v>
      </c>
      <c r="B15" s="177"/>
      <c r="C15" s="178">
        <v>0</v>
      </c>
      <c r="D15" s="178">
        <v>0</v>
      </c>
      <c r="E15" s="179"/>
      <c r="F15" s="180">
        <v>97774</v>
      </c>
      <c r="G15" s="180">
        <v>97774</v>
      </c>
      <c r="H15" s="172"/>
      <c r="I15" s="180">
        <v>97774</v>
      </c>
      <c r="J15" s="180">
        <v>97774</v>
      </c>
      <c r="K15" s="172"/>
    </row>
    <row r="16" spans="1:11" ht="60" customHeight="1" x14ac:dyDescent="0.45">
      <c r="A16" s="159" t="s">
        <v>16</v>
      </c>
      <c r="B16" s="160"/>
      <c r="C16" s="161">
        <v>1800000</v>
      </c>
      <c r="D16" s="161">
        <v>1800000</v>
      </c>
      <c r="E16" s="168"/>
      <c r="F16" s="161">
        <v>1800000</v>
      </c>
      <c r="G16" s="161">
        <v>1800000</v>
      </c>
      <c r="H16" s="168"/>
      <c r="I16" s="161">
        <v>1800000</v>
      </c>
      <c r="J16" s="161">
        <v>1800000</v>
      </c>
      <c r="K16" s="168"/>
    </row>
    <row r="17" spans="1:11" ht="61.5" x14ac:dyDescent="0.45">
      <c r="A17" s="159" t="s">
        <v>557</v>
      </c>
      <c r="B17" s="160"/>
      <c r="C17" s="181">
        <v>0</v>
      </c>
      <c r="D17" s="181">
        <v>0</v>
      </c>
      <c r="E17" s="168"/>
      <c r="F17" s="181">
        <v>1305740</v>
      </c>
      <c r="G17" s="181">
        <v>1305740</v>
      </c>
      <c r="H17" s="168"/>
      <c r="I17" s="181">
        <v>1305740</v>
      </c>
      <c r="J17" s="181">
        <v>1305740</v>
      </c>
      <c r="K17" s="168"/>
    </row>
    <row r="18" spans="1:11" ht="30.75" x14ac:dyDescent="0.45">
      <c r="A18" s="182" t="s">
        <v>72</v>
      </c>
      <c r="B18" s="183"/>
      <c r="C18" s="184">
        <f>C5+C11+C16</f>
        <v>19397845</v>
      </c>
      <c r="D18" s="184">
        <f>D5+D11+D16</f>
        <v>19397845</v>
      </c>
      <c r="E18" s="185"/>
      <c r="F18" s="184">
        <f>F5+F11+F16+F17</f>
        <v>21934829</v>
      </c>
      <c r="G18" s="184">
        <f>G5+G11+G16+G17</f>
        <v>21934829</v>
      </c>
      <c r="H18" s="185"/>
      <c r="I18" s="184">
        <f>I5+I11+I16+I17</f>
        <v>21934829</v>
      </c>
      <c r="J18" s="184">
        <f>J5+J11+J16+J17</f>
        <v>21934829</v>
      </c>
      <c r="K18" s="185"/>
    </row>
    <row r="19" spans="1:11" s="19" customFormat="1" ht="61.5" x14ac:dyDescent="0.45">
      <c r="A19" s="186" t="s">
        <v>118</v>
      </c>
      <c r="B19" s="187"/>
      <c r="C19" s="188">
        <f>SUM(C20:C23)</f>
        <v>10652868</v>
      </c>
      <c r="D19" s="188">
        <f>SUM(D20:D23)</f>
        <v>10652868</v>
      </c>
      <c r="E19" s="189"/>
      <c r="F19" s="188">
        <f>SUM(F20:F23)</f>
        <v>8469764</v>
      </c>
      <c r="G19" s="188">
        <f>SUM(G20:G23)</f>
        <v>8469764</v>
      </c>
      <c r="H19" s="189"/>
      <c r="I19" s="188">
        <f>SUM(I20:I23)</f>
        <v>8469764</v>
      </c>
      <c r="J19" s="188">
        <f>SUM(J20:J23)</f>
        <v>8469764</v>
      </c>
      <c r="K19" s="189"/>
    </row>
    <row r="20" spans="1:11" s="19" customFormat="1" ht="30.75" x14ac:dyDescent="0.45">
      <c r="A20" s="170" t="s">
        <v>558</v>
      </c>
      <c r="B20" s="190"/>
      <c r="C20" s="191">
        <v>215435</v>
      </c>
      <c r="D20" s="191">
        <v>215435</v>
      </c>
      <c r="E20" s="185"/>
      <c r="F20" s="192">
        <v>215435</v>
      </c>
      <c r="G20" s="192">
        <v>215435</v>
      </c>
      <c r="H20" s="185"/>
      <c r="I20" s="192">
        <v>215435</v>
      </c>
      <c r="J20" s="192">
        <v>215435</v>
      </c>
      <c r="K20" s="185"/>
    </row>
    <row r="21" spans="1:11" s="19" customFormat="1" ht="30.75" x14ac:dyDescent="0.45">
      <c r="A21" s="170" t="s">
        <v>559</v>
      </c>
      <c r="B21" s="190"/>
      <c r="C21" s="191">
        <v>7216183</v>
      </c>
      <c r="D21" s="191">
        <v>7216183</v>
      </c>
      <c r="E21" s="185"/>
      <c r="F21" s="192">
        <v>6252817</v>
      </c>
      <c r="G21" s="192">
        <v>6252817</v>
      </c>
      <c r="H21" s="185"/>
      <c r="I21" s="192">
        <v>6252817</v>
      </c>
      <c r="J21" s="192">
        <v>6252817</v>
      </c>
      <c r="K21" s="185"/>
    </row>
    <row r="22" spans="1:11" s="19" customFormat="1" ht="92.25" x14ac:dyDescent="0.45">
      <c r="A22" s="193" t="s">
        <v>560</v>
      </c>
      <c r="B22" s="190"/>
      <c r="C22" s="191">
        <v>0</v>
      </c>
      <c r="D22" s="191">
        <v>0</v>
      </c>
      <c r="E22" s="185"/>
      <c r="F22" s="192">
        <v>412800</v>
      </c>
      <c r="G22" s="192">
        <v>412800</v>
      </c>
      <c r="H22" s="185"/>
      <c r="I22" s="192">
        <v>412800</v>
      </c>
      <c r="J22" s="192">
        <v>412800</v>
      </c>
      <c r="K22" s="185"/>
    </row>
    <row r="23" spans="1:11" s="19" customFormat="1" ht="62.25" thickBot="1" x14ac:dyDescent="0.5">
      <c r="A23" s="194" t="s">
        <v>130</v>
      </c>
      <c r="B23" s="171"/>
      <c r="C23" s="165">
        <v>3221250</v>
      </c>
      <c r="D23" s="165">
        <v>3221250</v>
      </c>
      <c r="E23" s="185"/>
      <c r="F23" s="173">
        <v>1588712</v>
      </c>
      <c r="G23" s="173">
        <v>1588712</v>
      </c>
      <c r="H23" s="185"/>
      <c r="I23" s="173">
        <v>1588712</v>
      </c>
      <c r="J23" s="173">
        <v>1588712</v>
      </c>
      <c r="K23" s="185"/>
    </row>
    <row r="24" spans="1:11" ht="62.25" thickBot="1" x14ac:dyDescent="0.5">
      <c r="A24" s="195" t="s">
        <v>73</v>
      </c>
      <c r="B24" s="196" t="s">
        <v>17</v>
      </c>
      <c r="C24" s="197">
        <f>C18+C19</f>
        <v>30050713</v>
      </c>
      <c r="D24" s="197">
        <f>D18+D19</f>
        <v>30050713</v>
      </c>
      <c r="E24" s="198"/>
      <c r="F24" s="197">
        <f>F18+F19</f>
        <v>30404593</v>
      </c>
      <c r="G24" s="197">
        <f>G18+G19</f>
        <v>30404593</v>
      </c>
      <c r="H24" s="198"/>
      <c r="I24" s="197">
        <f>I18+I19</f>
        <v>30404593</v>
      </c>
      <c r="J24" s="197">
        <f>J18+J19</f>
        <v>30404593</v>
      </c>
      <c r="K24" s="198"/>
    </row>
    <row r="25" spans="1:11" ht="61.5" x14ac:dyDescent="0.45">
      <c r="A25" s="199" t="s">
        <v>561</v>
      </c>
      <c r="B25" s="200"/>
      <c r="C25" s="201">
        <f>SUM(C26:C27)</f>
        <v>26213244</v>
      </c>
      <c r="D25" s="201"/>
      <c r="E25" s="202">
        <f>SUM(E26:E27)</f>
        <v>26213244</v>
      </c>
      <c r="F25" s="201">
        <f>SUM(F26:F27)</f>
        <v>22751013</v>
      </c>
      <c r="G25" s="201"/>
      <c r="H25" s="202">
        <f>SUM(H26:H27)</f>
        <v>22751013</v>
      </c>
      <c r="I25" s="201">
        <f>SUM(I26:I27)</f>
        <v>22751013</v>
      </c>
      <c r="J25" s="201"/>
      <c r="K25" s="202">
        <f>SUM(K26:K27)</f>
        <v>22751013</v>
      </c>
    </row>
    <row r="26" spans="1:11" ht="30.75" x14ac:dyDescent="0.45">
      <c r="A26" s="203" t="s">
        <v>562</v>
      </c>
      <c r="B26" s="204"/>
      <c r="C26" s="205">
        <v>1498600</v>
      </c>
      <c r="D26" s="206"/>
      <c r="E26" s="207">
        <v>1498600</v>
      </c>
      <c r="F26" s="208">
        <v>4997132</v>
      </c>
      <c r="G26" s="209"/>
      <c r="H26" s="210">
        <v>4997132</v>
      </c>
      <c r="I26" s="208">
        <v>4997132</v>
      </c>
      <c r="J26" s="209"/>
      <c r="K26" s="210">
        <v>4997132</v>
      </c>
    </row>
    <row r="27" spans="1:11" s="19" customFormat="1" ht="62.25" thickBot="1" x14ac:dyDescent="0.5">
      <c r="A27" s="211" t="s">
        <v>563</v>
      </c>
      <c r="B27" s="212"/>
      <c r="C27" s="213">
        <v>24714644</v>
      </c>
      <c r="D27" s="214"/>
      <c r="E27" s="215">
        <v>24714644</v>
      </c>
      <c r="F27" s="210">
        <v>17753881</v>
      </c>
      <c r="G27" s="216"/>
      <c r="H27" s="217">
        <v>17753881</v>
      </c>
      <c r="I27" s="210">
        <v>17753881</v>
      </c>
      <c r="J27" s="216"/>
      <c r="K27" s="217">
        <v>17753881</v>
      </c>
    </row>
    <row r="28" spans="1:11" s="19" customFormat="1" ht="62.25" thickBot="1" x14ac:dyDescent="0.5">
      <c r="A28" s="195" t="s">
        <v>149</v>
      </c>
      <c r="B28" s="196" t="s">
        <v>148</v>
      </c>
      <c r="C28" s="197">
        <f>SUM(C26:C27)</f>
        <v>26213244</v>
      </c>
      <c r="D28" s="197"/>
      <c r="E28" s="218">
        <f>SUM(E26:E27)</f>
        <v>26213244</v>
      </c>
      <c r="F28" s="197">
        <f>SUM(F26:F27)</f>
        <v>22751013</v>
      </c>
      <c r="G28" s="197"/>
      <c r="H28" s="218">
        <f>SUM(H26:H27)</f>
        <v>22751013</v>
      </c>
      <c r="I28" s="197">
        <f>SUM(I26:I27)</f>
        <v>22751013</v>
      </c>
      <c r="J28" s="197"/>
      <c r="K28" s="218">
        <f>SUM(K26:K27)</f>
        <v>22751013</v>
      </c>
    </row>
    <row r="29" spans="1:11" s="19" customFormat="1" ht="30.75" x14ac:dyDescent="0.45">
      <c r="A29" s="203" t="s">
        <v>140</v>
      </c>
      <c r="B29" s="219"/>
      <c r="C29" s="220">
        <v>180000</v>
      </c>
      <c r="D29" s="220">
        <v>180000</v>
      </c>
      <c r="E29" s="221"/>
      <c r="F29" s="220">
        <v>192569</v>
      </c>
      <c r="G29" s="220">
        <v>192569</v>
      </c>
      <c r="H29" s="221"/>
      <c r="I29" s="220">
        <v>152464</v>
      </c>
      <c r="J29" s="220">
        <v>152464</v>
      </c>
      <c r="K29" s="221"/>
    </row>
    <row r="30" spans="1:11" s="19" customFormat="1" ht="30.75" x14ac:dyDescent="0.45">
      <c r="A30" s="222" t="s">
        <v>18</v>
      </c>
      <c r="B30" s="223"/>
      <c r="C30" s="206">
        <f>C29</f>
        <v>180000</v>
      </c>
      <c r="D30" s="206">
        <f>D29</f>
        <v>180000</v>
      </c>
      <c r="E30" s="221"/>
      <c r="F30" s="206">
        <f>F29</f>
        <v>192569</v>
      </c>
      <c r="G30" s="206">
        <f>G29</f>
        <v>192569</v>
      </c>
      <c r="H30" s="221"/>
      <c r="I30" s="206">
        <f>I29</f>
        <v>152464</v>
      </c>
      <c r="J30" s="206">
        <f>J29</f>
        <v>152464</v>
      </c>
      <c r="K30" s="221"/>
    </row>
    <row r="31" spans="1:11" s="19" customFormat="1" ht="30.75" x14ac:dyDescent="0.45">
      <c r="A31" s="203" t="s">
        <v>101</v>
      </c>
      <c r="B31" s="223"/>
      <c r="C31" s="220">
        <v>2100000</v>
      </c>
      <c r="D31" s="220">
        <v>2100000</v>
      </c>
      <c r="E31" s="221"/>
      <c r="F31" s="220">
        <v>2728627</v>
      </c>
      <c r="G31" s="220">
        <v>2728627</v>
      </c>
      <c r="H31" s="221"/>
      <c r="I31" s="220">
        <v>1616563</v>
      </c>
      <c r="J31" s="220">
        <v>1616563</v>
      </c>
      <c r="K31" s="221"/>
    </row>
    <row r="32" spans="1:11" ht="30.75" x14ac:dyDescent="0.45">
      <c r="A32" s="222" t="s">
        <v>102</v>
      </c>
      <c r="B32" s="223"/>
      <c r="C32" s="206">
        <f>C31</f>
        <v>2100000</v>
      </c>
      <c r="D32" s="206">
        <f>D31</f>
        <v>2100000</v>
      </c>
      <c r="E32" s="221"/>
      <c r="F32" s="206">
        <f>F31</f>
        <v>2728627</v>
      </c>
      <c r="G32" s="206">
        <f>G31</f>
        <v>2728627</v>
      </c>
      <c r="H32" s="221"/>
      <c r="I32" s="206">
        <f>I31</f>
        <v>1616563</v>
      </c>
      <c r="J32" s="206">
        <f>J31</f>
        <v>1616563</v>
      </c>
      <c r="K32" s="221"/>
    </row>
    <row r="33" spans="1:11" ht="30.75" x14ac:dyDescent="0.45">
      <c r="A33" s="170" t="s">
        <v>139</v>
      </c>
      <c r="B33" s="171"/>
      <c r="C33" s="165">
        <v>880000</v>
      </c>
      <c r="D33" s="165">
        <v>880000</v>
      </c>
      <c r="E33" s="185"/>
      <c r="F33" s="165">
        <v>1557012</v>
      </c>
      <c r="G33" s="165">
        <v>1557012</v>
      </c>
      <c r="H33" s="185"/>
      <c r="I33" s="165">
        <v>1204730</v>
      </c>
      <c r="J33" s="165">
        <v>1204730</v>
      </c>
      <c r="K33" s="185"/>
    </row>
    <row r="34" spans="1:11" ht="30.75" x14ac:dyDescent="0.45">
      <c r="A34" s="182" t="s">
        <v>74</v>
      </c>
      <c r="B34" s="183"/>
      <c r="C34" s="224">
        <f>C33</f>
        <v>880000</v>
      </c>
      <c r="D34" s="224">
        <f>D33</f>
        <v>880000</v>
      </c>
      <c r="E34" s="185"/>
      <c r="F34" s="224">
        <f>F33</f>
        <v>1557012</v>
      </c>
      <c r="G34" s="224">
        <f>G33</f>
        <v>1557012</v>
      </c>
      <c r="H34" s="185"/>
      <c r="I34" s="224">
        <f>I33</f>
        <v>1204730</v>
      </c>
      <c r="J34" s="224">
        <f>J33</f>
        <v>1204730</v>
      </c>
      <c r="K34" s="185"/>
    </row>
    <row r="35" spans="1:11" ht="30.75" x14ac:dyDescent="0.45">
      <c r="A35" s="225" t="s">
        <v>138</v>
      </c>
      <c r="B35" s="175"/>
      <c r="C35" s="165">
        <v>33000</v>
      </c>
      <c r="D35" s="165">
        <v>33000</v>
      </c>
      <c r="E35" s="185"/>
      <c r="F35" s="165">
        <v>14832</v>
      </c>
      <c r="G35" s="165">
        <v>14832</v>
      </c>
      <c r="H35" s="185"/>
      <c r="I35" s="165">
        <f>SUM(J35:K35)</f>
        <v>10925</v>
      </c>
      <c r="J35" s="165">
        <v>10925</v>
      </c>
      <c r="K35" s="185"/>
    </row>
    <row r="36" spans="1:11" ht="30.75" x14ac:dyDescent="0.45">
      <c r="A36" s="226" t="s">
        <v>564</v>
      </c>
      <c r="B36" s="175"/>
      <c r="C36" s="165">
        <v>0</v>
      </c>
      <c r="D36" s="165">
        <v>0</v>
      </c>
      <c r="E36" s="185"/>
      <c r="F36" s="165">
        <v>256564</v>
      </c>
      <c r="G36" s="165">
        <v>256564</v>
      </c>
      <c r="H36" s="185"/>
      <c r="I36" s="165">
        <f>SUM(J36:K36)</f>
        <v>29400</v>
      </c>
      <c r="J36" s="165">
        <v>29400</v>
      </c>
      <c r="K36" s="185"/>
    </row>
    <row r="37" spans="1:11" s="19" customFormat="1" ht="31.5" thickBot="1" x14ac:dyDescent="0.5">
      <c r="A37" s="182" t="s">
        <v>19</v>
      </c>
      <c r="B37" s="183"/>
      <c r="C37" s="224">
        <f>SUM(C35:C35)</f>
        <v>33000</v>
      </c>
      <c r="D37" s="224">
        <f>SUM(D35:D35)</f>
        <v>33000</v>
      </c>
      <c r="E37" s="189"/>
      <c r="F37" s="224">
        <f>SUM(F35:F36)</f>
        <v>271396</v>
      </c>
      <c r="G37" s="224">
        <f>SUM(G35:G36)</f>
        <v>271396</v>
      </c>
      <c r="H37" s="189"/>
      <c r="I37" s="224">
        <f>SUM(I35:I36)</f>
        <v>40325</v>
      </c>
      <c r="J37" s="224">
        <f>SUM(J35:J36)</f>
        <v>40325</v>
      </c>
      <c r="K37" s="189"/>
    </row>
    <row r="38" spans="1:11" s="19" customFormat="1" ht="31.5" thickBot="1" x14ac:dyDescent="0.5">
      <c r="A38" s="195" t="s">
        <v>75</v>
      </c>
      <c r="B38" s="196" t="s">
        <v>20</v>
      </c>
      <c r="C38" s="197">
        <f>C30+C32+C34+C37</f>
        <v>3193000</v>
      </c>
      <c r="D38" s="197">
        <f>D30+D32+D34+D37</f>
        <v>3193000</v>
      </c>
      <c r="E38" s="198"/>
      <c r="F38" s="197">
        <f>F30+F32+F34+F37</f>
        <v>4749604</v>
      </c>
      <c r="G38" s="197">
        <f>G30+G32+G34+G37</f>
        <v>4749604</v>
      </c>
      <c r="H38" s="198"/>
      <c r="I38" s="197">
        <f>I30+I32+I34+I37</f>
        <v>3014082</v>
      </c>
      <c r="J38" s="197">
        <f>J30+J32+J34+J37</f>
        <v>3014082</v>
      </c>
      <c r="K38" s="198"/>
    </row>
    <row r="39" spans="1:11" s="19" customFormat="1" ht="92.25" x14ac:dyDescent="0.45">
      <c r="A39" s="227" t="s">
        <v>565</v>
      </c>
      <c r="B39" s="171"/>
      <c r="C39" s="228">
        <v>285280</v>
      </c>
      <c r="D39" s="228">
        <v>285280</v>
      </c>
      <c r="E39" s="185"/>
      <c r="F39" s="229">
        <v>10997132</v>
      </c>
      <c r="G39" s="229">
        <v>10997132</v>
      </c>
      <c r="H39" s="185"/>
      <c r="I39" s="229">
        <v>393561</v>
      </c>
      <c r="J39" s="229">
        <v>393561</v>
      </c>
      <c r="K39" s="185"/>
    </row>
    <row r="40" spans="1:11" s="19" customFormat="1" ht="61.5" x14ac:dyDescent="0.45">
      <c r="A40" s="230" t="s">
        <v>566</v>
      </c>
      <c r="B40" s="190"/>
      <c r="C40" s="231">
        <v>454334</v>
      </c>
      <c r="D40" s="231">
        <v>454334</v>
      </c>
      <c r="E40" s="232"/>
      <c r="F40" s="233">
        <v>0</v>
      </c>
      <c r="G40" s="233">
        <v>0</v>
      </c>
      <c r="H40" s="232"/>
      <c r="I40" s="233">
        <v>0</v>
      </c>
      <c r="J40" s="233">
        <v>0</v>
      </c>
      <c r="K40" s="232"/>
    </row>
    <row r="41" spans="1:11" s="19" customFormat="1" ht="30.75" x14ac:dyDescent="0.45">
      <c r="A41" s="230" t="s">
        <v>567</v>
      </c>
      <c r="B41" s="190"/>
      <c r="C41" s="231">
        <v>0</v>
      </c>
      <c r="D41" s="231">
        <v>0</v>
      </c>
      <c r="E41" s="232"/>
      <c r="F41" s="233">
        <v>89300</v>
      </c>
      <c r="G41" s="233">
        <v>89300</v>
      </c>
      <c r="H41" s="232"/>
      <c r="I41" s="233">
        <v>0</v>
      </c>
      <c r="J41" s="233">
        <v>0</v>
      </c>
      <c r="K41" s="232"/>
    </row>
    <row r="42" spans="1:11" s="19" customFormat="1" ht="30.75" x14ac:dyDescent="0.45">
      <c r="A42" s="230" t="s">
        <v>108</v>
      </c>
      <c r="B42" s="190"/>
      <c r="C42" s="231">
        <v>30000</v>
      </c>
      <c r="D42" s="231">
        <v>30000</v>
      </c>
      <c r="E42" s="232"/>
      <c r="F42" s="231">
        <v>25000</v>
      </c>
      <c r="G42" s="231">
        <v>25000</v>
      </c>
      <c r="H42" s="232"/>
      <c r="I42" s="231">
        <v>14937</v>
      </c>
      <c r="J42" s="231">
        <v>14937</v>
      </c>
      <c r="K42" s="232"/>
    </row>
    <row r="43" spans="1:11" s="19" customFormat="1" ht="30.75" x14ac:dyDescent="0.45">
      <c r="A43" s="230" t="s">
        <v>568</v>
      </c>
      <c r="B43" s="190"/>
      <c r="C43" s="231">
        <v>1500</v>
      </c>
      <c r="D43" s="231">
        <v>1500</v>
      </c>
      <c r="E43" s="232"/>
      <c r="F43" s="231">
        <v>1500</v>
      </c>
      <c r="G43" s="231">
        <v>1500</v>
      </c>
      <c r="H43" s="232"/>
      <c r="I43" s="231">
        <v>211</v>
      </c>
      <c r="J43" s="231">
        <v>211</v>
      </c>
      <c r="K43" s="232"/>
    </row>
    <row r="44" spans="1:11" s="19" customFormat="1" ht="31.5" thickBot="1" x14ac:dyDescent="0.5">
      <c r="A44" s="230" t="s">
        <v>109</v>
      </c>
      <c r="B44" s="190"/>
      <c r="C44" s="231">
        <v>207796</v>
      </c>
      <c r="D44" s="231">
        <v>207796</v>
      </c>
      <c r="E44" s="232"/>
      <c r="F44" s="231">
        <v>2634918</v>
      </c>
      <c r="G44" s="231">
        <v>2634918</v>
      </c>
      <c r="H44" s="232"/>
      <c r="I44" s="231">
        <v>1757331</v>
      </c>
      <c r="J44" s="231">
        <v>1757331</v>
      </c>
      <c r="K44" s="232"/>
    </row>
    <row r="45" spans="1:11" s="19" customFormat="1" ht="31.5" thickBot="1" x14ac:dyDescent="0.5">
      <c r="A45" s="195" t="s">
        <v>76</v>
      </c>
      <c r="B45" s="196" t="s">
        <v>21</v>
      </c>
      <c r="C45" s="197">
        <f>SUM(C39:C44)</f>
        <v>978910</v>
      </c>
      <c r="D45" s="197">
        <f>SUM(D39:D44)</f>
        <v>978910</v>
      </c>
      <c r="E45" s="198"/>
      <c r="F45" s="197">
        <f>SUM(F39:F44)</f>
        <v>13747850</v>
      </c>
      <c r="G45" s="197">
        <f>SUM(G39:G44)</f>
        <v>13747850</v>
      </c>
      <c r="H45" s="198"/>
      <c r="I45" s="197">
        <f>SUM(I39:I44)</f>
        <v>2166040</v>
      </c>
      <c r="J45" s="197">
        <f>SUM(J39:J44)</f>
        <v>2166040</v>
      </c>
      <c r="K45" s="198"/>
    </row>
    <row r="46" spans="1:11" s="19" customFormat="1" ht="31.5" thickBot="1" x14ac:dyDescent="0.5">
      <c r="A46" s="234" t="s">
        <v>569</v>
      </c>
      <c r="B46" s="235"/>
      <c r="C46" s="205">
        <v>0</v>
      </c>
      <c r="D46" s="236"/>
      <c r="E46" s="207">
        <v>0</v>
      </c>
      <c r="F46" s="205">
        <v>50000</v>
      </c>
      <c r="G46" s="236"/>
      <c r="H46" s="207">
        <v>50000</v>
      </c>
      <c r="I46" s="205">
        <v>50000</v>
      </c>
      <c r="J46" s="236"/>
      <c r="K46" s="207">
        <v>50000</v>
      </c>
    </row>
    <row r="47" spans="1:11" s="19" customFormat="1" ht="31.5" thickBot="1" x14ac:dyDescent="0.5">
      <c r="A47" s="195" t="s">
        <v>570</v>
      </c>
      <c r="B47" s="196" t="s">
        <v>571</v>
      </c>
      <c r="C47" s="197">
        <f>SUM(C46)</f>
        <v>0</v>
      </c>
      <c r="D47" s="197"/>
      <c r="E47" s="218">
        <f t="shared" ref="E47:H47" si="0">SUM(E46)</f>
        <v>0</v>
      </c>
      <c r="F47" s="237">
        <f t="shared" si="0"/>
        <v>50000</v>
      </c>
      <c r="G47" s="197"/>
      <c r="H47" s="197">
        <f t="shared" si="0"/>
        <v>50000</v>
      </c>
      <c r="I47" s="237">
        <f t="shared" ref="I47" si="1">SUM(I46)</f>
        <v>50000</v>
      </c>
      <c r="J47" s="197"/>
      <c r="K47" s="218">
        <f t="shared" ref="K47" si="2">SUM(K46)</f>
        <v>50000</v>
      </c>
    </row>
    <row r="48" spans="1:11" s="19" customFormat="1" ht="31.5" thickBot="1" x14ac:dyDescent="0.5">
      <c r="A48" s="234" t="s">
        <v>154</v>
      </c>
      <c r="B48" s="235"/>
      <c r="C48" s="205">
        <v>0</v>
      </c>
      <c r="D48" s="236"/>
      <c r="E48" s="207">
        <v>0</v>
      </c>
      <c r="F48" s="238">
        <v>171062</v>
      </c>
      <c r="G48" s="205">
        <v>171062</v>
      </c>
      <c r="H48" s="207"/>
      <c r="I48" s="238">
        <v>171062</v>
      </c>
      <c r="J48" s="205">
        <v>171062</v>
      </c>
      <c r="K48" s="207"/>
    </row>
    <row r="49" spans="1:14" s="19" customFormat="1" ht="31.5" thickBot="1" x14ac:dyDescent="0.5">
      <c r="A49" s="195" t="s">
        <v>572</v>
      </c>
      <c r="B49" s="196" t="s">
        <v>155</v>
      </c>
      <c r="C49" s="197">
        <f>SUM(C48)</f>
        <v>0</v>
      </c>
      <c r="D49" s="197"/>
      <c r="E49" s="218">
        <f t="shared" ref="E49:H49" si="3">SUM(E48)</f>
        <v>0</v>
      </c>
      <c r="F49" s="237">
        <f t="shared" si="3"/>
        <v>171062</v>
      </c>
      <c r="G49" s="237">
        <f t="shared" si="3"/>
        <v>171062</v>
      </c>
      <c r="H49" s="197">
        <f t="shared" si="3"/>
        <v>0</v>
      </c>
      <c r="I49" s="237">
        <f t="shared" ref="I49:K49" si="4">SUM(I48)</f>
        <v>171062</v>
      </c>
      <c r="J49" s="237">
        <f t="shared" si="4"/>
        <v>171062</v>
      </c>
      <c r="K49" s="218">
        <f t="shared" si="4"/>
        <v>0</v>
      </c>
    </row>
    <row r="50" spans="1:14" s="19" customFormat="1" ht="92.25" x14ac:dyDescent="0.45">
      <c r="A50" s="234" t="s">
        <v>573</v>
      </c>
      <c r="B50" s="235"/>
      <c r="C50" s="205">
        <v>0</v>
      </c>
      <c r="D50" s="205"/>
      <c r="E50" s="239">
        <v>0</v>
      </c>
      <c r="F50" s="238">
        <v>50000</v>
      </c>
      <c r="G50" s="205"/>
      <c r="H50" s="205">
        <v>50000</v>
      </c>
      <c r="I50" s="238">
        <v>0</v>
      </c>
      <c r="J50" s="205"/>
      <c r="K50" s="207">
        <v>0</v>
      </c>
    </row>
    <row r="51" spans="1:14" s="19" customFormat="1" ht="30.75" x14ac:dyDescent="0.45">
      <c r="A51" s="234" t="s">
        <v>110</v>
      </c>
      <c r="B51" s="235"/>
      <c r="C51" s="205">
        <f>SUM(C52)</f>
        <v>50000</v>
      </c>
      <c r="D51" s="205"/>
      <c r="E51" s="207">
        <f t="shared" ref="E51:K51" si="5">SUM(E52)</f>
        <v>50000</v>
      </c>
      <c r="F51" s="238">
        <f t="shared" si="5"/>
        <v>0</v>
      </c>
      <c r="G51" s="205"/>
      <c r="H51" s="205">
        <f t="shared" si="5"/>
        <v>0</v>
      </c>
      <c r="I51" s="238">
        <f t="shared" si="5"/>
        <v>0</v>
      </c>
      <c r="J51" s="205"/>
      <c r="K51" s="207">
        <f t="shared" si="5"/>
        <v>0</v>
      </c>
    </row>
    <row r="52" spans="1:14" s="19" customFormat="1" ht="62.25" thickBot="1" x14ac:dyDescent="0.5">
      <c r="A52" s="211" t="s">
        <v>103</v>
      </c>
      <c r="B52" s="240"/>
      <c r="C52" s="241">
        <v>50000</v>
      </c>
      <c r="D52" s="242"/>
      <c r="E52" s="243">
        <v>50000</v>
      </c>
      <c r="F52" s="241">
        <v>0</v>
      </c>
      <c r="G52" s="242"/>
      <c r="H52" s="243">
        <v>0</v>
      </c>
      <c r="I52" s="241">
        <v>0</v>
      </c>
      <c r="J52" s="242"/>
      <c r="K52" s="243">
        <v>0</v>
      </c>
    </row>
    <row r="53" spans="1:14" s="19" customFormat="1" ht="31.5" thickBot="1" x14ac:dyDescent="0.5">
      <c r="A53" s="195" t="s">
        <v>77</v>
      </c>
      <c r="B53" s="196" t="s">
        <v>22</v>
      </c>
      <c r="C53" s="197">
        <f>SUM(C50:C51)</f>
        <v>50000</v>
      </c>
      <c r="D53" s="197">
        <f t="shared" ref="D53:H53" si="6">SUM(D50:D51)</f>
        <v>0</v>
      </c>
      <c r="E53" s="197">
        <f t="shared" si="6"/>
        <v>50000</v>
      </c>
      <c r="F53" s="197">
        <f t="shared" si="6"/>
        <v>50000</v>
      </c>
      <c r="G53" s="197">
        <f t="shared" si="6"/>
        <v>0</v>
      </c>
      <c r="H53" s="197">
        <f t="shared" si="6"/>
        <v>50000</v>
      </c>
      <c r="I53" s="197">
        <f t="shared" ref="I53:K53" si="7">SUM(I50:I51)</f>
        <v>0</v>
      </c>
      <c r="J53" s="197">
        <f t="shared" si="7"/>
        <v>0</v>
      </c>
      <c r="K53" s="218">
        <f t="shared" si="7"/>
        <v>0</v>
      </c>
    </row>
    <row r="54" spans="1:14" s="19" customFormat="1" ht="31.5" thickBot="1" x14ac:dyDescent="0.5">
      <c r="A54" s="195" t="s">
        <v>78</v>
      </c>
      <c r="B54" s="196" t="s">
        <v>23</v>
      </c>
      <c r="C54" s="244">
        <f>C24+C28+C38+C45+C53</f>
        <v>60485867</v>
      </c>
      <c r="D54" s="244">
        <f>D24+D38+D45+D53</f>
        <v>34222623</v>
      </c>
      <c r="E54" s="245">
        <f>E24+E28+E38+E45+E53</f>
        <v>26263244</v>
      </c>
      <c r="F54" s="244">
        <f>F24+F28+F38+F45+F47+F49+F53</f>
        <v>71924122</v>
      </c>
      <c r="G54" s="244">
        <f>G24+G38+G45+G53+G49</f>
        <v>49073109</v>
      </c>
      <c r="H54" s="245">
        <f>H24+H28+H38+H45+H53+H47+H49</f>
        <v>22851013</v>
      </c>
      <c r="I54" s="244">
        <f>I24+I28+I38+I45+I47+I49+I53</f>
        <v>58556790</v>
      </c>
      <c r="J54" s="244">
        <f>J24+J38+J45+J53+J49</f>
        <v>35755777</v>
      </c>
      <c r="K54" s="245">
        <f>K24+K28+K38+K45+K53+K47+K49</f>
        <v>22801013</v>
      </c>
    </row>
    <row r="55" spans="1:14" s="19" customFormat="1" ht="30.75" x14ac:dyDescent="0.45">
      <c r="A55" s="199" t="s">
        <v>574</v>
      </c>
      <c r="B55" s="200"/>
      <c r="C55" s="246">
        <v>0</v>
      </c>
      <c r="D55" s="247"/>
      <c r="E55" s="248">
        <v>0</v>
      </c>
      <c r="F55" s="249">
        <v>12357322</v>
      </c>
      <c r="G55" s="250"/>
      <c r="H55" s="251">
        <v>12357322</v>
      </c>
      <c r="I55" s="249">
        <v>12357322</v>
      </c>
      <c r="J55" s="250"/>
      <c r="K55" s="251">
        <v>12357322</v>
      </c>
    </row>
    <row r="56" spans="1:14" s="19" customFormat="1" ht="30.75" x14ac:dyDescent="0.45">
      <c r="A56" s="227" t="s">
        <v>142</v>
      </c>
      <c r="B56" s="258"/>
      <c r="C56" s="165">
        <v>2980100</v>
      </c>
      <c r="D56" s="165"/>
      <c r="E56" s="259">
        <v>2980100</v>
      </c>
      <c r="F56" s="173">
        <v>0</v>
      </c>
      <c r="G56" s="165"/>
      <c r="H56" s="259">
        <v>0</v>
      </c>
      <c r="I56" s="173">
        <v>0</v>
      </c>
      <c r="J56" s="165"/>
      <c r="K56" s="259">
        <v>0</v>
      </c>
    </row>
    <row r="57" spans="1:14" s="19" customFormat="1" ht="30.75" x14ac:dyDescent="0.45">
      <c r="A57" s="252" t="s">
        <v>576</v>
      </c>
      <c r="B57" s="253"/>
      <c r="C57" s="178">
        <v>0</v>
      </c>
      <c r="D57" s="254"/>
      <c r="E57" s="255">
        <v>0</v>
      </c>
      <c r="F57" s="180">
        <v>0</v>
      </c>
      <c r="G57" s="256"/>
      <c r="H57" s="257">
        <v>0</v>
      </c>
      <c r="I57" s="180">
        <v>3000000</v>
      </c>
      <c r="J57" s="256"/>
      <c r="K57" s="257">
        <v>3000000</v>
      </c>
    </row>
    <row r="58" spans="1:14" s="19" customFormat="1" ht="61.5" x14ac:dyDescent="0.45">
      <c r="A58" s="227" t="s">
        <v>24</v>
      </c>
      <c r="B58" s="258"/>
      <c r="C58" s="165">
        <v>37097815</v>
      </c>
      <c r="D58" s="165">
        <v>12712109</v>
      </c>
      <c r="E58" s="259">
        <v>24385706</v>
      </c>
      <c r="F58" s="173">
        <v>32943808</v>
      </c>
      <c r="G58" s="165">
        <v>8558102</v>
      </c>
      <c r="H58" s="259">
        <v>24385706</v>
      </c>
      <c r="I58" s="173">
        <v>32943808</v>
      </c>
      <c r="J58" s="165">
        <v>8558102</v>
      </c>
      <c r="K58" s="259">
        <v>24385706</v>
      </c>
    </row>
    <row r="59" spans="1:14" s="19" customFormat="1" ht="30" customHeight="1" thickBot="1" x14ac:dyDescent="0.5">
      <c r="A59" s="252" t="s">
        <v>156</v>
      </c>
      <c r="B59" s="260"/>
      <c r="C59" s="178">
        <v>0</v>
      </c>
      <c r="D59" s="178"/>
      <c r="E59" s="255">
        <v>0</v>
      </c>
      <c r="F59" s="180">
        <v>60521</v>
      </c>
      <c r="G59" s="180"/>
      <c r="H59" s="257">
        <v>60521</v>
      </c>
      <c r="I59" s="180">
        <v>840368</v>
      </c>
      <c r="J59" s="180"/>
      <c r="K59" s="257">
        <v>840368</v>
      </c>
    </row>
    <row r="60" spans="1:14" ht="31.5" thickBot="1" x14ac:dyDescent="0.5">
      <c r="A60" s="195" t="s">
        <v>79</v>
      </c>
      <c r="B60" s="196" t="s">
        <v>25</v>
      </c>
      <c r="C60" s="197">
        <f>SUM(C55:C59)</f>
        <v>40077915</v>
      </c>
      <c r="D60" s="197">
        <f t="shared" ref="D60:E60" si="8">SUM(D55:D59)</f>
        <v>12712109</v>
      </c>
      <c r="E60" s="197">
        <f t="shared" si="8"/>
        <v>27365806</v>
      </c>
      <c r="F60" s="197">
        <f>SUM(F55:F59)</f>
        <v>45361651</v>
      </c>
      <c r="G60" s="197">
        <f t="shared" ref="G60:H60" si="9">SUM(G55:G59)</f>
        <v>8558102</v>
      </c>
      <c r="H60" s="197">
        <f t="shared" si="9"/>
        <v>36803549</v>
      </c>
      <c r="I60" s="197">
        <f>SUM(I55:I59)</f>
        <v>49141498</v>
      </c>
      <c r="J60" s="197">
        <f t="shared" ref="J60:K60" si="10">SUM(J55:J59)</f>
        <v>8558102</v>
      </c>
      <c r="K60" s="218">
        <f t="shared" si="10"/>
        <v>40583396</v>
      </c>
    </row>
    <row r="61" spans="1:14" ht="34.5" thickBot="1" x14ac:dyDescent="0.55000000000000004">
      <c r="A61" s="261" t="s">
        <v>26</v>
      </c>
      <c r="B61" s="262"/>
      <c r="C61" s="263">
        <f>C54+C60</f>
        <v>100563782</v>
      </c>
      <c r="D61" s="263">
        <f t="shared" ref="D61:E61" si="11">D54+D60</f>
        <v>46934732</v>
      </c>
      <c r="E61" s="264">
        <f t="shared" si="11"/>
        <v>53629050</v>
      </c>
      <c r="F61" s="263">
        <f>F54+F60</f>
        <v>117285773</v>
      </c>
      <c r="G61" s="263">
        <f t="shared" ref="G61:H61" si="12">G54+G60</f>
        <v>57631211</v>
      </c>
      <c r="H61" s="264">
        <f t="shared" si="12"/>
        <v>59654562</v>
      </c>
      <c r="I61" s="263">
        <f>I54+I60</f>
        <v>107698288</v>
      </c>
      <c r="J61" s="263">
        <f t="shared" ref="J61:K61" si="13">J54+J60</f>
        <v>44313879</v>
      </c>
      <c r="K61" s="264">
        <f t="shared" si="13"/>
        <v>63384409</v>
      </c>
      <c r="N61" s="20"/>
    </row>
    <row r="64" spans="1:14" x14ac:dyDescent="0.4">
      <c r="F64" s="20"/>
      <c r="G64" s="20"/>
      <c r="H64" s="139"/>
    </row>
    <row r="66" spans="1:1" x14ac:dyDescent="0.4">
      <c r="A66" s="18"/>
    </row>
    <row r="67" spans="1:1" x14ac:dyDescent="0.4">
      <c r="A67" s="18"/>
    </row>
    <row r="68" spans="1:1" x14ac:dyDescent="0.4">
      <c r="A68" s="18"/>
    </row>
  </sheetData>
  <mergeCells count="5">
    <mergeCell ref="C3:E3"/>
    <mergeCell ref="F3:H3"/>
    <mergeCell ref="I3:K3"/>
    <mergeCell ref="A2:K2"/>
    <mergeCell ref="A1:K1"/>
  </mergeCells>
  <phoneticPr fontId="0" type="noConversion"/>
  <printOptions horizontalCentered="1"/>
  <pageMargins left="0.15748031496062992" right="0.15748031496062992" top="0.39370078740157483" bottom="0.15748031496062992" header="0.47244094488188981" footer="0.15748031496062992"/>
  <pageSetup paperSize="8" scale="2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0"/>
  <sheetViews>
    <sheetView zoomScaleNormal="100" zoomScaleSheetLayoutView="100" workbookViewId="0">
      <selection activeCell="A2" sqref="A2:B2"/>
    </sheetView>
  </sheetViews>
  <sheetFormatPr defaultColWidth="9.140625" defaultRowHeight="15" x14ac:dyDescent="0.25"/>
  <cols>
    <col min="1" max="1" width="73.42578125" style="46" customWidth="1"/>
    <col min="2" max="2" width="27.28515625" style="46" customWidth="1"/>
    <col min="3" max="256" width="9.140625" style="46"/>
    <col min="257" max="257" width="73.42578125" style="46" customWidth="1"/>
    <col min="258" max="258" width="27.28515625" style="46" customWidth="1"/>
    <col min="259" max="512" width="9.140625" style="46"/>
    <col min="513" max="513" width="73.42578125" style="46" customWidth="1"/>
    <col min="514" max="514" width="27.28515625" style="46" customWidth="1"/>
    <col min="515" max="768" width="9.140625" style="46"/>
    <col min="769" max="769" width="73.42578125" style="46" customWidth="1"/>
    <col min="770" max="770" width="27.28515625" style="46" customWidth="1"/>
    <col min="771" max="1024" width="9.140625" style="46"/>
    <col min="1025" max="1025" width="73.42578125" style="46" customWidth="1"/>
    <col min="1026" max="1026" width="27.28515625" style="46" customWidth="1"/>
    <col min="1027" max="1280" width="9.140625" style="46"/>
    <col min="1281" max="1281" width="73.42578125" style="46" customWidth="1"/>
    <col min="1282" max="1282" width="27.28515625" style="46" customWidth="1"/>
    <col min="1283" max="1536" width="9.140625" style="46"/>
    <col min="1537" max="1537" width="73.42578125" style="46" customWidth="1"/>
    <col min="1538" max="1538" width="27.28515625" style="46" customWidth="1"/>
    <col min="1539" max="1792" width="9.140625" style="46"/>
    <col min="1793" max="1793" width="73.42578125" style="46" customWidth="1"/>
    <col min="1794" max="1794" width="27.28515625" style="46" customWidth="1"/>
    <col min="1795" max="2048" width="9.140625" style="46"/>
    <col min="2049" max="2049" width="73.42578125" style="46" customWidth="1"/>
    <col min="2050" max="2050" width="27.28515625" style="46" customWidth="1"/>
    <col min="2051" max="2304" width="9.140625" style="46"/>
    <col min="2305" max="2305" width="73.42578125" style="46" customWidth="1"/>
    <col min="2306" max="2306" width="27.28515625" style="46" customWidth="1"/>
    <col min="2307" max="2560" width="9.140625" style="46"/>
    <col min="2561" max="2561" width="73.42578125" style="46" customWidth="1"/>
    <col min="2562" max="2562" width="27.28515625" style="46" customWidth="1"/>
    <col min="2563" max="2816" width="9.140625" style="46"/>
    <col min="2817" max="2817" width="73.42578125" style="46" customWidth="1"/>
    <col min="2818" max="2818" width="27.28515625" style="46" customWidth="1"/>
    <col min="2819" max="3072" width="9.140625" style="46"/>
    <col min="3073" max="3073" width="73.42578125" style="46" customWidth="1"/>
    <col min="3074" max="3074" width="27.28515625" style="46" customWidth="1"/>
    <col min="3075" max="3328" width="9.140625" style="46"/>
    <col min="3329" max="3329" width="73.42578125" style="46" customWidth="1"/>
    <col min="3330" max="3330" width="27.28515625" style="46" customWidth="1"/>
    <col min="3331" max="3584" width="9.140625" style="46"/>
    <col min="3585" max="3585" width="73.42578125" style="46" customWidth="1"/>
    <col min="3586" max="3586" width="27.28515625" style="46" customWidth="1"/>
    <col min="3587" max="3840" width="9.140625" style="46"/>
    <col min="3841" max="3841" width="73.42578125" style="46" customWidth="1"/>
    <col min="3842" max="3842" width="27.28515625" style="46" customWidth="1"/>
    <col min="3843" max="4096" width="9.140625" style="46"/>
    <col min="4097" max="4097" width="73.42578125" style="46" customWidth="1"/>
    <col min="4098" max="4098" width="27.28515625" style="46" customWidth="1"/>
    <col min="4099" max="4352" width="9.140625" style="46"/>
    <col min="4353" max="4353" width="73.42578125" style="46" customWidth="1"/>
    <col min="4354" max="4354" width="27.28515625" style="46" customWidth="1"/>
    <col min="4355" max="4608" width="9.140625" style="46"/>
    <col min="4609" max="4609" width="73.42578125" style="46" customWidth="1"/>
    <col min="4610" max="4610" width="27.28515625" style="46" customWidth="1"/>
    <col min="4611" max="4864" width="9.140625" style="46"/>
    <col min="4865" max="4865" width="73.42578125" style="46" customWidth="1"/>
    <col min="4866" max="4866" width="27.28515625" style="46" customWidth="1"/>
    <col min="4867" max="5120" width="9.140625" style="46"/>
    <col min="5121" max="5121" width="73.42578125" style="46" customWidth="1"/>
    <col min="5122" max="5122" width="27.28515625" style="46" customWidth="1"/>
    <col min="5123" max="5376" width="9.140625" style="46"/>
    <col min="5377" max="5377" width="73.42578125" style="46" customWidth="1"/>
    <col min="5378" max="5378" width="27.28515625" style="46" customWidth="1"/>
    <col min="5379" max="5632" width="9.140625" style="46"/>
    <col min="5633" max="5633" width="73.42578125" style="46" customWidth="1"/>
    <col min="5634" max="5634" width="27.28515625" style="46" customWidth="1"/>
    <col min="5635" max="5888" width="9.140625" style="46"/>
    <col min="5889" max="5889" width="73.42578125" style="46" customWidth="1"/>
    <col min="5890" max="5890" width="27.28515625" style="46" customWidth="1"/>
    <col min="5891" max="6144" width="9.140625" style="46"/>
    <col min="6145" max="6145" width="73.42578125" style="46" customWidth="1"/>
    <col min="6146" max="6146" width="27.28515625" style="46" customWidth="1"/>
    <col min="6147" max="6400" width="9.140625" style="46"/>
    <col min="6401" max="6401" width="73.42578125" style="46" customWidth="1"/>
    <col min="6402" max="6402" width="27.28515625" style="46" customWidth="1"/>
    <col min="6403" max="6656" width="9.140625" style="46"/>
    <col min="6657" max="6657" width="73.42578125" style="46" customWidth="1"/>
    <col min="6658" max="6658" width="27.28515625" style="46" customWidth="1"/>
    <col min="6659" max="6912" width="9.140625" style="46"/>
    <col min="6913" max="6913" width="73.42578125" style="46" customWidth="1"/>
    <col min="6914" max="6914" width="27.28515625" style="46" customWidth="1"/>
    <col min="6915" max="7168" width="9.140625" style="46"/>
    <col min="7169" max="7169" width="73.42578125" style="46" customWidth="1"/>
    <col min="7170" max="7170" width="27.28515625" style="46" customWidth="1"/>
    <col min="7171" max="7424" width="9.140625" style="46"/>
    <col min="7425" max="7425" width="73.42578125" style="46" customWidth="1"/>
    <col min="7426" max="7426" width="27.28515625" style="46" customWidth="1"/>
    <col min="7427" max="7680" width="9.140625" style="46"/>
    <col min="7681" max="7681" width="73.42578125" style="46" customWidth="1"/>
    <col min="7682" max="7682" width="27.28515625" style="46" customWidth="1"/>
    <col min="7683" max="7936" width="9.140625" style="46"/>
    <col min="7937" max="7937" width="73.42578125" style="46" customWidth="1"/>
    <col min="7938" max="7938" width="27.28515625" style="46" customWidth="1"/>
    <col min="7939" max="8192" width="9.140625" style="46"/>
    <col min="8193" max="8193" width="73.42578125" style="46" customWidth="1"/>
    <col min="8194" max="8194" width="27.28515625" style="46" customWidth="1"/>
    <col min="8195" max="8448" width="9.140625" style="46"/>
    <col min="8449" max="8449" width="73.42578125" style="46" customWidth="1"/>
    <col min="8450" max="8450" width="27.28515625" style="46" customWidth="1"/>
    <col min="8451" max="8704" width="9.140625" style="46"/>
    <col min="8705" max="8705" width="73.42578125" style="46" customWidth="1"/>
    <col min="8706" max="8706" width="27.28515625" style="46" customWidth="1"/>
    <col min="8707" max="8960" width="9.140625" style="46"/>
    <col min="8961" max="8961" width="73.42578125" style="46" customWidth="1"/>
    <col min="8962" max="8962" width="27.28515625" style="46" customWidth="1"/>
    <col min="8963" max="9216" width="9.140625" style="46"/>
    <col min="9217" max="9217" width="73.42578125" style="46" customWidth="1"/>
    <col min="9218" max="9218" width="27.28515625" style="46" customWidth="1"/>
    <col min="9219" max="9472" width="9.140625" style="46"/>
    <col min="9473" max="9473" width="73.42578125" style="46" customWidth="1"/>
    <col min="9474" max="9474" width="27.28515625" style="46" customWidth="1"/>
    <col min="9475" max="9728" width="9.140625" style="46"/>
    <col min="9729" max="9729" width="73.42578125" style="46" customWidth="1"/>
    <col min="9730" max="9730" width="27.28515625" style="46" customWidth="1"/>
    <col min="9731" max="9984" width="9.140625" style="46"/>
    <col min="9985" max="9985" width="73.42578125" style="46" customWidth="1"/>
    <col min="9986" max="9986" width="27.28515625" style="46" customWidth="1"/>
    <col min="9987" max="10240" width="9.140625" style="46"/>
    <col min="10241" max="10241" width="73.42578125" style="46" customWidth="1"/>
    <col min="10242" max="10242" width="27.28515625" style="46" customWidth="1"/>
    <col min="10243" max="10496" width="9.140625" style="46"/>
    <col min="10497" max="10497" width="73.42578125" style="46" customWidth="1"/>
    <col min="10498" max="10498" width="27.28515625" style="46" customWidth="1"/>
    <col min="10499" max="10752" width="9.140625" style="46"/>
    <col min="10753" max="10753" width="73.42578125" style="46" customWidth="1"/>
    <col min="10754" max="10754" width="27.28515625" style="46" customWidth="1"/>
    <col min="10755" max="11008" width="9.140625" style="46"/>
    <col min="11009" max="11009" width="73.42578125" style="46" customWidth="1"/>
    <col min="11010" max="11010" width="27.28515625" style="46" customWidth="1"/>
    <col min="11011" max="11264" width="9.140625" style="46"/>
    <col min="11265" max="11265" width="73.42578125" style="46" customWidth="1"/>
    <col min="11266" max="11266" width="27.28515625" style="46" customWidth="1"/>
    <col min="11267" max="11520" width="9.140625" style="46"/>
    <col min="11521" max="11521" width="73.42578125" style="46" customWidth="1"/>
    <col min="11522" max="11522" width="27.28515625" style="46" customWidth="1"/>
    <col min="11523" max="11776" width="9.140625" style="46"/>
    <col min="11777" max="11777" width="73.42578125" style="46" customWidth="1"/>
    <col min="11778" max="11778" width="27.28515625" style="46" customWidth="1"/>
    <col min="11779" max="12032" width="9.140625" style="46"/>
    <col min="12033" max="12033" width="73.42578125" style="46" customWidth="1"/>
    <col min="12034" max="12034" width="27.28515625" style="46" customWidth="1"/>
    <col min="12035" max="12288" width="9.140625" style="46"/>
    <col min="12289" max="12289" width="73.42578125" style="46" customWidth="1"/>
    <col min="12290" max="12290" width="27.28515625" style="46" customWidth="1"/>
    <col min="12291" max="12544" width="9.140625" style="46"/>
    <col min="12545" max="12545" width="73.42578125" style="46" customWidth="1"/>
    <col min="12546" max="12546" width="27.28515625" style="46" customWidth="1"/>
    <col min="12547" max="12800" width="9.140625" style="46"/>
    <col min="12801" max="12801" width="73.42578125" style="46" customWidth="1"/>
    <col min="12802" max="12802" width="27.28515625" style="46" customWidth="1"/>
    <col min="12803" max="13056" width="9.140625" style="46"/>
    <col min="13057" max="13057" width="73.42578125" style="46" customWidth="1"/>
    <col min="13058" max="13058" width="27.28515625" style="46" customWidth="1"/>
    <col min="13059" max="13312" width="9.140625" style="46"/>
    <col min="13313" max="13313" width="73.42578125" style="46" customWidth="1"/>
    <col min="13314" max="13314" width="27.28515625" style="46" customWidth="1"/>
    <col min="13315" max="13568" width="9.140625" style="46"/>
    <col min="13569" max="13569" width="73.42578125" style="46" customWidth="1"/>
    <col min="13570" max="13570" width="27.28515625" style="46" customWidth="1"/>
    <col min="13571" max="13824" width="9.140625" style="46"/>
    <col min="13825" max="13825" width="73.42578125" style="46" customWidth="1"/>
    <col min="13826" max="13826" width="27.28515625" style="46" customWidth="1"/>
    <col min="13827" max="14080" width="9.140625" style="46"/>
    <col min="14081" max="14081" width="73.42578125" style="46" customWidth="1"/>
    <col min="14082" max="14082" width="27.28515625" style="46" customWidth="1"/>
    <col min="14083" max="14336" width="9.140625" style="46"/>
    <col min="14337" max="14337" width="73.42578125" style="46" customWidth="1"/>
    <col min="14338" max="14338" width="27.28515625" style="46" customWidth="1"/>
    <col min="14339" max="14592" width="9.140625" style="46"/>
    <col min="14593" max="14593" width="73.42578125" style="46" customWidth="1"/>
    <col min="14594" max="14594" width="27.28515625" style="46" customWidth="1"/>
    <col min="14595" max="14848" width="9.140625" style="46"/>
    <col min="14849" max="14849" width="73.42578125" style="46" customWidth="1"/>
    <col min="14850" max="14850" width="27.28515625" style="46" customWidth="1"/>
    <col min="14851" max="15104" width="9.140625" style="46"/>
    <col min="15105" max="15105" width="73.42578125" style="46" customWidth="1"/>
    <col min="15106" max="15106" width="27.28515625" style="46" customWidth="1"/>
    <col min="15107" max="15360" width="9.140625" style="46"/>
    <col min="15361" max="15361" width="73.42578125" style="46" customWidth="1"/>
    <col min="15362" max="15362" width="27.28515625" style="46" customWidth="1"/>
    <col min="15363" max="15616" width="9.140625" style="46"/>
    <col min="15617" max="15617" width="73.42578125" style="46" customWidth="1"/>
    <col min="15618" max="15618" width="27.28515625" style="46" customWidth="1"/>
    <col min="15619" max="15872" width="9.140625" style="46"/>
    <col min="15873" max="15873" width="73.42578125" style="46" customWidth="1"/>
    <col min="15874" max="15874" width="27.28515625" style="46" customWidth="1"/>
    <col min="15875" max="16128" width="9.140625" style="46"/>
    <col min="16129" max="16129" width="73.42578125" style="46" customWidth="1"/>
    <col min="16130" max="16130" width="27.28515625" style="46" customWidth="1"/>
    <col min="16131" max="16384" width="9.140625" style="46"/>
  </cols>
  <sheetData>
    <row r="1" spans="1:2" ht="15.75" thickBot="1" x14ac:dyDescent="0.3">
      <c r="A1" s="785" t="s">
        <v>786</v>
      </c>
      <c r="B1" s="765"/>
    </row>
    <row r="2" spans="1:2" ht="18.75" x14ac:dyDescent="0.25">
      <c r="A2" s="745" t="s">
        <v>787</v>
      </c>
      <c r="B2" s="746"/>
    </row>
    <row r="3" spans="1:2" ht="18.75" x14ac:dyDescent="0.25">
      <c r="A3" s="72" t="s">
        <v>0</v>
      </c>
      <c r="B3" s="73" t="s">
        <v>221</v>
      </c>
    </row>
    <row r="4" spans="1:2" ht="18.75" x14ac:dyDescent="0.25">
      <c r="A4" s="74" t="s">
        <v>643</v>
      </c>
      <c r="B4" s="75">
        <f>SUM(B5+B6)</f>
        <v>37097815</v>
      </c>
    </row>
    <row r="5" spans="1:2" ht="18.75" x14ac:dyDescent="0.25">
      <c r="A5" s="76" t="s">
        <v>253</v>
      </c>
      <c r="B5" s="77">
        <v>36793270</v>
      </c>
    </row>
    <row r="6" spans="1:2" ht="18.75" x14ac:dyDescent="0.25">
      <c r="A6" s="76" t="s">
        <v>254</v>
      </c>
      <c r="B6" s="77">
        <v>304545</v>
      </c>
    </row>
    <row r="7" spans="1:2" ht="18.75" x14ac:dyDescent="0.25">
      <c r="A7" s="76" t="s">
        <v>649</v>
      </c>
      <c r="B7" s="77">
        <f>B8-B4</f>
        <v>-15311413</v>
      </c>
    </row>
    <row r="8" spans="1:2" ht="18.75" x14ac:dyDescent="0.25">
      <c r="A8" s="74" t="s">
        <v>644</v>
      </c>
      <c r="B8" s="75">
        <f>SUM(B9:B10)</f>
        <v>21786402</v>
      </c>
    </row>
    <row r="9" spans="1:2" ht="18.75" x14ac:dyDescent="0.25">
      <c r="A9" s="76" t="s">
        <v>253</v>
      </c>
      <c r="B9" s="77">
        <v>21706357</v>
      </c>
    </row>
    <row r="10" spans="1:2" ht="19.5" thickBot="1" x14ac:dyDescent="0.3">
      <c r="A10" s="78" t="s">
        <v>254</v>
      </c>
      <c r="B10" s="79">
        <v>80045</v>
      </c>
    </row>
  </sheetData>
  <mergeCells count="2">
    <mergeCell ref="A2:B2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6"/>
  <sheetViews>
    <sheetView zoomScaleNormal="100" zoomScaleSheetLayoutView="80" workbookViewId="0">
      <selection sqref="A1:C1"/>
    </sheetView>
  </sheetViews>
  <sheetFormatPr defaultColWidth="62.7109375" defaultRowHeight="12.75" x14ac:dyDescent="0.2"/>
  <cols>
    <col min="1" max="1" width="62.7109375" style="80"/>
    <col min="2" max="2" width="26" style="80" customWidth="1"/>
    <col min="3" max="3" width="21.28515625" style="80" customWidth="1"/>
    <col min="4" max="4" width="16.140625" style="80" customWidth="1"/>
    <col min="5" max="5" width="18.42578125" style="80" customWidth="1"/>
    <col min="6" max="257" width="62.7109375" style="80"/>
    <col min="258" max="259" width="33.28515625" style="80" customWidth="1"/>
    <col min="260" max="260" width="16.140625" style="80" customWidth="1"/>
    <col min="261" max="261" width="18.42578125" style="80" customWidth="1"/>
    <col min="262" max="513" width="62.7109375" style="80"/>
    <col min="514" max="515" width="33.28515625" style="80" customWidth="1"/>
    <col min="516" max="516" width="16.140625" style="80" customWidth="1"/>
    <col min="517" max="517" width="18.42578125" style="80" customWidth="1"/>
    <col min="518" max="769" width="62.7109375" style="80"/>
    <col min="770" max="771" width="33.28515625" style="80" customWidth="1"/>
    <col min="772" max="772" width="16.140625" style="80" customWidth="1"/>
    <col min="773" max="773" width="18.42578125" style="80" customWidth="1"/>
    <col min="774" max="1025" width="62.7109375" style="80"/>
    <col min="1026" max="1027" width="33.28515625" style="80" customWidth="1"/>
    <col min="1028" max="1028" width="16.140625" style="80" customWidth="1"/>
    <col min="1029" max="1029" width="18.42578125" style="80" customWidth="1"/>
    <col min="1030" max="1281" width="62.7109375" style="80"/>
    <col min="1282" max="1283" width="33.28515625" style="80" customWidth="1"/>
    <col min="1284" max="1284" width="16.140625" style="80" customWidth="1"/>
    <col min="1285" max="1285" width="18.42578125" style="80" customWidth="1"/>
    <col min="1286" max="1537" width="62.7109375" style="80"/>
    <col min="1538" max="1539" width="33.28515625" style="80" customWidth="1"/>
    <col min="1540" max="1540" width="16.140625" style="80" customWidth="1"/>
    <col min="1541" max="1541" width="18.42578125" style="80" customWidth="1"/>
    <col min="1542" max="1793" width="62.7109375" style="80"/>
    <col min="1794" max="1795" width="33.28515625" style="80" customWidth="1"/>
    <col min="1796" max="1796" width="16.140625" style="80" customWidth="1"/>
    <col min="1797" max="1797" width="18.42578125" style="80" customWidth="1"/>
    <col min="1798" max="2049" width="62.7109375" style="80"/>
    <col min="2050" max="2051" width="33.28515625" style="80" customWidth="1"/>
    <col min="2052" max="2052" width="16.140625" style="80" customWidth="1"/>
    <col min="2053" max="2053" width="18.42578125" style="80" customWidth="1"/>
    <col min="2054" max="2305" width="62.7109375" style="80"/>
    <col min="2306" max="2307" width="33.28515625" style="80" customWidth="1"/>
    <col min="2308" max="2308" width="16.140625" style="80" customWidth="1"/>
    <col min="2309" max="2309" width="18.42578125" style="80" customWidth="1"/>
    <col min="2310" max="2561" width="62.7109375" style="80"/>
    <col min="2562" max="2563" width="33.28515625" style="80" customWidth="1"/>
    <col min="2564" max="2564" width="16.140625" style="80" customWidth="1"/>
    <col min="2565" max="2565" width="18.42578125" style="80" customWidth="1"/>
    <col min="2566" max="2817" width="62.7109375" style="80"/>
    <col min="2818" max="2819" width="33.28515625" style="80" customWidth="1"/>
    <col min="2820" max="2820" width="16.140625" style="80" customWidth="1"/>
    <col min="2821" max="2821" width="18.42578125" style="80" customWidth="1"/>
    <col min="2822" max="3073" width="62.7109375" style="80"/>
    <col min="3074" max="3075" width="33.28515625" style="80" customWidth="1"/>
    <col min="3076" max="3076" width="16.140625" style="80" customWidth="1"/>
    <col min="3077" max="3077" width="18.42578125" style="80" customWidth="1"/>
    <col min="3078" max="3329" width="62.7109375" style="80"/>
    <col min="3330" max="3331" width="33.28515625" style="80" customWidth="1"/>
    <col min="3332" max="3332" width="16.140625" style="80" customWidth="1"/>
    <col min="3333" max="3333" width="18.42578125" style="80" customWidth="1"/>
    <col min="3334" max="3585" width="62.7109375" style="80"/>
    <col min="3586" max="3587" width="33.28515625" style="80" customWidth="1"/>
    <col min="3588" max="3588" width="16.140625" style="80" customWidth="1"/>
    <col min="3589" max="3589" width="18.42578125" style="80" customWidth="1"/>
    <col min="3590" max="3841" width="62.7109375" style="80"/>
    <col min="3842" max="3843" width="33.28515625" style="80" customWidth="1"/>
    <col min="3844" max="3844" width="16.140625" style="80" customWidth="1"/>
    <col min="3845" max="3845" width="18.42578125" style="80" customWidth="1"/>
    <col min="3846" max="4097" width="62.7109375" style="80"/>
    <col min="4098" max="4099" width="33.28515625" style="80" customWidth="1"/>
    <col min="4100" max="4100" width="16.140625" style="80" customWidth="1"/>
    <col min="4101" max="4101" width="18.42578125" style="80" customWidth="1"/>
    <col min="4102" max="4353" width="62.7109375" style="80"/>
    <col min="4354" max="4355" width="33.28515625" style="80" customWidth="1"/>
    <col min="4356" max="4356" width="16.140625" style="80" customWidth="1"/>
    <col min="4357" max="4357" width="18.42578125" style="80" customWidth="1"/>
    <col min="4358" max="4609" width="62.7109375" style="80"/>
    <col min="4610" max="4611" width="33.28515625" style="80" customWidth="1"/>
    <col min="4612" max="4612" width="16.140625" style="80" customWidth="1"/>
    <col min="4613" max="4613" width="18.42578125" style="80" customWidth="1"/>
    <col min="4614" max="4865" width="62.7109375" style="80"/>
    <col min="4866" max="4867" width="33.28515625" style="80" customWidth="1"/>
    <col min="4868" max="4868" width="16.140625" style="80" customWidth="1"/>
    <col min="4869" max="4869" width="18.42578125" style="80" customWidth="1"/>
    <col min="4870" max="5121" width="62.7109375" style="80"/>
    <col min="5122" max="5123" width="33.28515625" style="80" customWidth="1"/>
    <col min="5124" max="5124" width="16.140625" style="80" customWidth="1"/>
    <col min="5125" max="5125" width="18.42578125" style="80" customWidth="1"/>
    <col min="5126" max="5377" width="62.7109375" style="80"/>
    <col min="5378" max="5379" width="33.28515625" style="80" customWidth="1"/>
    <col min="5380" max="5380" width="16.140625" style="80" customWidth="1"/>
    <col min="5381" max="5381" width="18.42578125" style="80" customWidth="1"/>
    <col min="5382" max="5633" width="62.7109375" style="80"/>
    <col min="5634" max="5635" width="33.28515625" style="80" customWidth="1"/>
    <col min="5636" max="5636" width="16.140625" style="80" customWidth="1"/>
    <col min="5637" max="5637" width="18.42578125" style="80" customWidth="1"/>
    <col min="5638" max="5889" width="62.7109375" style="80"/>
    <col min="5890" max="5891" width="33.28515625" style="80" customWidth="1"/>
    <col min="5892" max="5892" width="16.140625" style="80" customWidth="1"/>
    <col min="5893" max="5893" width="18.42578125" style="80" customWidth="1"/>
    <col min="5894" max="6145" width="62.7109375" style="80"/>
    <col min="6146" max="6147" width="33.28515625" style="80" customWidth="1"/>
    <col min="6148" max="6148" width="16.140625" style="80" customWidth="1"/>
    <col min="6149" max="6149" width="18.42578125" style="80" customWidth="1"/>
    <col min="6150" max="6401" width="62.7109375" style="80"/>
    <col min="6402" max="6403" width="33.28515625" style="80" customWidth="1"/>
    <col min="6404" max="6404" width="16.140625" style="80" customWidth="1"/>
    <col min="6405" max="6405" width="18.42578125" style="80" customWidth="1"/>
    <col min="6406" max="6657" width="62.7109375" style="80"/>
    <col min="6658" max="6659" width="33.28515625" style="80" customWidth="1"/>
    <col min="6660" max="6660" width="16.140625" style="80" customWidth="1"/>
    <col min="6661" max="6661" width="18.42578125" style="80" customWidth="1"/>
    <col min="6662" max="6913" width="62.7109375" style="80"/>
    <col min="6914" max="6915" width="33.28515625" style="80" customWidth="1"/>
    <col min="6916" max="6916" width="16.140625" style="80" customWidth="1"/>
    <col min="6917" max="6917" width="18.42578125" style="80" customWidth="1"/>
    <col min="6918" max="7169" width="62.7109375" style="80"/>
    <col min="7170" max="7171" width="33.28515625" style="80" customWidth="1"/>
    <col min="7172" max="7172" width="16.140625" style="80" customWidth="1"/>
    <col min="7173" max="7173" width="18.42578125" style="80" customWidth="1"/>
    <col min="7174" max="7425" width="62.7109375" style="80"/>
    <col min="7426" max="7427" width="33.28515625" style="80" customWidth="1"/>
    <col min="7428" max="7428" width="16.140625" style="80" customWidth="1"/>
    <col min="7429" max="7429" width="18.42578125" style="80" customWidth="1"/>
    <col min="7430" max="7681" width="62.7109375" style="80"/>
    <col min="7682" max="7683" width="33.28515625" style="80" customWidth="1"/>
    <col min="7684" max="7684" width="16.140625" style="80" customWidth="1"/>
    <col min="7685" max="7685" width="18.42578125" style="80" customWidth="1"/>
    <col min="7686" max="7937" width="62.7109375" style="80"/>
    <col min="7938" max="7939" width="33.28515625" style="80" customWidth="1"/>
    <col min="7940" max="7940" width="16.140625" style="80" customWidth="1"/>
    <col min="7941" max="7941" width="18.42578125" style="80" customWidth="1"/>
    <col min="7942" max="8193" width="62.7109375" style="80"/>
    <col min="8194" max="8195" width="33.28515625" style="80" customWidth="1"/>
    <col min="8196" max="8196" width="16.140625" style="80" customWidth="1"/>
    <col min="8197" max="8197" width="18.42578125" style="80" customWidth="1"/>
    <col min="8198" max="8449" width="62.7109375" style="80"/>
    <col min="8450" max="8451" width="33.28515625" style="80" customWidth="1"/>
    <col min="8452" max="8452" width="16.140625" style="80" customWidth="1"/>
    <col min="8453" max="8453" width="18.42578125" style="80" customWidth="1"/>
    <col min="8454" max="8705" width="62.7109375" style="80"/>
    <col min="8706" max="8707" width="33.28515625" style="80" customWidth="1"/>
    <col min="8708" max="8708" width="16.140625" style="80" customWidth="1"/>
    <col min="8709" max="8709" width="18.42578125" style="80" customWidth="1"/>
    <col min="8710" max="8961" width="62.7109375" style="80"/>
    <col min="8962" max="8963" width="33.28515625" style="80" customWidth="1"/>
    <col min="8964" max="8964" width="16.140625" style="80" customWidth="1"/>
    <col min="8965" max="8965" width="18.42578125" style="80" customWidth="1"/>
    <col min="8966" max="9217" width="62.7109375" style="80"/>
    <col min="9218" max="9219" width="33.28515625" style="80" customWidth="1"/>
    <col min="9220" max="9220" width="16.140625" style="80" customWidth="1"/>
    <col min="9221" max="9221" width="18.42578125" style="80" customWidth="1"/>
    <col min="9222" max="9473" width="62.7109375" style="80"/>
    <col min="9474" max="9475" width="33.28515625" style="80" customWidth="1"/>
    <col min="9476" max="9476" width="16.140625" style="80" customWidth="1"/>
    <col min="9477" max="9477" width="18.42578125" style="80" customWidth="1"/>
    <col min="9478" max="9729" width="62.7109375" style="80"/>
    <col min="9730" max="9731" width="33.28515625" style="80" customWidth="1"/>
    <col min="9732" max="9732" width="16.140625" style="80" customWidth="1"/>
    <col min="9733" max="9733" width="18.42578125" style="80" customWidth="1"/>
    <col min="9734" max="9985" width="62.7109375" style="80"/>
    <col min="9986" max="9987" width="33.28515625" style="80" customWidth="1"/>
    <col min="9988" max="9988" width="16.140625" style="80" customWidth="1"/>
    <col min="9989" max="9989" width="18.42578125" style="80" customWidth="1"/>
    <col min="9990" max="10241" width="62.7109375" style="80"/>
    <col min="10242" max="10243" width="33.28515625" style="80" customWidth="1"/>
    <col min="10244" max="10244" width="16.140625" style="80" customWidth="1"/>
    <col min="10245" max="10245" width="18.42578125" style="80" customWidth="1"/>
    <col min="10246" max="10497" width="62.7109375" style="80"/>
    <col min="10498" max="10499" width="33.28515625" style="80" customWidth="1"/>
    <col min="10500" max="10500" width="16.140625" style="80" customWidth="1"/>
    <col min="10501" max="10501" width="18.42578125" style="80" customWidth="1"/>
    <col min="10502" max="10753" width="62.7109375" style="80"/>
    <col min="10754" max="10755" width="33.28515625" style="80" customWidth="1"/>
    <col min="10756" max="10756" width="16.140625" style="80" customWidth="1"/>
    <col min="10757" max="10757" width="18.42578125" style="80" customWidth="1"/>
    <col min="10758" max="11009" width="62.7109375" style="80"/>
    <col min="11010" max="11011" width="33.28515625" style="80" customWidth="1"/>
    <col min="11012" max="11012" width="16.140625" style="80" customWidth="1"/>
    <col min="11013" max="11013" width="18.42578125" style="80" customWidth="1"/>
    <col min="11014" max="11265" width="62.7109375" style="80"/>
    <col min="11266" max="11267" width="33.28515625" style="80" customWidth="1"/>
    <col min="11268" max="11268" width="16.140625" style="80" customWidth="1"/>
    <col min="11269" max="11269" width="18.42578125" style="80" customWidth="1"/>
    <col min="11270" max="11521" width="62.7109375" style="80"/>
    <col min="11522" max="11523" width="33.28515625" style="80" customWidth="1"/>
    <col min="11524" max="11524" width="16.140625" style="80" customWidth="1"/>
    <col min="11525" max="11525" width="18.42578125" style="80" customWidth="1"/>
    <col min="11526" max="11777" width="62.7109375" style="80"/>
    <col min="11778" max="11779" width="33.28515625" style="80" customWidth="1"/>
    <col min="11780" max="11780" width="16.140625" style="80" customWidth="1"/>
    <col min="11781" max="11781" width="18.42578125" style="80" customWidth="1"/>
    <col min="11782" max="12033" width="62.7109375" style="80"/>
    <col min="12034" max="12035" width="33.28515625" style="80" customWidth="1"/>
    <col min="12036" max="12036" width="16.140625" style="80" customWidth="1"/>
    <col min="12037" max="12037" width="18.42578125" style="80" customWidth="1"/>
    <col min="12038" max="12289" width="62.7109375" style="80"/>
    <col min="12290" max="12291" width="33.28515625" style="80" customWidth="1"/>
    <col min="12292" max="12292" width="16.140625" style="80" customWidth="1"/>
    <col min="12293" max="12293" width="18.42578125" style="80" customWidth="1"/>
    <col min="12294" max="12545" width="62.7109375" style="80"/>
    <col min="12546" max="12547" width="33.28515625" style="80" customWidth="1"/>
    <col min="12548" max="12548" width="16.140625" style="80" customWidth="1"/>
    <col min="12549" max="12549" width="18.42578125" style="80" customWidth="1"/>
    <col min="12550" max="12801" width="62.7109375" style="80"/>
    <col min="12802" max="12803" width="33.28515625" style="80" customWidth="1"/>
    <col min="12804" max="12804" width="16.140625" style="80" customWidth="1"/>
    <col min="12805" max="12805" width="18.42578125" style="80" customWidth="1"/>
    <col min="12806" max="13057" width="62.7109375" style="80"/>
    <col min="13058" max="13059" width="33.28515625" style="80" customWidth="1"/>
    <col min="13060" max="13060" width="16.140625" style="80" customWidth="1"/>
    <col min="13061" max="13061" width="18.42578125" style="80" customWidth="1"/>
    <col min="13062" max="13313" width="62.7109375" style="80"/>
    <col min="13314" max="13315" width="33.28515625" style="80" customWidth="1"/>
    <col min="13316" max="13316" width="16.140625" style="80" customWidth="1"/>
    <col min="13317" max="13317" width="18.42578125" style="80" customWidth="1"/>
    <col min="13318" max="13569" width="62.7109375" style="80"/>
    <col min="13570" max="13571" width="33.28515625" style="80" customWidth="1"/>
    <col min="13572" max="13572" width="16.140625" style="80" customWidth="1"/>
    <col min="13573" max="13573" width="18.42578125" style="80" customWidth="1"/>
    <col min="13574" max="13825" width="62.7109375" style="80"/>
    <col min="13826" max="13827" width="33.28515625" style="80" customWidth="1"/>
    <col min="13828" max="13828" width="16.140625" style="80" customWidth="1"/>
    <col min="13829" max="13829" width="18.42578125" style="80" customWidth="1"/>
    <col min="13830" max="14081" width="62.7109375" style="80"/>
    <col min="14082" max="14083" width="33.28515625" style="80" customWidth="1"/>
    <col min="14084" max="14084" width="16.140625" style="80" customWidth="1"/>
    <col min="14085" max="14085" width="18.42578125" style="80" customWidth="1"/>
    <col min="14086" max="14337" width="62.7109375" style="80"/>
    <col min="14338" max="14339" width="33.28515625" style="80" customWidth="1"/>
    <col min="14340" max="14340" width="16.140625" style="80" customWidth="1"/>
    <col min="14341" max="14341" width="18.42578125" style="80" customWidth="1"/>
    <col min="14342" max="14593" width="62.7109375" style="80"/>
    <col min="14594" max="14595" width="33.28515625" style="80" customWidth="1"/>
    <col min="14596" max="14596" width="16.140625" style="80" customWidth="1"/>
    <col min="14597" max="14597" width="18.42578125" style="80" customWidth="1"/>
    <col min="14598" max="14849" width="62.7109375" style="80"/>
    <col min="14850" max="14851" width="33.28515625" style="80" customWidth="1"/>
    <col min="14852" max="14852" width="16.140625" style="80" customWidth="1"/>
    <col min="14853" max="14853" width="18.42578125" style="80" customWidth="1"/>
    <col min="14854" max="15105" width="62.7109375" style="80"/>
    <col min="15106" max="15107" width="33.28515625" style="80" customWidth="1"/>
    <col min="15108" max="15108" width="16.140625" style="80" customWidth="1"/>
    <col min="15109" max="15109" width="18.42578125" style="80" customWidth="1"/>
    <col min="15110" max="15361" width="62.7109375" style="80"/>
    <col min="15362" max="15363" width="33.28515625" style="80" customWidth="1"/>
    <col min="15364" max="15364" width="16.140625" style="80" customWidth="1"/>
    <col min="15365" max="15365" width="18.42578125" style="80" customWidth="1"/>
    <col min="15366" max="15617" width="62.7109375" style="80"/>
    <col min="15618" max="15619" width="33.28515625" style="80" customWidth="1"/>
    <col min="15620" max="15620" width="16.140625" style="80" customWidth="1"/>
    <col min="15621" max="15621" width="18.42578125" style="80" customWidth="1"/>
    <col min="15622" max="15873" width="62.7109375" style="80"/>
    <col min="15874" max="15875" width="33.28515625" style="80" customWidth="1"/>
    <col min="15876" max="15876" width="16.140625" style="80" customWidth="1"/>
    <col min="15877" max="15877" width="18.42578125" style="80" customWidth="1"/>
    <col min="15878" max="16129" width="62.7109375" style="80"/>
    <col min="16130" max="16131" width="33.28515625" style="80" customWidth="1"/>
    <col min="16132" max="16132" width="16.140625" style="80" customWidth="1"/>
    <col min="16133" max="16133" width="18.42578125" style="80" customWidth="1"/>
    <col min="16134" max="16384" width="62.7109375" style="80"/>
  </cols>
  <sheetData>
    <row r="1" spans="1:4" ht="31.5" customHeight="1" thickBot="1" x14ac:dyDescent="0.4">
      <c r="A1" s="786" t="s">
        <v>788</v>
      </c>
      <c r="B1" s="771"/>
      <c r="C1" s="772"/>
    </row>
    <row r="2" spans="1:4" ht="27.75" customHeight="1" x14ac:dyDescent="0.2">
      <c r="A2" s="747" t="s">
        <v>645</v>
      </c>
      <c r="B2" s="748"/>
      <c r="C2" s="749"/>
    </row>
    <row r="3" spans="1:4" ht="27.75" customHeight="1" x14ac:dyDescent="0.2">
      <c r="A3" s="135" t="s">
        <v>255</v>
      </c>
      <c r="B3" s="135" t="s">
        <v>335</v>
      </c>
      <c r="C3" s="486" t="s">
        <v>336</v>
      </c>
    </row>
    <row r="4" spans="1:4" ht="27.75" customHeight="1" x14ac:dyDescent="0.2">
      <c r="A4" s="136" t="s">
        <v>337</v>
      </c>
      <c r="B4" s="481">
        <v>660055</v>
      </c>
      <c r="C4" s="487">
        <v>246877</v>
      </c>
    </row>
    <row r="5" spans="1:4" ht="27.75" customHeight="1" x14ac:dyDescent="0.2">
      <c r="A5" s="137" t="s">
        <v>338</v>
      </c>
      <c r="B5" s="482">
        <v>660055</v>
      </c>
      <c r="C5" s="488">
        <v>246877</v>
      </c>
    </row>
    <row r="6" spans="1:4" ht="27.75" customHeight="1" x14ac:dyDescent="0.2">
      <c r="A6" s="81" t="s">
        <v>256</v>
      </c>
      <c r="B6" s="483">
        <v>339540017</v>
      </c>
      <c r="C6" s="82">
        <v>347402195</v>
      </c>
    </row>
    <row r="7" spans="1:4" ht="27.75" customHeight="1" x14ac:dyDescent="0.2">
      <c r="A7" s="81" t="s">
        <v>257</v>
      </c>
      <c r="B7" s="483">
        <v>4494235</v>
      </c>
      <c r="C7" s="82">
        <v>5370263</v>
      </c>
    </row>
    <row r="8" spans="1:4" ht="27.75" customHeight="1" x14ac:dyDescent="0.2">
      <c r="A8" s="83" t="s">
        <v>258</v>
      </c>
      <c r="B8" s="484">
        <v>344034252</v>
      </c>
      <c r="C8" s="84">
        <v>352772458</v>
      </c>
      <c r="D8" s="85"/>
    </row>
    <row r="9" spans="1:4" ht="27.75" customHeight="1" x14ac:dyDescent="0.2">
      <c r="A9" s="81" t="s">
        <v>259</v>
      </c>
      <c r="B9" s="483">
        <v>400000</v>
      </c>
      <c r="C9" s="82">
        <v>400000</v>
      </c>
    </row>
    <row r="10" spans="1:4" ht="27.75" customHeight="1" x14ac:dyDescent="0.2">
      <c r="A10" s="81" t="s">
        <v>260</v>
      </c>
      <c r="B10" s="483">
        <v>400000</v>
      </c>
      <c r="C10" s="82">
        <v>0</v>
      </c>
    </row>
    <row r="11" spans="1:4" ht="27.75" customHeight="1" x14ac:dyDescent="0.2">
      <c r="A11" s="83" t="s">
        <v>261</v>
      </c>
      <c r="B11" s="484">
        <v>400000</v>
      </c>
      <c r="C11" s="84">
        <v>400000</v>
      </c>
    </row>
    <row r="12" spans="1:4" ht="27.75" customHeight="1" x14ac:dyDescent="0.2">
      <c r="A12" s="83" t="s">
        <v>262</v>
      </c>
      <c r="B12" s="484">
        <v>345094307</v>
      </c>
      <c r="C12" s="84">
        <v>353419335</v>
      </c>
    </row>
    <row r="13" spans="1:4" ht="27.75" customHeight="1" x14ac:dyDescent="0.2">
      <c r="A13" s="86" t="s">
        <v>263</v>
      </c>
      <c r="B13" s="483">
        <v>3000000</v>
      </c>
      <c r="C13" s="82">
        <v>0</v>
      </c>
    </row>
    <row r="14" spans="1:4" ht="27.75" customHeight="1" x14ac:dyDescent="0.2">
      <c r="A14" s="86" t="s">
        <v>264</v>
      </c>
      <c r="B14" s="483">
        <v>3000000</v>
      </c>
      <c r="C14" s="82">
        <v>0</v>
      </c>
    </row>
    <row r="15" spans="1:4" ht="27.75" customHeight="1" x14ac:dyDescent="0.2">
      <c r="A15" s="87" t="s">
        <v>265</v>
      </c>
      <c r="B15" s="484">
        <v>3000000</v>
      </c>
      <c r="C15" s="84">
        <v>0</v>
      </c>
    </row>
    <row r="16" spans="1:4" ht="27.75" customHeight="1" x14ac:dyDescent="0.2">
      <c r="A16" s="88" t="s">
        <v>266</v>
      </c>
      <c r="B16" s="484">
        <v>3000000</v>
      </c>
      <c r="C16" s="84">
        <v>0</v>
      </c>
    </row>
    <row r="17" spans="1:3" ht="27.75" customHeight="1" x14ac:dyDescent="0.2">
      <c r="A17" s="81" t="s">
        <v>267</v>
      </c>
      <c r="B17" s="483">
        <v>304545</v>
      </c>
      <c r="C17" s="82">
        <v>80045</v>
      </c>
    </row>
    <row r="18" spans="1:3" ht="27.75" customHeight="1" x14ac:dyDescent="0.2">
      <c r="A18" s="83" t="s">
        <v>268</v>
      </c>
      <c r="B18" s="484">
        <v>304545</v>
      </c>
      <c r="C18" s="84">
        <v>80045</v>
      </c>
    </row>
    <row r="19" spans="1:3" ht="27.75" customHeight="1" x14ac:dyDescent="0.2">
      <c r="A19" s="81" t="s">
        <v>269</v>
      </c>
      <c r="B19" s="483">
        <v>36793270</v>
      </c>
      <c r="C19" s="82">
        <v>21706357</v>
      </c>
    </row>
    <row r="20" spans="1:3" ht="27.75" customHeight="1" x14ac:dyDescent="0.2">
      <c r="A20" s="83" t="s">
        <v>270</v>
      </c>
      <c r="B20" s="484">
        <v>36793270</v>
      </c>
      <c r="C20" s="84">
        <v>21706357</v>
      </c>
    </row>
    <row r="21" spans="1:3" ht="27.75" customHeight="1" x14ac:dyDescent="0.2">
      <c r="A21" s="83" t="s">
        <v>271</v>
      </c>
      <c r="B21" s="484">
        <v>37097815</v>
      </c>
      <c r="C21" s="84">
        <v>21786402</v>
      </c>
    </row>
    <row r="22" spans="1:3" ht="27.75" customHeight="1" x14ac:dyDescent="0.2">
      <c r="A22" s="81" t="s">
        <v>272</v>
      </c>
      <c r="B22" s="483">
        <v>1220690</v>
      </c>
      <c r="C22" s="82">
        <v>2707437</v>
      </c>
    </row>
    <row r="23" spans="1:3" ht="27.75" customHeight="1" x14ac:dyDescent="0.2">
      <c r="A23" s="81" t="s">
        <v>273</v>
      </c>
      <c r="B23" s="483">
        <v>40105</v>
      </c>
      <c r="C23" s="82">
        <v>62691</v>
      </c>
    </row>
    <row r="24" spans="1:3" ht="27.75" customHeight="1" x14ac:dyDescent="0.2">
      <c r="A24" s="81" t="s">
        <v>339</v>
      </c>
      <c r="B24" s="483">
        <v>964346</v>
      </c>
      <c r="C24" s="82">
        <v>2403818</v>
      </c>
    </row>
    <row r="25" spans="1:3" ht="27.75" customHeight="1" x14ac:dyDescent="0.2">
      <c r="A25" s="81" t="s">
        <v>340</v>
      </c>
      <c r="B25" s="483">
        <v>216239</v>
      </c>
      <c r="C25" s="82">
        <v>240928</v>
      </c>
    </row>
    <row r="26" spans="1:3" ht="27.75" customHeight="1" x14ac:dyDescent="0.2">
      <c r="A26" s="81" t="s">
        <v>274</v>
      </c>
      <c r="B26" s="483">
        <v>8298336</v>
      </c>
      <c r="C26" s="82">
        <v>11570458</v>
      </c>
    </row>
    <row r="27" spans="1:3" ht="41.25" customHeight="1" x14ac:dyDescent="0.2">
      <c r="A27" s="81" t="s">
        <v>275</v>
      </c>
      <c r="B27" s="483">
        <v>6730219</v>
      </c>
      <c r="C27" s="82">
        <v>10603571</v>
      </c>
    </row>
    <row r="28" spans="1:3" ht="27.75" customHeight="1" x14ac:dyDescent="0.2">
      <c r="A28" s="81" t="s">
        <v>276</v>
      </c>
      <c r="B28" s="483">
        <v>89300</v>
      </c>
      <c r="C28" s="82">
        <v>89300</v>
      </c>
    </row>
    <row r="29" spans="1:3" ht="27.75" customHeight="1" x14ac:dyDescent="0.2">
      <c r="A29" s="81" t="s">
        <v>277</v>
      </c>
      <c r="B29" s="483">
        <v>1478817</v>
      </c>
      <c r="C29" s="82">
        <v>877587</v>
      </c>
    </row>
    <row r="30" spans="1:3" ht="27.75" customHeight="1" x14ac:dyDescent="0.2">
      <c r="A30" s="81" t="s">
        <v>278</v>
      </c>
      <c r="B30" s="483">
        <v>50000</v>
      </c>
      <c r="C30" s="82">
        <v>50000</v>
      </c>
    </row>
    <row r="31" spans="1:3" ht="27.75" customHeight="1" x14ac:dyDescent="0.2">
      <c r="A31" s="81" t="s">
        <v>279</v>
      </c>
      <c r="B31" s="483">
        <v>50000</v>
      </c>
      <c r="C31" s="82">
        <v>50000</v>
      </c>
    </row>
    <row r="32" spans="1:3" ht="27.75" customHeight="1" x14ac:dyDescent="0.2">
      <c r="A32" s="83" t="s">
        <v>280</v>
      </c>
      <c r="B32" s="484">
        <v>9569026</v>
      </c>
      <c r="C32" s="84">
        <v>14327895</v>
      </c>
    </row>
    <row r="33" spans="1:3" ht="27.75" customHeight="1" x14ac:dyDescent="0.2">
      <c r="A33" s="81" t="s">
        <v>281</v>
      </c>
      <c r="B33" s="483">
        <v>0</v>
      </c>
      <c r="C33" s="82">
        <v>0</v>
      </c>
    </row>
    <row r="34" spans="1:3" s="89" customFormat="1" ht="27.75" customHeight="1" x14ac:dyDescent="0.2">
      <c r="A34" s="81" t="s">
        <v>282</v>
      </c>
      <c r="B34" s="483">
        <v>0</v>
      </c>
      <c r="C34" s="82">
        <v>0</v>
      </c>
    </row>
    <row r="35" spans="1:3" ht="27.75" customHeight="1" x14ac:dyDescent="0.2">
      <c r="A35" s="83" t="s">
        <v>283</v>
      </c>
      <c r="B35" s="484">
        <v>0</v>
      </c>
      <c r="C35" s="84">
        <v>0</v>
      </c>
    </row>
    <row r="36" spans="1:3" ht="27.75" customHeight="1" x14ac:dyDescent="0.2">
      <c r="A36" s="81" t="s">
        <v>341</v>
      </c>
      <c r="B36" s="483">
        <v>30002</v>
      </c>
      <c r="C36" s="82">
        <v>134263</v>
      </c>
    </row>
    <row r="37" spans="1:3" ht="27.75" customHeight="1" x14ac:dyDescent="0.2">
      <c r="A37" s="81" t="s">
        <v>342</v>
      </c>
      <c r="B37" s="483">
        <v>30002</v>
      </c>
      <c r="C37" s="82">
        <v>134263</v>
      </c>
    </row>
    <row r="38" spans="1:3" s="89" customFormat="1" ht="27.75" customHeight="1" x14ac:dyDescent="0.2">
      <c r="A38" s="81" t="s">
        <v>284</v>
      </c>
      <c r="B38" s="483">
        <v>0</v>
      </c>
      <c r="C38" s="82">
        <v>0</v>
      </c>
    </row>
    <row r="39" spans="1:3" ht="27.75" customHeight="1" x14ac:dyDescent="0.2">
      <c r="A39" s="81" t="s">
        <v>285</v>
      </c>
      <c r="B39" s="483">
        <v>0</v>
      </c>
      <c r="C39" s="82">
        <v>0</v>
      </c>
    </row>
    <row r="40" spans="1:3" ht="27.75" customHeight="1" x14ac:dyDescent="0.2">
      <c r="A40" s="83" t="s">
        <v>286</v>
      </c>
      <c r="B40" s="484">
        <v>30002</v>
      </c>
      <c r="C40" s="84">
        <v>134263</v>
      </c>
    </row>
    <row r="41" spans="1:3" ht="27.75" customHeight="1" x14ac:dyDescent="0.2">
      <c r="A41" s="83" t="s">
        <v>287</v>
      </c>
      <c r="B41" s="484">
        <v>9599028</v>
      </c>
      <c r="C41" s="84">
        <v>14462158</v>
      </c>
    </row>
    <row r="42" spans="1:3" ht="27.75" customHeight="1" x14ac:dyDescent="0.2">
      <c r="A42" s="81" t="s">
        <v>343</v>
      </c>
      <c r="B42" s="483">
        <v>-338312</v>
      </c>
      <c r="C42" s="82">
        <v>-230174</v>
      </c>
    </row>
    <row r="43" spans="1:3" ht="27.75" customHeight="1" x14ac:dyDescent="0.2">
      <c r="A43" s="83" t="s">
        <v>344</v>
      </c>
      <c r="B43" s="484">
        <v>-338312</v>
      </c>
      <c r="C43" s="84">
        <v>-230174</v>
      </c>
    </row>
    <row r="44" spans="1:3" ht="27.75" customHeight="1" x14ac:dyDescent="0.2">
      <c r="A44" s="83" t="s">
        <v>345</v>
      </c>
      <c r="B44" s="484">
        <v>-338312</v>
      </c>
      <c r="C44" s="84">
        <v>-230174</v>
      </c>
    </row>
    <row r="45" spans="1:3" ht="27.75" customHeight="1" x14ac:dyDescent="0.2">
      <c r="A45" s="83" t="s">
        <v>288</v>
      </c>
      <c r="B45" s="484">
        <v>394452838</v>
      </c>
      <c r="C45" s="84">
        <v>389437721</v>
      </c>
    </row>
    <row r="46" spans="1:3" ht="27.75" customHeight="1" x14ac:dyDescent="0.2">
      <c r="A46" s="81" t="s">
        <v>289</v>
      </c>
      <c r="B46" s="483">
        <v>370884000</v>
      </c>
      <c r="C46" s="82">
        <v>370844000</v>
      </c>
    </row>
    <row r="47" spans="1:3" ht="27.75" customHeight="1" x14ac:dyDescent="0.2">
      <c r="A47" s="81" t="s">
        <v>290</v>
      </c>
      <c r="B47" s="483">
        <v>15907577</v>
      </c>
      <c r="C47" s="82">
        <v>15907577</v>
      </c>
    </row>
    <row r="48" spans="1:3" s="90" customFormat="1" ht="27.75" customHeight="1" x14ac:dyDescent="0.2">
      <c r="A48" s="83" t="s">
        <v>291</v>
      </c>
      <c r="B48" s="484">
        <v>15907577</v>
      </c>
      <c r="C48" s="84">
        <v>15907577</v>
      </c>
    </row>
    <row r="49" spans="1:3" ht="27.75" customHeight="1" x14ac:dyDescent="0.2">
      <c r="A49" s="81" t="s">
        <v>292</v>
      </c>
      <c r="B49" s="483">
        <v>6280623</v>
      </c>
      <c r="C49" s="82">
        <v>5582598</v>
      </c>
    </row>
    <row r="50" spans="1:3" ht="27.75" customHeight="1" x14ac:dyDescent="0.2">
      <c r="A50" s="81" t="s">
        <v>293</v>
      </c>
      <c r="B50" s="483">
        <v>-698025</v>
      </c>
      <c r="C50" s="82">
        <v>-4542258</v>
      </c>
    </row>
    <row r="51" spans="1:3" ht="27.75" customHeight="1" x14ac:dyDescent="0.2">
      <c r="A51" s="83" t="s">
        <v>294</v>
      </c>
      <c r="B51" s="484">
        <v>392334175</v>
      </c>
      <c r="C51" s="84">
        <v>387791917</v>
      </c>
    </row>
    <row r="52" spans="1:3" ht="27.75" customHeight="1" x14ac:dyDescent="0.2">
      <c r="A52" s="86" t="s">
        <v>295</v>
      </c>
      <c r="B52" s="483">
        <v>0</v>
      </c>
      <c r="C52" s="82">
        <v>0</v>
      </c>
    </row>
    <row r="53" spans="1:3" ht="27.75" customHeight="1" x14ac:dyDescent="0.2">
      <c r="A53" s="86" t="s">
        <v>346</v>
      </c>
      <c r="B53" s="483">
        <v>60524</v>
      </c>
      <c r="C53" s="82">
        <v>11202</v>
      </c>
    </row>
    <row r="54" spans="1:3" ht="27.75" customHeight="1" x14ac:dyDescent="0.2">
      <c r="A54" s="138" t="s">
        <v>347</v>
      </c>
      <c r="B54" s="483">
        <v>60524</v>
      </c>
      <c r="C54" s="82">
        <v>0</v>
      </c>
    </row>
    <row r="55" spans="1:3" ht="27.75" customHeight="1" x14ac:dyDescent="0.2">
      <c r="A55" s="88" t="s">
        <v>296</v>
      </c>
      <c r="B55" s="484">
        <v>60524</v>
      </c>
      <c r="C55" s="84">
        <v>11202</v>
      </c>
    </row>
    <row r="56" spans="1:3" ht="27.75" customHeight="1" x14ac:dyDescent="0.2">
      <c r="A56" s="81" t="s">
        <v>297</v>
      </c>
      <c r="B56" s="483">
        <v>775914</v>
      </c>
      <c r="C56" s="82">
        <v>779847</v>
      </c>
    </row>
    <row r="57" spans="1:3" ht="27.75" customHeight="1" x14ac:dyDescent="0.2">
      <c r="A57" s="81" t="s">
        <v>298</v>
      </c>
      <c r="B57" s="483">
        <v>775914</v>
      </c>
      <c r="C57" s="82">
        <v>779847</v>
      </c>
    </row>
    <row r="58" spans="1:3" ht="27.75" customHeight="1" x14ac:dyDescent="0.2">
      <c r="A58" s="83" t="s">
        <v>299</v>
      </c>
      <c r="B58" s="484">
        <v>775914</v>
      </c>
      <c r="C58" s="84">
        <v>779847</v>
      </c>
    </row>
    <row r="59" spans="1:3" ht="27.75" customHeight="1" x14ac:dyDescent="0.2">
      <c r="A59" s="81" t="s">
        <v>646</v>
      </c>
      <c r="B59" s="484">
        <v>0</v>
      </c>
      <c r="C59" s="84">
        <v>39000</v>
      </c>
    </row>
    <row r="60" spans="1:3" ht="27.75" customHeight="1" x14ac:dyDescent="0.2">
      <c r="A60" s="81" t="s">
        <v>300</v>
      </c>
      <c r="B60" s="483">
        <v>264321</v>
      </c>
      <c r="C60" s="82">
        <v>35118</v>
      </c>
    </row>
    <row r="61" spans="1:3" ht="27.75" customHeight="1" x14ac:dyDescent="0.2">
      <c r="A61" s="83" t="s">
        <v>301</v>
      </c>
      <c r="B61" s="484">
        <v>264321</v>
      </c>
      <c r="C61" s="84">
        <v>74118</v>
      </c>
    </row>
    <row r="62" spans="1:3" ht="27.75" customHeight="1" x14ac:dyDescent="0.2">
      <c r="A62" s="83" t="s">
        <v>302</v>
      </c>
      <c r="B62" s="484">
        <v>1100759</v>
      </c>
      <c r="C62" s="84">
        <v>865167</v>
      </c>
    </row>
    <row r="63" spans="1:3" ht="27.75" customHeight="1" x14ac:dyDescent="0.2">
      <c r="A63" s="81" t="s">
        <v>303</v>
      </c>
      <c r="B63" s="483">
        <v>1017904</v>
      </c>
      <c r="C63" s="82">
        <v>780637</v>
      </c>
    </row>
    <row r="64" spans="1:3" ht="27.75" customHeight="1" x14ac:dyDescent="0.2">
      <c r="A64" s="83" t="s">
        <v>304</v>
      </c>
      <c r="B64" s="484">
        <v>1017904</v>
      </c>
      <c r="C64" s="84">
        <v>780637</v>
      </c>
    </row>
    <row r="65" spans="1:3" ht="27.75" customHeight="1" thickBot="1" x14ac:dyDescent="0.25">
      <c r="A65" s="91" t="s">
        <v>305</v>
      </c>
      <c r="B65" s="485">
        <v>394725166</v>
      </c>
      <c r="C65" s="92">
        <v>389437721</v>
      </c>
    </row>
    <row r="66" spans="1:3" ht="27.75" customHeight="1" x14ac:dyDescent="0.2"/>
  </sheetData>
  <mergeCells count="2">
    <mergeCell ref="A2:C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1"/>
  <sheetViews>
    <sheetView zoomScale="73" zoomScaleNormal="73" workbookViewId="0">
      <selection activeCell="D10" sqref="D10"/>
    </sheetView>
  </sheetViews>
  <sheetFormatPr defaultRowHeight="15" x14ac:dyDescent="0.25"/>
  <cols>
    <col min="1" max="1" width="5.7109375" customWidth="1"/>
    <col min="2" max="2" width="12.7109375" customWidth="1"/>
    <col min="3" max="3" width="33.42578125" style="143" customWidth="1"/>
    <col min="4" max="4" width="22.5703125" customWidth="1"/>
    <col min="5" max="5" width="7.85546875" style="143" customWidth="1"/>
    <col min="6" max="6" width="73" bestFit="1" customWidth="1"/>
    <col min="7" max="7" width="14.140625" customWidth="1"/>
    <col min="8" max="8" width="16.28515625" customWidth="1"/>
    <col min="9" max="9" width="16.85546875" customWidth="1"/>
    <col min="10" max="10" width="15.7109375" customWidth="1"/>
  </cols>
  <sheetData>
    <row r="1" spans="1:10" x14ac:dyDescent="0.25">
      <c r="A1" s="787" t="s">
        <v>789</v>
      </c>
      <c r="B1" s="780"/>
      <c r="C1" s="780"/>
      <c r="D1" s="780"/>
      <c r="E1" s="780"/>
      <c r="F1" s="780"/>
      <c r="G1" s="780"/>
      <c r="H1" s="780"/>
      <c r="I1" s="780"/>
      <c r="J1" s="781"/>
    </row>
    <row r="2" spans="1:10" x14ac:dyDescent="0.25">
      <c r="A2" s="750" t="s">
        <v>792</v>
      </c>
      <c r="B2" s="751"/>
      <c r="C2" s="751"/>
      <c r="D2" s="751"/>
      <c r="E2" s="751"/>
      <c r="F2" s="751"/>
      <c r="G2" s="751"/>
      <c r="H2" s="751"/>
      <c r="I2" s="751"/>
      <c r="J2" s="751"/>
    </row>
    <row r="3" spans="1:10" ht="71.25" x14ac:dyDescent="0.25">
      <c r="A3" s="141" t="s">
        <v>350</v>
      </c>
      <c r="B3" s="142" t="s">
        <v>351</v>
      </c>
      <c r="C3" s="142" t="s">
        <v>0</v>
      </c>
      <c r="D3" s="142" t="s">
        <v>352</v>
      </c>
      <c r="E3" s="752" t="s">
        <v>353</v>
      </c>
      <c r="F3" s="752"/>
      <c r="G3" s="142" t="s">
        <v>354</v>
      </c>
      <c r="H3" s="142" t="s">
        <v>355</v>
      </c>
      <c r="I3" s="142" t="s">
        <v>356</v>
      </c>
      <c r="J3" s="142" t="s">
        <v>357</v>
      </c>
    </row>
    <row r="4" spans="1:10" x14ac:dyDescent="0.25">
      <c r="A4">
        <v>1</v>
      </c>
      <c r="B4" t="s">
        <v>358</v>
      </c>
      <c r="C4" t="s">
        <v>359</v>
      </c>
      <c r="D4" t="s">
        <v>659</v>
      </c>
      <c r="E4" t="s">
        <v>660</v>
      </c>
      <c r="F4" t="s">
        <v>661</v>
      </c>
      <c r="G4">
        <v>17067.839</v>
      </c>
      <c r="H4">
        <v>20373.419000000002</v>
      </c>
      <c r="I4">
        <v>0</v>
      </c>
      <c r="J4">
        <v>4948</v>
      </c>
    </row>
    <row r="5" spans="1:10" x14ac:dyDescent="0.25">
      <c r="A5">
        <v>2</v>
      </c>
      <c r="B5" t="s">
        <v>360</v>
      </c>
      <c r="C5" t="s">
        <v>361</v>
      </c>
      <c r="D5" t="s">
        <v>659</v>
      </c>
      <c r="E5" t="s">
        <v>662</v>
      </c>
      <c r="F5" t="s">
        <v>663</v>
      </c>
      <c r="G5">
        <v>239</v>
      </c>
      <c r="H5">
        <v>239</v>
      </c>
      <c r="I5">
        <v>0</v>
      </c>
      <c r="J5">
        <v>1197</v>
      </c>
    </row>
    <row r="6" spans="1:10" x14ac:dyDescent="0.25">
      <c r="A6">
        <v>3</v>
      </c>
      <c r="B6" t="s">
        <v>362</v>
      </c>
      <c r="C6" t="s">
        <v>361</v>
      </c>
      <c r="D6" t="s">
        <v>659</v>
      </c>
      <c r="E6" t="s">
        <v>662</v>
      </c>
      <c r="F6" t="s">
        <v>663</v>
      </c>
      <c r="G6">
        <v>12</v>
      </c>
      <c r="H6">
        <v>12</v>
      </c>
      <c r="I6">
        <v>0</v>
      </c>
      <c r="J6">
        <v>61</v>
      </c>
    </row>
    <row r="7" spans="1:10" x14ac:dyDescent="0.25">
      <c r="A7">
        <v>4</v>
      </c>
      <c r="B7" t="s">
        <v>363</v>
      </c>
      <c r="C7" t="s">
        <v>361</v>
      </c>
      <c r="D7" t="s">
        <v>659</v>
      </c>
      <c r="E7" t="s">
        <v>662</v>
      </c>
      <c r="F7" t="s">
        <v>663</v>
      </c>
      <c r="G7">
        <v>852.14</v>
      </c>
      <c r="H7">
        <v>842</v>
      </c>
      <c r="I7">
        <v>0</v>
      </c>
      <c r="J7">
        <v>2026</v>
      </c>
    </row>
    <row r="8" spans="1:10" x14ac:dyDescent="0.25">
      <c r="A8">
        <v>5</v>
      </c>
      <c r="B8" t="s">
        <v>364</v>
      </c>
      <c r="C8" t="s">
        <v>365</v>
      </c>
      <c r="D8" t="s">
        <v>659</v>
      </c>
      <c r="E8" t="s">
        <v>664</v>
      </c>
      <c r="F8" t="s">
        <v>665</v>
      </c>
      <c r="G8">
        <v>679.04300000000001</v>
      </c>
      <c r="H8">
        <v>678</v>
      </c>
      <c r="I8">
        <v>0</v>
      </c>
      <c r="J8">
        <v>108</v>
      </c>
    </row>
    <row r="9" spans="1:10" x14ac:dyDescent="0.25">
      <c r="A9">
        <v>6</v>
      </c>
      <c r="B9" t="s">
        <v>366</v>
      </c>
      <c r="C9" t="s">
        <v>361</v>
      </c>
      <c r="D9" t="s">
        <v>666</v>
      </c>
      <c r="E9" t="s">
        <v>662</v>
      </c>
      <c r="F9" t="s">
        <v>663</v>
      </c>
      <c r="G9">
        <v>9</v>
      </c>
      <c r="H9">
        <v>9</v>
      </c>
      <c r="I9">
        <v>0</v>
      </c>
      <c r="J9">
        <v>453</v>
      </c>
    </row>
    <row r="10" spans="1:10" x14ac:dyDescent="0.25">
      <c r="A10">
        <v>7</v>
      </c>
      <c r="B10" t="s">
        <v>367</v>
      </c>
      <c r="C10" t="s">
        <v>361</v>
      </c>
      <c r="D10" t="s">
        <v>659</v>
      </c>
      <c r="E10" t="s">
        <v>662</v>
      </c>
      <c r="F10" t="s">
        <v>663</v>
      </c>
      <c r="G10">
        <v>1</v>
      </c>
      <c r="H10">
        <v>1</v>
      </c>
      <c r="I10">
        <v>0</v>
      </c>
      <c r="J10">
        <v>528</v>
      </c>
    </row>
    <row r="11" spans="1:10" x14ac:dyDescent="0.25">
      <c r="A11">
        <v>8</v>
      </c>
      <c r="B11" t="s">
        <v>368</v>
      </c>
      <c r="C11" t="s">
        <v>361</v>
      </c>
      <c r="D11" t="s">
        <v>659</v>
      </c>
      <c r="E11" t="s">
        <v>662</v>
      </c>
      <c r="F11" t="s">
        <v>663</v>
      </c>
      <c r="G11">
        <v>6</v>
      </c>
      <c r="H11">
        <v>6</v>
      </c>
      <c r="I11">
        <v>0</v>
      </c>
      <c r="J11">
        <v>1286</v>
      </c>
    </row>
    <row r="12" spans="1:10" x14ac:dyDescent="0.25">
      <c r="A12">
        <v>9</v>
      </c>
      <c r="B12" t="s">
        <v>369</v>
      </c>
      <c r="C12" t="s">
        <v>370</v>
      </c>
      <c r="D12" t="s">
        <v>659</v>
      </c>
      <c r="E12" t="s">
        <v>667</v>
      </c>
      <c r="F12" t="s">
        <v>668</v>
      </c>
      <c r="G12">
        <v>50</v>
      </c>
      <c r="H12">
        <v>50</v>
      </c>
      <c r="I12">
        <v>0</v>
      </c>
      <c r="J12">
        <v>3410</v>
      </c>
    </row>
    <row r="13" spans="1:10" x14ac:dyDescent="0.25">
      <c r="A13">
        <v>10</v>
      </c>
      <c r="B13" t="s">
        <v>371</v>
      </c>
      <c r="C13" t="s">
        <v>361</v>
      </c>
      <c r="D13" t="s">
        <v>659</v>
      </c>
      <c r="E13" t="s">
        <v>669</v>
      </c>
      <c r="F13" t="s">
        <v>670</v>
      </c>
      <c r="G13">
        <v>1</v>
      </c>
      <c r="H13">
        <v>1</v>
      </c>
      <c r="I13">
        <v>0</v>
      </c>
      <c r="J13">
        <v>201</v>
      </c>
    </row>
    <row r="14" spans="1:10" x14ac:dyDescent="0.25">
      <c r="A14">
        <v>11</v>
      </c>
      <c r="B14" t="s">
        <v>372</v>
      </c>
      <c r="C14" t="s">
        <v>373</v>
      </c>
      <c r="D14" t="s">
        <v>659</v>
      </c>
      <c r="E14" t="s">
        <v>671</v>
      </c>
      <c r="F14" t="s">
        <v>672</v>
      </c>
      <c r="G14">
        <v>401.286</v>
      </c>
      <c r="H14">
        <v>396</v>
      </c>
      <c r="I14">
        <v>0</v>
      </c>
      <c r="J14">
        <v>881</v>
      </c>
    </row>
    <row r="15" spans="1:10" x14ac:dyDescent="0.25">
      <c r="A15">
        <v>12</v>
      </c>
      <c r="B15" t="s">
        <v>374</v>
      </c>
      <c r="C15" t="s">
        <v>361</v>
      </c>
      <c r="D15" t="s">
        <v>659</v>
      </c>
      <c r="E15" t="s">
        <v>669</v>
      </c>
      <c r="F15" t="s">
        <v>670</v>
      </c>
      <c r="G15">
        <v>204.49100000000001</v>
      </c>
      <c r="H15">
        <v>1972</v>
      </c>
      <c r="I15">
        <v>0</v>
      </c>
      <c r="J15">
        <v>288</v>
      </c>
    </row>
    <row r="16" spans="1:10" x14ac:dyDescent="0.25">
      <c r="A16">
        <v>13</v>
      </c>
      <c r="B16" t="s">
        <v>375</v>
      </c>
      <c r="C16" t="s">
        <v>361</v>
      </c>
      <c r="D16" t="s">
        <v>659</v>
      </c>
      <c r="E16" t="s">
        <v>662</v>
      </c>
      <c r="F16" t="s">
        <v>663</v>
      </c>
      <c r="G16">
        <v>970.8</v>
      </c>
      <c r="H16">
        <v>964.83299999999997</v>
      </c>
      <c r="I16">
        <v>0</v>
      </c>
      <c r="J16">
        <v>186</v>
      </c>
    </row>
    <row r="17" spans="1:10" x14ac:dyDescent="0.25">
      <c r="A17">
        <v>14</v>
      </c>
      <c r="B17" t="s">
        <v>376</v>
      </c>
      <c r="C17" t="s">
        <v>361</v>
      </c>
      <c r="D17" t="s">
        <v>673</v>
      </c>
      <c r="E17" t="s">
        <v>662</v>
      </c>
      <c r="F17" t="s">
        <v>663</v>
      </c>
      <c r="G17">
        <v>8224.6869999999999</v>
      </c>
      <c r="H17">
        <v>3654</v>
      </c>
      <c r="I17">
        <v>0</v>
      </c>
      <c r="J17">
        <v>1709</v>
      </c>
    </row>
    <row r="18" spans="1:10" x14ac:dyDescent="0.25">
      <c r="A18">
        <v>15</v>
      </c>
      <c r="B18" t="s">
        <v>377</v>
      </c>
      <c r="C18" t="s">
        <v>378</v>
      </c>
      <c r="D18" t="s">
        <v>674</v>
      </c>
      <c r="E18" t="s">
        <v>675</v>
      </c>
      <c r="F18" t="s">
        <v>676</v>
      </c>
      <c r="G18">
        <v>2406.0729999999999</v>
      </c>
      <c r="H18">
        <v>2088.7139999999999</v>
      </c>
      <c r="I18">
        <v>0</v>
      </c>
      <c r="J18">
        <v>1607</v>
      </c>
    </row>
    <row r="19" spans="1:10" x14ac:dyDescent="0.25">
      <c r="A19">
        <v>16</v>
      </c>
      <c r="B19" t="s">
        <v>677</v>
      </c>
      <c r="C19" t="s">
        <v>379</v>
      </c>
      <c r="D19" t="s">
        <v>678</v>
      </c>
      <c r="E19" t="s">
        <v>679</v>
      </c>
      <c r="F19" t="s">
        <v>680</v>
      </c>
      <c r="G19">
        <v>29.297000000000001</v>
      </c>
      <c r="H19">
        <v>28</v>
      </c>
      <c r="I19">
        <v>0</v>
      </c>
      <c r="J19">
        <v>72</v>
      </c>
    </row>
    <row r="20" spans="1:10" x14ac:dyDescent="0.25">
      <c r="A20">
        <v>17</v>
      </c>
      <c r="B20" t="s">
        <v>380</v>
      </c>
      <c r="C20" t="s">
        <v>379</v>
      </c>
      <c r="D20" t="s">
        <v>678</v>
      </c>
      <c r="E20" t="s">
        <v>667</v>
      </c>
      <c r="F20" t="s">
        <v>668</v>
      </c>
      <c r="G20">
        <v>5</v>
      </c>
      <c r="H20">
        <v>5</v>
      </c>
      <c r="I20">
        <v>0</v>
      </c>
      <c r="J20">
        <v>249</v>
      </c>
    </row>
    <row r="21" spans="1:10" x14ac:dyDescent="0.25">
      <c r="A21">
        <v>18</v>
      </c>
      <c r="B21" t="s">
        <v>381</v>
      </c>
      <c r="C21" t="s">
        <v>370</v>
      </c>
      <c r="D21" t="s">
        <v>678</v>
      </c>
      <c r="E21" t="s">
        <v>667</v>
      </c>
      <c r="F21" t="s">
        <v>668</v>
      </c>
      <c r="G21">
        <v>8</v>
      </c>
      <c r="H21">
        <v>8</v>
      </c>
      <c r="I21">
        <v>0</v>
      </c>
      <c r="J21">
        <v>1793</v>
      </c>
    </row>
    <row r="22" spans="1:10" x14ac:dyDescent="0.25">
      <c r="A22">
        <v>19</v>
      </c>
      <c r="B22" t="s">
        <v>382</v>
      </c>
      <c r="C22" t="s">
        <v>370</v>
      </c>
      <c r="D22" t="s">
        <v>678</v>
      </c>
      <c r="E22" t="s">
        <v>667</v>
      </c>
      <c r="F22" t="s">
        <v>668</v>
      </c>
      <c r="G22">
        <v>9</v>
      </c>
      <c r="H22">
        <v>9</v>
      </c>
      <c r="I22">
        <v>0</v>
      </c>
      <c r="J22">
        <v>1860</v>
      </c>
    </row>
    <row r="23" spans="1:10" x14ac:dyDescent="0.25">
      <c r="A23">
        <v>20</v>
      </c>
      <c r="B23" t="s">
        <v>383</v>
      </c>
      <c r="C23" t="s">
        <v>384</v>
      </c>
      <c r="D23" t="s">
        <v>678</v>
      </c>
      <c r="E23" t="s">
        <v>667</v>
      </c>
      <c r="F23" t="s">
        <v>668</v>
      </c>
      <c r="G23">
        <v>6</v>
      </c>
      <c r="H23">
        <v>6</v>
      </c>
      <c r="I23">
        <v>0</v>
      </c>
      <c r="J23">
        <v>1310</v>
      </c>
    </row>
    <row r="24" spans="1:10" x14ac:dyDescent="0.25">
      <c r="A24">
        <v>21</v>
      </c>
      <c r="B24" t="s">
        <v>385</v>
      </c>
      <c r="C24" t="s">
        <v>361</v>
      </c>
      <c r="D24" t="s">
        <v>659</v>
      </c>
      <c r="E24" t="s">
        <v>669</v>
      </c>
      <c r="F24" t="s">
        <v>670</v>
      </c>
      <c r="G24">
        <v>581.61800000000005</v>
      </c>
      <c r="H24">
        <v>569</v>
      </c>
      <c r="I24">
        <v>0</v>
      </c>
      <c r="J24">
        <v>1469</v>
      </c>
    </row>
    <row r="25" spans="1:10" x14ac:dyDescent="0.25">
      <c r="A25">
        <v>22</v>
      </c>
      <c r="B25" t="s">
        <v>386</v>
      </c>
      <c r="C25" t="s">
        <v>361</v>
      </c>
      <c r="D25" t="s">
        <v>659</v>
      </c>
      <c r="E25" t="s">
        <v>669</v>
      </c>
      <c r="F25" t="s">
        <v>670</v>
      </c>
      <c r="G25">
        <v>7164.0209999999997</v>
      </c>
      <c r="H25">
        <v>7153</v>
      </c>
      <c r="I25">
        <v>0</v>
      </c>
      <c r="J25">
        <v>1134</v>
      </c>
    </row>
    <row r="26" spans="1:10" x14ac:dyDescent="0.25">
      <c r="A26">
        <v>23</v>
      </c>
      <c r="B26" t="s">
        <v>387</v>
      </c>
      <c r="C26" t="s">
        <v>388</v>
      </c>
      <c r="D26" t="s">
        <v>659</v>
      </c>
      <c r="E26" t="s">
        <v>681</v>
      </c>
      <c r="F26" t="s">
        <v>682</v>
      </c>
      <c r="G26">
        <v>5080</v>
      </c>
      <c r="H26">
        <v>5080</v>
      </c>
      <c r="I26">
        <v>1</v>
      </c>
      <c r="J26">
        <v>3108</v>
      </c>
    </row>
    <row r="27" spans="1:10" x14ac:dyDescent="0.25">
      <c r="A27">
        <v>24</v>
      </c>
      <c r="B27" t="s">
        <v>389</v>
      </c>
      <c r="C27" t="s">
        <v>390</v>
      </c>
      <c r="D27" t="s">
        <v>659</v>
      </c>
      <c r="E27" t="s">
        <v>669</v>
      </c>
      <c r="F27" t="s">
        <v>670</v>
      </c>
      <c r="G27">
        <v>587.00199999999995</v>
      </c>
      <c r="H27">
        <v>3262</v>
      </c>
      <c r="I27">
        <v>0</v>
      </c>
      <c r="J27">
        <v>443</v>
      </c>
    </row>
    <row r="28" spans="1:10" x14ac:dyDescent="0.25">
      <c r="A28">
        <v>25</v>
      </c>
      <c r="B28" t="s">
        <v>391</v>
      </c>
      <c r="C28" t="s">
        <v>392</v>
      </c>
      <c r="D28" t="s">
        <v>659</v>
      </c>
      <c r="E28" t="s">
        <v>664</v>
      </c>
      <c r="F28" t="s">
        <v>665</v>
      </c>
      <c r="G28">
        <v>11287.8</v>
      </c>
      <c r="H28">
        <v>1781.1030000000001</v>
      </c>
      <c r="I28">
        <v>0</v>
      </c>
      <c r="J28">
        <v>314</v>
      </c>
    </row>
    <row r="29" spans="1:10" x14ac:dyDescent="0.25">
      <c r="A29">
        <v>26</v>
      </c>
      <c r="B29" t="s">
        <v>393</v>
      </c>
      <c r="C29" t="s">
        <v>361</v>
      </c>
      <c r="D29" t="s">
        <v>659</v>
      </c>
      <c r="E29" t="s">
        <v>669</v>
      </c>
      <c r="F29" t="s">
        <v>670</v>
      </c>
      <c r="G29">
        <v>2724</v>
      </c>
      <c r="H29">
        <v>2724</v>
      </c>
      <c r="I29">
        <v>0</v>
      </c>
      <c r="J29">
        <v>802</v>
      </c>
    </row>
    <row r="30" spans="1:10" x14ac:dyDescent="0.25">
      <c r="A30">
        <v>27</v>
      </c>
      <c r="B30" t="s">
        <v>394</v>
      </c>
      <c r="C30" t="s">
        <v>392</v>
      </c>
      <c r="D30" t="s">
        <v>659</v>
      </c>
      <c r="E30" t="s">
        <v>664</v>
      </c>
      <c r="F30" t="s">
        <v>665</v>
      </c>
      <c r="G30">
        <v>54</v>
      </c>
      <c r="H30">
        <v>54</v>
      </c>
      <c r="I30">
        <v>0</v>
      </c>
      <c r="J30">
        <v>79</v>
      </c>
    </row>
    <row r="31" spans="1:10" x14ac:dyDescent="0.25">
      <c r="A31">
        <v>28</v>
      </c>
      <c r="B31" t="s">
        <v>395</v>
      </c>
      <c r="C31" t="s">
        <v>396</v>
      </c>
      <c r="D31" t="s">
        <v>659</v>
      </c>
      <c r="E31" t="s">
        <v>683</v>
      </c>
      <c r="F31" t="s">
        <v>684</v>
      </c>
      <c r="G31">
        <v>28</v>
      </c>
      <c r="H31">
        <v>28</v>
      </c>
      <c r="I31">
        <v>0</v>
      </c>
      <c r="J31">
        <v>6208</v>
      </c>
    </row>
    <row r="32" spans="1:10" x14ac:dyDescent="0.25">
      <c r="A32">
        <v>29</v>
      </c>
      <c r="B32" t="s">
        <v>397</v>
      </c>
      <c r="C32" t="s">
        <v>398</v>
      </c>
      <c r="D32" t="s">
        <v>659</v>
      </c>
      <c r="E32" t="s">
        <v>685</v>
      </c>
      <c r="F32" t="s">
        <v>686</v>
      </c>
      <c r="G32">
        <v>211</v>
      </c>
      <c r="H32">
        <v>211</v>
      </c>
      <c r="I32">
        <v>0</v>
      </c>
      <c r="J32">
        <v>1057</v>
      </c>
    </row>
    <row r="33" spans="1:10" x14ac:dyDescent="0.25">
      <c r="A33">
        <v>30</v>
      </c>
      <c r="B33" t="s">
        <v>399</v>
      </c>
      <c r="C33" t="s">
        <v>400</v>
      </c>
      <c r="D33" t="s">
        <v>659</v>
      </c>
      <c r="E33" t="s">
        <v>671</v>
      </c>
      <c r="F33" t="s">
        <v>672</v>
      </c>
      <c r="G33">
        <v>1500.096</v>
      </c>
      <c r="H33">
        <v>1473</v>
      </c>
      <c r="I33">
        <v>0</v>
      </c>
      <c r="J33">
        <v>3562</v>
      </c>
    </row>
    <row r="34" spans="1:10" x14ac:dyDescent="0.25">
      <c r="A34">
        <v>31</v>
      </c>
      <c r="B34" t="s">
        <v>401</v>
      </c>
      <c r="C34" t="s">
        <v>361</v>
      </c>
      <c r="D34" t="s">
        <v>659</v>
      </c>
      <c r="E34" t="s">
        <v>669</v>
      </c>
      <c r="F34" t="s">
        <v>670</v>
      </c>
      <c r="G34">
        <v>2</v>
      </c>
      <c r="H34">
        <v>2</v>
      </c>
      <c r="I34">
        <v>0</v>
      </c>
      <c r="J34">
        <v>895</v>
      </c>
    </row>
    <row r="35" spans="1:10" x14ac:dyDescent="0.25">
      <c r="A35">
        <v>32</v>
      </c>
      <c r="B35" t="s">
        <v>402</v>
      </c>
      <c r="C35" t="s">
        <v>403</v>
      </c>
      <c r="D35" t="s">
        <v>659</v>
      </c>
      <c r="E35" t="s">
        <v>671</v>
      </c>
      <c r="F35" t="s">
        <v>672</v>
      </c>
      <c r="G35">
        <v>66</v>
      </c>
      <c r="H35">
        <v>66</v>
      </c>
      <c r="I35">
        <v>0</v>
      </c>
      <c r="J35">
        <v>3192</v>
      </c>
    </row>
    <row r="36" spans="1:10" x14ac:dyDescent="0.25">
      <c r="A36">
        <v>33</v>
      </c>
      <c r="B36" t="s">
        <v>404</v>
      </c>
      <c r="C36" t="s">
        <v>361</v>
      </c>
      <c r="D36" t="s">
        <v>659</v>
      </c>
      <c r="E36" t="s">
        <v>669</v>
      </c>
      <c r="F36" t="s">
        <v>670</v>
      </c>
      <c r="G36">
        <v>285.59399999999999</v>
      </c>
      <c r="H36">
        <v>270</v>
      </c>
      <c r="I36">
        <v>0</v>
      </c>
      <c r="J36">
        <v>694</v>
      </c>
    </row>
    <row r="37" spans="1:10" x14ac:dyDescent="0.25">
      <c r="A37">
        <v>34</v>
      </c>
      <c r="B37" t="s">
        <v>405</v>
      </c>
      <c r="C37" t="s">
        <v>361</v>
      </c>
      <c r="D37" t="s">
        <v>659</v>
      </c>
      <c r="E37" t="s">
        <v>669</v>
      </c>
      <c r="F37" t="s">
        <v>670</v>
      </c>
      <c r="G37">
        <v>5</v>
      </c>
      <c r="H37">
        <v>5</v>
      </c>
      <c r="I37">
        <v>0</v>
      </c>
      <c r="J37">
        <v>2200</v>
      </c>
    </row>
    <row r="38" spans="1:10" x14ac:dyDescent="0.25">
      <c r="A38">
        <v>35</v>
      </c>
      <c r="B38" t="s">
        <v>406</v>
      </c>
      <c r="C38" t="s">
        <v>407</v>
      </c>
      <c r="D38" t="s">
        <v>659</v>
      </c>
      <c r="E38" t="s">
        <v>671</v>
      </c>
      <c r="F38" t="s">
        <v>672</v>
      </c>
      <c r="G38">
        <v>16</v>
      </c>
      <c r="H38">
        <v>16</v>
      </c>
      <c r="I38">
        <v>0</v>
      </c>
      <c r="J38">
        <v>874</v>
      </c>
    </row>
    <row r="39" spans="1:10" x14ac:dyDescent="0.25">
      <c r="A39">
        <v>36</v>
      </c>
      <c r="B39" t="s">
        <v>408</v>
      </c>
      <c r="C39" t="s">
        <v>409</v>
      </c>
      <c r="D39" t="s">
        <v>659</v>
      </c>
      <c r="E39" t="s">
        <v>671</v>
      </c>
      <c r="F39" t="s">
        <v>672</v>
      </c>
      <c r="G39">
        <v>1127</v>
      </c>
      <c r="H39">
        <v>1127</v>
      </c>
      <c r="I39">
        <v>0</v>
      </c>
      <c r="J39">
        <v>2908</v>
      </c>
    </row>
    <row r="40" spans="1:10" x14ac:dyDescent="0.25">
      <c r="A40">
        <v>37</v>
      </c>
      <c r="B40" t="s">
        <v>410</v>
      </c>
      <c r="C40" t="s">
        <v>361</v>
      </c>
      <c r="D40" t="s">
        <v>659</v>
      </c>
      <c r="E40" t="s">
        <v>669</v>
      </c>
      <c r="F40" t="s">
        <v>670</v>
      </c>
      <c r="G40">
        <v>11</v>
      </c>
      <c r="H40">
        <v>11</v>
      </c>
      <c r="I40">
        <v>0</v>
      </c>
      <c r="J40">
        <v>2471</v>
      </c>
    </row>
    <row r="41" spans="1:10" x14ac:dyDescent="0.25">
      <c r="A41">
        <v>38</v>
      </c>
      <c r="B41" t="s">
        <v>411</v>
      </c>
      <c r="C41" t="s">
        <v>361</v>
      </c>
      <c r="D41" t="s">
        <v>659</v>
      </c>
      <c r="E41" t="s">
        <v>669</v>
      </c>
      <c r="F41" t="s">
        <v>670</v>
      </c>
      <c r="G41">
        <v>255</v>
      </c>
      <c r="H41">
        <v>255</v>
      </c>
      <c r="I41">
        <v>3</v>
      </c>
      <c r="J41">
        <v>0</v>
      </c>
    </row>
    <row r="42" spans="1:10" x14ac:dyDescent="0.25">
      <c r="A42">
        <v>39</v>
      </c>
      <c r="B42" t="s">
        <v>412</v>
      </c>
      <c r="C42" t="s">
        <v>361</v>
      </c>
      <c r="D42" t="s">
        <v>659</v>
      </c>
      <c r="E42" t="s">
        <v>669</v>
      </c>
      <c r="F42" t="s">
        <v>670</v>
      </c>
      <c r="G42">
        <v>5821.6049999999996</v>
      </c>
      <c r="H42">
        <v>5821.6049999999996</v>
      </c>
      <c r="I42">
        <v>0</v>
      </c>
      <c r="J42">
        <v>1394</v>
      </c>
    </row>
    <row r="43" spans="1:10" x14ac:dyDescent="0.25">
      <c r="A43">
        <v>40</v>
      </c>
      <c r="B43" t="s">
        <v>413</v>
      </c>
      <c r="C43" t="s">
        <v>373</v>
      </c>
      <c r="D43" t="s">
        <v>659</v>
      </c>
      <c r="E43" t="s">
        <v>671</v>
      </c>
      <c r="F43" t="s">
        <v>672</v>
      </c>
      <c r="G43">
        <v>240.12</v>
      </c>
      <c r="H43">
        <v>237</v>
      </c>
      <c r="I43">
        <v>0</v>
      </c>
      <c r="J43">
        <v>407</v>
      </c>
    </row>
    <row r="44" spans="1:10" x14ac:dyDescent="0.25">
      <c r="A44">
        <v>41</v>
      </c>
      <c r="B44" t="s">
        <v>414</v>
      </c>
      <c r="C44" t="s">
        <v>403</v>
      </c>
      <c r="D44" t="s">
        <v>659</v>
      </c>
      <c r="E44" t="s">
        <v>671</v>
      </c>
      <c r="F44" t="s">
        <v>672</v>
      </c>
      <c r="G44">
        <v>32155.364000000001</v>
      </c>
      <c r="H44">
        <v>67737.448000000004</v>
      </c>
      <c r="I44">
        <v>0</v>
      </c>
      <c r="J44">
        <v>1106</v>
      </c>
    </row>
    <row r="45" spans="1:10" x14ac:dyDescent="0.25">
      <c r="A45">
        <v>42</v>
      </c>
      <c r="B45" t="s">
        <v>415</v>
      </c>
      <c r="C45" t="s">
        <v>403</v>
      </c>
      <c r="D45" t="s">
        <v>659</v>
      </c>
      <c r="E45" t="s">
        <v>671</v>
      </c>
      <c r="F45" t="s">
        <v>672</v>
      </c>
      <c r="G45">
        <v>59853.85</v>
      </c>
      <c r="H45">
        <v>39179.199999999997</v>
      </c>
      <c r="I45">
        <v>0</v>
      </c>
      <c r="J45">
        <v>416</v>
      </c>
    </row>
    <row r="46" spans="1:10" x14ac:dyDescent="0.25">
      <c r="A46">
        <v>43</v>
      </c>
      <c r="B46" t="s">
        <v>416</v>
      </c>
      <c r="C46" t="s">
        <v>417</v>
      </c>
      <c r="D46" t="s">
        <v>659</v>
      </c>
      <c r="E46" t="s">
        <v>671</v>
      </c>
      <c r="F46" t="s">
        <v>672</v>
      </c>
      <c r="G46">
        <v>7156.9949999999999</v>
      </c>
      <c r="H46">
        <v>7144</v>
      </c>
      <c r="I46">
        <v>0</v>
      </c>
      <c r="J46">
        <v>1112</v>
      </c>
    </row>
    <row r="47" spans="1:10" x14ac:dyDescent="0.25">
      <c r="A47">
        <v>44</v>
      </c>
      <c r="B47" t="s">
        <v>418</v>
      </c>
      <c r="C47" t="s">
        <v>419</v>
      </c>
      <c r="D47" t="s">
        <v>659</v>
      </c>
      <c r="E47" t="s">
        <v>671</v>
      </c>
      <c r="F47" t="s">
        <v>672</v>
      </c>
      <c r="G47">
        <v>384.55</v>
      </c>
      <c r="H47">
        <v>376</v>
      </c>
      <c r="I47">
        <v>0</v>
      </c>
      <c r="J47">
        <v>971</v>
      </c>
    </row>
    <row r="48" spans="1:10" x14ac:dyDescent="0.25">
      <c r="A48">
        <v>45</v>
      </c>
      <c r="B48" t="s">
        <v>420</v>
      </c>
      <c r="C48" t="s">
        <v>407</v>
      </c>
      <c r="D48" t="s">
        <v>659</v>
      </c>
      <c r="E48" t="s">
        <v>671</v>
      </c>
      <c r="F48" t="s">
        <v>672</v>
      </c>
      <c r="G48">
        <v>24520.465</v>
      </c>
      <c r="H48">
        <v>24331</v>
      </c>
      <c r="I48">
        <v>1</v>
      </c>
      <c r="J48">
        <v>1616</v>
      </c>
    </row>
    <row r="49" spans="1:10" x14ac:dyDescent="0.25">
      <c r="A49">
        <v>46</v>
      </c>
      <c r="B49" t="s">
        <v>421</v>
      </c>
      <c r="C49" t="s">
        <v>373</v>
      </c>
      <c r="D49" t="s">
        <v>659</v>
      </c>
      <c r="E49" t="s">
        <v>671</v>
      </c>
      <c r="F49" t="s">
        <v>672</v>
      </c>
      <c r="G49">
        <v>5</v>
      </c>
      <c r="H49">
        <v>5</v>
      </c>
      <c r="I49">
        <v>0</v>
      </c>
      <c r="J49">
        <v>1106</v>
      </c>
    </row>
    <row r="50" spans="1:10" x14ac:dyDescent="0.25">
      <c r="A50">
        <v>47</v>
      </c>
      <c r="B50" t="s">
        <v>422</v>
      </c>
      <c r="C50" t="s">
        <v>361</v>
      </c>
      <c r="D50" t="s">
        <v>659</v>
      </c>
      <c r="E50" t="s">
        <v>669</v>
      </c>
      <c r="F50" t="s">
        <v>670</v>
      </c>
      <c r="G50">
        <v>1</v>
      </c>
      <c r="H50">
        <v>1</v>
      </c>
      <c r="I50">
        <v>0</v>
      </c>
      <c r="J50">
        <v>259</v>
      </c>
    </row>
    <row r="51" spans="1:10" x14ac:dyDescent="0.25">
      <c r="A51">
        <v>48</v>
      </c>
      <c r="B51" t="s">
        <v>423</v>
      </c>
      <c r="C51" t="s">
        <v>373</v>
      </c>
      <c r="D51" t="s">
        <v>659</v>
      </c>
      <c r="E51" t="s">
        <v>671</v>
      </c>
      <c r="F51" t="s">
        <v>672</v>
      </c>
      <c r="G51">
        <v>218.78800000000001</v>
      </c>
      <c r="H51">
        <v>214</v>
      </c>
      <c r="I51">
        <v>0</v>
      </c>
      <c r="J51">
        <v>550</v>
      </c>
    </row>
    <row r="52" spans="1:10" x14ac:dyDescent="0.25">
      <c r="A52">
        <v>49</v>
      </c>
      <c r="B52" t="s">
        <v>424</v>
      </c>
      <c r="C52" t="s">
        <v>407</v>
      </c>
      <c r="D52" t="s">
        <v>659</v>
      </c>
      <c r="E52" t="s">
        <v>671</v>
      </c>
      <c r="F52" t="s">
        <v>672</v>
      </c>
      <c r="G52">
        <v>1628</v>
      </c>
      <c r="H52">
        <v>1628</v>
      </c>
      <c r="I52">
        <v>0</v>
      </c>
      <c r="J52">
        <v>4200</v>
      </c>
    </row>
    <row r="53" spans="1:10" x14ac:dyDescent="0.25">
      <c r="A53">
        <v>50</v>
      </c>
      <c r="B53" t="s">
        <v>425</v>
      </c>
      <c r="C53" t="s">
        <v>361</v>
      </c>
      <c r="D53" t="s">
        <v>659</v>
      </c>
      <c r="E53" t="s">
        <v>669</v>
      </c>
      <c r="F53" t="s">
        <v>670</v>
      </c>
      <c r="G53">
        <v>1806.9639999999999</v>
      </c>
      <c r="H53">
        <v>14758</v>
      </c>
      <c r="I53">
        <v>0</v>
      </c>
      <c r="J53">
        <v>0</v>
      </c>
    </row>
    <row r="54" spans="1:10" x14ac:dyDescent="0.25">
      <c r="A54">
        <v>51</v>
      </c>
      <c r="B54" t="s">
        <v>426</v>
      </c>
      <c r="C54" t="s">
        <v>361</v>
      </c>
      <c r="D54" t="s">
        <v>659</v>
      </c>
      <c r="E54" t="s">
        <v>669</v>
      </c>
      <c r="F54" t="s">
        <v>670</v>
      </c>
      <c r="G54">
        <v>220.47499999999999</v>
      </c>
      <c r="H54">
        <v>220.47499999999999</v>
      </c>
      <c r="I54">
        <v>0</v>
      </c>
      <c r="J54">
        <v>25</v>
      </c>
    </row>
    <row r="55" spans="1:10" x14ac:dyDescent="0.25">
      <c r="A55">
        <v>52</v>
      </c>
      <c r="B55" t="s">
        <v>687</v>
      </c>
      <c r="C55" t="s">
        <v>543</v>
      </c>
      <c r="D55" t="s">
        <v>659</v>
      </c>
      <c r="E55" t="s">
        <v>671</v>
      </c>
      <c r="F55" t="s">
        <v>672</v>
      </c>
      <c r="G55">
        <v>2451.944</v>
      </c>
      <c r="H55">
        <v>2451.944</v>
      </c>
      <c r="I55">
        <v>0</v>
      </c>
      <c r="J55">
        <v>364</v>
      </c>
    </row>
    <row r="56" spans="1:10" x14ac:dyDescent="0.25">
      <c r="A56">
        <v>53</v>
      </c>
      <c r="B56" t="s">
        <v>427</v>
      </c>
      <c r="C56" t="s">
        <v>361</v>
      </c>
      <c r="D56" t="s">
        <v>659</v>
      </c>
      <c r="E56" t="s">
        <v>669</v>
      </c>
      <c r="F56" t="s">
        <v>670</v>
      </c>
      <c r="G56">
        <v>5093.8599999999997</v>
      </c>
      <c r="H56">
        <v>5085.7889999999998</v>
      </c>
      <c r="I56">
        <v>0</v>
      </c>
      <c r="J56">
        <v>1285</v>
      </c>
    </row>
    <row r="57" spans="1:10" x14ac:dyDescent="0.25">
      <c r="A57">
        <v>54</v>
      </c>
      <c r="B57" t="s">
        <v>428</v>
      </c>
      <c r="C57" t="s">
        <v>361</v>
      </c>
      <c r="D57" t="s">
        <v>659</v>
      </c>
      <c r="E57" t="s">
        <v>669</v>
      </c>
      <c r="F57" t="s">
        <v>670</v>
      </c>
      <c r="G57">
        <v>10590.089</v>
      </c>
      <c r="H57">
        <v>10586.422</v>
      </c>
      <c r="I57">
        <v>0</v>
      </c>
      <c r="J57">
        <v>2647</v>
      </c>
    </row>
    <row r="58" spans="1:10" x14ac:dyDescent="0.25">
      <c r="A58">
        <v>55</v>
      </c>
      <c r="B58" t="s">
        <v>429</v>
      </c>
      <c r="C58" t="s">
        <v>373</v>
      </c>
      <c r="D58" t="s">
        <v>659</v>
      </c>
      <c r="E58" t="s">
        <v>671</v>
      </c>
      <c r="F58" t="s">
        <v>672</v>
      </c>
      <c r="G58">
        <v>856.52200000000005</v>
      </c>
      <c r="H58">
        <v>841</v>
      </c>
      <c r="I58">
        <v>0</v>
      </c>
      <c r="J58">
        <v>2171</v>
      </c>
    </row>
    <row r="59" spans="1:10" x14ac:dyDescent="0.25">
      <c r="A59">
        <v>56</v>
      </c>
      <c r="B59" t="s">
        <v>430</v>
      </c>
      <c r="C59" t="s">
        <v>407</v>
      </c>
      <c r="D59" t="s">
        <v>659</v>
      </c>
      <c r="E59" t="s">
        <v>671</v>
      </c>
      <c r="F59" t="s">
        <v>672</v>
      </c>
      <c r="G59">
        <v>13</v>
      </c>
      <c r="H59">
        <v>13</v>
      </c>
      <c r="I59">
        <v>0</v>
      </c>
      <c r="J59">
        <v>1552</v>
      </c>
    </row>
    <row r="60" spans="1:10" x14ac:dyDescent="0.25">
      <c r="A60">
        <v>57</v>
      </c>
      <c r="B60" t="s">
        <v>431</v>
      </c>
      <c r="C60" t="s">
        <v>407</v>
      </c>
      <c r="D60" t="s">
        <v>659</v>
      </c>
      <c r="E60" t="s">
        <v>671</v>
      </c>
      <c r="F60" t="s">
        <v>672</v>
      </c>
      <c r="G60">
        <v>651.36</v>
      </c>
      <c r="H60">
        <v>636</v>
      </c>
      <c r="I60">
        <v>0</v>
      </c>
      <c r="J60">
        <v>1638</v>
      </c>
    </row>
    <row r="61" spans="1:10" x14ac:dyDescent="0.25">
      <c r="A61">
        <v>58</v>
      </c>
      <c r="B61" t="s">
        <v>432</v>
      </c>
      <c r="C61" t="s">
        <v>407</v>
      </c>
      <c r="D61" t="s">
        <v>659</v>
      </c>
      <c r="E61" t="s">
        <v>671</v>
      </c>
      <c r="F61" t="s">
        <v>672</v>
      </c>
      <c r="G61">
        <v>25</v>
      </c>
      <c r="H61">
        <v>25</v>
      </c>
      <c r="I61">
        <v>0</v>
      </c>
      <c r="J61">
        <v>5592</v>
      </c>
    </row>
    <row r="62" spans="1:10" x14ac:dyDescent="0.25">
      <c r="A62">
        <v>59</v>
      </c>
      <c r="B62" t="s">
        <v>688</v>
      </c>
      <c r="C62" t="s">
        <v>689</v>
      </c>
      <c r="D62" t="s">
        <v>659</v>
      </c>
      <c r="E62" t="s">
        <v>681</v>
      </c>
      <c r="F62" t="s">
        <v>682</v>
      </c>
      <c r="G62">
        <v>11</v>
      </c>
      <c r="H62">
        <v>11</v>
      </c>
      <c r="I62">
        <v>0</v>
      </c>
      <c r="J62">
        <v>2419</v>
      </c>
    </row>
    <row r="63" spans="1:10" x14ac:dyDescent="0.25">
      <c r="A63">
        <v>60</v>
      </c>
      <c r="B63" t="s">
        <v>433</v>
      </c>
      <c r="C63" t="s">
        <v>434</v>
      </c>
      <c r="D63" t="s">
        <v>659</v>
      </c>
      <c r="E63" t="s">
        <v>669</v>
      </c>
      <c r="F63" t="s">
        <v>670</v>
      </c>
      <c r="G63">
        <v>310.21600000000001</v>
      </c>
      <c r="H63">
        <v>304</v>
      </c>
      <c r="I63">
        <v>0</v>
      </c>
      <c r="J63">
        <v>784</v>
      </c>
    </row>
    <row r="64" spans="1:10" x14ac:dyDescent="0.25">
      <c r="A64">
        <v>61</v>
      </c>
      <c r="B64" t="s">
        <v>435</v>
      </c>
      <c r="C64" t="s">
        <v>373</v>
      </c>
      <c r="D64" t="s">
        <v>659</v>
      </c>
      <c r="E64" t="s">
        <v>671</v>
      </c>
      <c r="F64" t="s">
        <v>672</v>
      </c>
      <c r="G64">
        <v>18</v>
      </c>
      <c r="H64">
        <v>18</v>
      </c>
      <c r="I64">
        <v>0</v>
      </c>
      <c r="J64">
        <v>450</v>
      </c>
    </row>
    <row r="65" spans="1:10" x14ac:dyDescent="0.25">
      <c r="A65">
        <v>62</v>
      </c>
      <c r="B65" t="s">
        <v>690</v>
      </c>
      <c r="C65" t="s">
        <v>691</v>
      </c>
      <c r="D65" t="s">
        <v>659</v>
      </c>
      <c r="E65" t="s">
        <v>671</v>
      </c>
      <c r="F65" t="s">
        <v>672</v>
      </c>
      <c r="G65">
        <v>530</v>
      </c>
      <c r="H65">
        <v>530</v>
      </c>
      <c r="I65">
        <v>0</v>
      </c>
      <c r="J65">
        <v>1366</v>
      </c>
    </row>
    <row r="66" spans="1:10" x14ac:dyDescent="0.25">
      <c r="A66">
        <v>63</v>
      </c>
      <c r="B66" t="s">
        <v>436</v>
      </c>
      <c r="C66" t="s">
        <v>361</v>
      </c>
      <c r="D66" t="s">
        <v>659</v>
      </c>
      <c r="E66" t="s">
        <v>669</v>
      </c>
      <c r="F66" t="s">
        <v>670</v>
      </c>
      <c r="G66">
        <v>195.25200000000001</v>
      </c>
      <c r="H66">
        <v>496</v>
      </c>
      <c r="I66">
        <v>0</v>
      </c>
      <c r="J66">
        <v>36</v>
      </c>
    </row>
    <row r="67" spans="1:10" x14ac:dyDescent="0.25">
      <c r="A67">
        <v>64</v>
      </c>
      <c r="B67" t="s">
        <v>437</v>
      </c>
      <c r="C67" t="s">
        <v>438</v>
      </c>
      <c r="D67" t="s">
        <v>659</v>
      </c>
      <c r="E67" t="s">
        <v>671</v>
      </c>
      <c r="F67" t="s">
        <v>672</v>
      </c>
      <c r="G67">
        <v>142.37899999999999</v>
      </c>
      <c r="H67">
        <v>142.37899999999999</v>
      </c>
      <c r="I67">
        <v>0</v>
      </c>
      <c r="J67">
        <v>17</v>
      </c>
    </row>
    <row r="68" spans="1:10" x14ac:dyDescent="0.25">
      <c r="A68">
        <v>65</v>
      </c>
      <c r="B68" t="s">
        <v>439</v>
      </c>
      <c r="C68" t="s">
        <v>361</v>
      </c>
      <c r="D68" t="s">
        <v>659</v>
      </c>
      <c r="E68" t="s">
        <v>669</v>
      </c>
      <c r="F68" t="s">
        <v>670</v>
      </c>
      <c r="G68">
        <v>124.232</v>
      </c>
      <c r="H68">
        <v>124.232</v>
      </c>
      <c r="I68">
        <v>0</v>
      </c>
      <c r="J68">
        <v>17</v>
      </c>
    </row>
    <row r="69" spans="1:10" x14ac:dyDescent="0.25">
      <c r="A69">
        <v>66</v>
      </c>
      <c r="B69" t="s">
        <v>440</v>
      </c>
      <c r="C69" t="s">
        <v>373</v>
      </c>
      <c r="D69" t="s">
        <v>659</v>
      </c>
      <c r="E69" t="s">
        <v>671</v>
      </c>
      <c r="F69" t="s">
        <v>672</v>
      </c>
      <c r="G69">
        <v>574.72</v>
      </c>
      <c r="H69">
        <v>565</v>
      </c>
      <c r="I69">
        <v>0</v>
      </c>
      <c r="J69">
        <v>1474</v>
      </c>
    </row>
    <row r="70" spans="1:10" x14ac:dyDescent="0.25">
      <c r="A70">
        <v>67</v>
      </c>
      <c r="B70" t="s">
        <v>441</v>
      </c>
      <c r="C70" t="s">
        <v>361</v>
      </c>
      <c r="D70" t="s">
        <v>659</v>
      </c>
      <c r="E70" t="s">
        <v>669</v>
      </c>
      <c r="F70" t="s">
        <v>670</v>
      </c>
      <c r="G70">
        <v>149</v>
      </c>
      <c r="H70">
        <v>149</v>
      </c>
      <c r="I70">
        <v>0</v>
      </c>
      <c r="J70">
        <v>384</v>
      </c>
    </row>
    <row r="71" spans="1:10" x14ac:dyDescent="0.25">
      <c r="A71">
        <v>68</v>
      </c>
      <c r="B71" t="s">
        <v>442</v>
      </c>
      <c r="C71" t="s">
        <v>443</v>
      </c>
      <c r="D71" t="s">
        <v>659</v>
      </c>
      <c r="E71" t="s">
        <v>671</v>
      </c>
      <c r="F71" t="s">
        <v>672</v>
      </c>
      <c r="G71">
        <v>1092</v>
      </c>
      <c r="H71">
        <v>1092</v>
      </c>
      <c r="I71">
        <v>0</v>
      </c>
      <c r="J71">
        <v>787</v>
      </c>
    </row>
    <row r="72" spans="1:10" x14ac:dyDescent="0.25">
      <c r="A72">
        <v>69</v>
      </c>
      <c r="B72" t="s">
        <v>444</v>
      </c>
      <c r="C72" t="s">
        <v>361</v>
      </c>
      <c r="D72" t="s">
        <v>659</v>
      </c>
      <c r="E72" t="s">
        <v>669</v>
      </c>
      <c r="F72" t="s">
        <v>670</v>
      </c>
      <c r="G72">
        <v>49</v>
      </c>
      <c r="H72">
        <v>49</v>
      </c>
      <c r="I72">
        <v>0</v>
      </c>
      <c r="J72">
        <v>245</v>
      </c>
    </row>
    <row r="73" spans="1:10" x14ac:dyDescent="0.25">
      <c r="A73">
        <v>70</v>
      </c>
      <c r="B73" t="s">
        <v>445</v>
      </c>
      <c r="C73" t="s">
        <v>403</v>
      </c>
      <c r="D73" t="s">
        <v>659</v>
      </c>
      <c r="E73" t="s">
        <v>671</v>
      </c>
      <c r="F73" t="s">
        <v>672</v>
      </c>
      <c r="G73">
        <v>6</v>
      </c>
      <c r="H73">
        <v>6</v>
      </c>
      <c r="I73">
        <v>0</v>
      </c>
      <c r="J73">
        <v>589</v>
      </c>
    </row>
    <row r="74" spans="1:10" x14ac:dyDescent="0.25">
      <c r="A74">
        <v>71</v>
      </c>
      <c r="B74" t="s">
        <v>446</v>
      </c>
      <c r="C74" t="s">
        <v>447</v>
      </c>
      <c r="D74" t="s">
        <v>659</v>
      </c>
      <c r="E74" t="s">
        <v>671</v>
      </c>
      <c r="F74" t="s">
        <v>672</v>
      </c>
      <c r="G74">
        <v>86</v>
      </c>
      <c r="H74">
        <v>86</v>
      </c>
      <c r="I74">
        <v>0</v>
      </c>
      <c r="J74">
        <v>3150</v>
      </c>
    </row>
    <row r="75" spans="1:10" x14ac:dyDescent="0.25">
      <c r="A75">
        <v>72</v>
      </c>
      <c r="B75" t="s">
        <v>448</v>
      </c>
      <c r="C75" t="s">
        <v>447</v>
      </c>
      <c r="D75" t="s">
        <v>659</v>
      </c>
      <c r="E75" t="s">
        <v>671</v>
      </c>
      <c r="F75" t="s">
        <v>672</v>
      </c>
      <c r="G75">
        <v>360.7</v>
      </c>
      <c r="H75">
        <v>355</v>
      </c>
      <c r="I75">
        <v>0</v>
      </c>
      <c r="J75">
        <v>915</v>
      </c>
    </row>
    <row r="76" spans="1:10" x14ac:dyDescent="0.25">
      <c r="A76">
        <v>73</v>
      </c>
      <c r="B76" t="s">
        <v>449</v>
      </c>
      <c r="C76" t="s">
        <v>447</v>
      </c>
      <c r="D76" t="s">
        <v>659</v>
      </c>
      <c r="E76" t="s">
        <v>671</v>
      </c>
      <c r="F76" t="s">
        <v>672</v>
      </c>
      <c r="G76">
        <v>6932.527</v>
      </c>
      <c r="H76">
        <v>6919</v>
      </c>
      <c r="I76">
        <v>0</v>
      </c>
      <c r="J76">
        <v>1533</v>
      </c>
    </row>
    <row r="77" spans="1:10" x14ac:dyDescent="0.25">
      <c r="A77">
        <v>74</v>
      </c>
      <c r="B77" t="s">
        <v>450</v>
      </c>
      <c r="C77" t="s">
        <v>361</v>
      </c>
      <c r="D77" t="s">
        <v>659</v>
      </c>
      <c r="E77" t="s">
        <v>669</v>
      </c>
      <c r="F77" t="s">
        <v>670</v>
      </c>
      <c r="G77">
        <v>2</v>
      </c>
      <c r="H77">
        <v>2</v>
      </c>
      <c r="I77">
        <v>0</v>
      </c>
      <c r="J77">
        <v>182</v>
      </c>
    </row>
    <row r="78" spans="1:10" x14ac:dyDescent="0.25">
      <c r="A78">
        <v>75</v>
      </c>
      <c r="B78" t="s">
        <v>451</v>
      </c>
      <c r="C78" t="s">
        <v>361</v>
      </c>
      <c r="D78" t="s">
        <v>659</v>
      </c>
      <c r="E78" t="s">
        <v>669</v>
      </c>
      <c r="F78" t="s">
        <v>670</v>
      </c>
      <c r="G78">
        <v>15497.892</v>
      </c>
      <c r="H78">
        <v>15498</v>
      </c>
      <c r="I78">
        <v>0</v>
      </c>
      <c r="J78">
        <v>1865</v>
      </c>
    </row>
    <row r="79" spans="1:10" x14ac:dyDescent="0.25">
      <c r="A79">
        <v>76</v>
      </c>
      <c r="B79" t="s">
        <v>452</v>
      </c>
      <c r="C79" t="s">
        <v>453</v>
      </c>
      <c r="D79" t="s">
        <v>659</v>
      </c>
      <c r="E79" t="s">
        <v>671</v>
      </c>
      <c r="F79" t="s">
        <v>672</v>
      </c>
      <c r="G79">
        <v>7881.0439999999999</v>
      </c>
      <c r="H79">
        <v>7836</v>
      </c>
      <c r="I79">
        <v>0</v>
      </c>
      <c r="J79">
        <v>4263</v>
      </c>
    </row>
    <row r="80" spans="1:10" x14ac:dyDescent="0.25">
      <c r="A80">
        <v>77</v>
      </c>
      <c r="B80" t="s">
        <v>454</v>
      </c>
      <c r="C80" t="s">
        <v>373</v>
      </c>
      <c r="D80" t="s">
        <v>659</v>
      </c>
      <c r="E80" t="s">
        <v>671</v>
      </c>
      <c r="F80" t="s">
        <v>672</v>
      </c>
      <c r="G80">
        <v>103.24</v>
      </c>
      <c r="H80">
        <v>104</v>
      </c>
      <c r="I80">
        <v>0</v>
      </c>
      <c r="J80">
        <v>0</v>
      </c>
    </row>
    <row r="81" spans="1:10" x14ac:dyDescent="0.25">
      <c r="A81">
        <v>78</v>
      </c>
      <c r="B81" t="s">
        <v>455</v>
      </c>
      <c r="C81" t="s">
        <v>361</v>
      </c>
      <c r="D81" t="s">
        <v>659</v>
      </c>
      <c r="E81" t="s">
        <v>669</v>
      </c>
      <c r="F81" t="s">
        <v>670</v>
      </c>
      <c r="G81">
        <v>1823</v>
      </c>
      <c r="H81">
        <v>1823</v>
      </c>
      <c r="I81">
        <v>0</v>
      </c>
      <c r="J81">
        <v>306</v>
      </c>
    </row>
    <row r="82" spans="1:10" x14ac:dyDescent="0.25">
      <c r="A82">
        <v>79</v>
      </c>
      <c r="B82" t="s">
        <v>456</v>
      </c>
      <c r="C82" t="s">
        <v>361</v>
      </c>
      <c r="D82" t="s">
        <v>659</v>
      </c>
      <c r="E82" t="s">
        <v>669</v>
      </c>
      <c r="F82" t="s">
        <v>670</v>
      </c>
      <c r="G82">
        <v>2184.58</v>
      </c>
      <c r="H82">
        <v>2182.5990000000002</v>
      </c>
      <c r="I82">
        <v>0</v>
      </c>
      <c r="J82">
        <v>490</v>
      </c>
    </row>
    <row r="83" spans="1:10" x14ac:dyDescent="0.25">
      <c r="A83">
        <v>80</v>
      </c>
      <c r="B83" t="s">
        <v>457</v>
      </c>
      <c r="C83" t="s">
        <v>361</v>
      </c>
      <c r="D83" t="s">
        <v>659</v>
      </c>
      <c r="E83" t="s">
        <v>669</v>
      </c>
      <c r="F83" t="s">
        <v>670</v>
      </c>
      <c r="G83">
        <v>1718.558</v>
      </c>
      <c r="H83">
        <v>1691</v>
      </c>
      <c r="I83">
        <v>0</v>
      </c>
      <c r="J83">
        <v>4365</v>
      </c>
    </row>
    <row r="84" spans="1:10" x14ac:dyDescent="0.25">
      <c r="A84">
        <v>81</v>
      </c>
      <c r="B84" t="s">
        <v>458</v>
      </c>
      <c r="C84" t="s">
        <v>361</v>
      </c>
      <c r="D84" t="s">
        <v>659</v>
      </c>
      <c r="E84" t="s">
        <v>669</v>
      </c>
      <c r="F84" t="s">
        <v>670</v>
      </c>
      <c r="G84">
        <v>884</v>
      </c>
      <c r="H84">
        <v>884</v>
      </c>
      <c r="I84">
        <v>0</v>
      </c>
      <c r="J84">
        <v>4418</v>
      </c>
    </row>
    <row r="85" spans="1:10" x14ac:dyDescent="0.25">
      <c r="A85">
        <v>82</v>
      </c>
      <c r="B85" t="s">
        <v>459</v>
      </c>
      <c r="C85" t="s">
        <v>361</v>
      </c>
      <c r="D85" t="s">
        <v>659</v>
      </c>
      <c r="E85" t="s">
        <v>669</v>
      </c>
      <c r="F85" t="s">
        <v>670</v>
      </c>
      <c r="G85">
        <v>960.25599999999997</v>
      </c>
      <c r="H85">
        <v>946</v>
      </c>
      <c r="I85">
        <v>0</v>
      </c>
      <c r="J85">
        <v>2438</v>
      </c>
    </row>
    <row r="86" spans="1:10" x14ac:dyDescent="0.25">
      <c r="A86">
        <v>83</v>
      </c>
      <c r="B86" t="s">
        <v>460</v>
      </c>
      <c r="C86" t="s">
        <v>361</v>
      </c>
      <c r="D86" t="s">
        <v>659</v>
      </c>
      <c r="E86" t="s">
        <v>669</v>
      </c>
      <c r="F86" t="s">
        <v>670</v>
      </c>
      <c r="G86">
        <v>4647.8159999999998</v>
      </c>
      <c r="H86">
        <v>4623</v>
      </c>
      <c r="I86">
        <v>0</v>
      </c>
      <c r="J86">
        <v>2082</v>
      </c>
    </row>
    <row r="87" spans="1:10" x14ac:dyDescent="0.25">
      <c r="A87">
        <v>84</v>
      </c>
      <c r="B87" t="s">
        <v>461</v>
      </c>
      <c r="C87" t="s">
        <v>392</v>
      </c>
      <c r="D87" t="s">
        <v>659</v>
      </c>
      <c r="E87" t="s">
        <v>664</v>
      </c>
      <c r="F87" t="s">
        <v>665</v>
      </c>
      <c r="G87">
        <v>27</v>
      </c>
      <c r="H87">
        <v>27</v>
      </c>
      <c r="I87">
        <v>0</v>
      </c>
      <c r="J87">
        <v>1623</v>
      </c>
    </row>
    <row r="88" spans="1:10" x14ac:dyDescent="0.25">
      <c r="A88">
        <v>85</v>
      </c>
      <c r="B88" t="s">
        <v>462</v>
      </c>
      <c r="C88" t="s">
        <v>463</v>
      </c>
      <c r="D88" t="s">
        <v>659</v>
      </c>
      <c r="E88" t="s">
        <v>692</v>
      </c>
      <c r="F88" t="s">
        <v>693</v>
      </c>
      <c r="G88">
        <v>3504.471</v>
      </c>
      <c r="H88">
        <v>3500</v>
      </c>
      <c r="I88">
        <v>0</v>
      </c>
      <c r="J88">
        <v>827</v>
      </c>
    </row>
    <row r="89" spans="1:10" x14ac:dyDescent="0.25">
      <c r="A89">
        <v>86</v>
      </c>
      <c r="B89" t="s">
        <v>694</v>
      </c>
      <c r="C89" t="s">
        <v>695</v>
      </c>
      <c r="D89" t="s">
        <v>659</v>
      </c>
      <c r="E89" t="s">
        <v>671</v>
      </c>
      <c r="F89" t="s">
        <v>672</v>
      </c>
      <c r="G89">
        <v>1647.1479999999999</v>
      </c>
      <c r="H89">
        <v>1647</v>
      </c>
      <c r="I89">
        <v>0</v>
      </c>
      <c r="J89">
        <v>4250</v>
      </c>
    </row>
    <row r="90" spans="1:10" x14ac:dyDescent="0.25">
      <c r="A90">
        <v>87</v>
      </c>
      <c r="B90" t="s">
        <v>464</v>
      </c>
      <c r="C90" t="s">
        <v>373</v>
      </c>
      <c r="D90" t="s">
        <v>659</v>
      </c>
      <c r="E90" t="s">
        <v>671</v>
      </c>
      <c r="F90" t="s">
        <v>672</v>
      </c>
      <c r="G90">
        <v>230.38200000000001</v>
      </c>
      <c r="H90">
        <v>225</v>
      </c>
      <c r="I90">
        <v>0</v>
      </c>
      <c r="J90">
        <v>578</v>
      </c>
    </row>
    <row r="91" spans="1:10" x14ac:dyDescent="0.25">
      <c r="A91">
        <v>88</v>
      </c>
      <c r="B91" t="s">
        <v>465</v>
      </c>
      <c r="C91" t="s">
        <v>434</v>
      </c>
      <c r="D91" t="s">
        <v>659</v>
      </c>
      <c r="E91" t="s">
        <v>669</v>
      </c>
      <c r="F91" t="s">
        <v>670</v>
      </c>
      <c r="G91">
        <v>26</v>
      </c>
      <c r="H91">
        <v>26</v>
      </c>
      <c r="I91">
        <v>0</v>
      </c>
      <c r="J91">
        <v>5698</v>
      </c>
    </row>
    <row r="92" spans="1:10" x14ac:dyDescent="0.25">
      <c r="A92">
        <v>89</v>
      </c>
      <c r="B92" t="s">
        <v>466</v>
      </c>
      <c r="C92" t="s">
        <v>467</v>
      </c>
      <c r="D92" t="s">
        <v>696</v>
      </c>
      <c r="E92" t="s">
        <v>675</v>
      </c>
      <c r="F92" t="s">
        <v>676</v>
      </c>
      <c r="G92">
        <v>27286.5</v>
      </c>
      <c r="H92">
        <v>21293</v>
      </c>
      <c r="I92">
        <v>1</v>
      </c>
      <c r="J92">
        <v>6216</v>
      </c>
    </row>
    <row r="93" spans="1:10" x14ac:dyDescent="0.25">
      <c r="A93">
        <v>90</v>
      </c>
      <c r="B93" t="s">
        <v>468</v>
      </c>
      <c r="C93" t="s">
        <v>469</v>
      </c>
      <c r="D93" t="s">
        <v>696</v>
      </c>
      <c r="E93" t="s">
        <v>697</v>
      </c>
      <c r="F93" t="s">
        <v>698</v>
      </c>
      <c r="G93">
        <v>1</v>
      </c>
      <c r="H93">
        <v>1</v>
      </c>
      <c r="I93">
        <v>0</v>
      </c>
      <c r="J93">
        <v>600</v>
      </c>
    </row>
    <row r="94" spans="1:10" x14ac:dyDescent="0.25">
      <c r="A94">
        <v>91</v>
      </c>
      <c r="B94" t="s">
        <v>470</v>
      </c>
      <c r="C94" t="s">
        <v>471</v>
      </c>
      <c r="D94" t="s">
        <v>699</v>
      </c>
      <c r="E94" t="s">
        <v>700</v>
      </c>
      <c r="F94" t="s">
        <v>701</v>
      </c>
      <c r="G94">
        <v>1014.162</v>
      </c>
      <c r="H94">
        <v>1079.162</v>
      </c>
      <c r="I94">
        <v>0</v>
      </c>
      <c r="J94">
        <v>326</v>
      </c>
    </row>
    <row r="95" spans="1:10" x14ac:dyDescent="0.25">
      <c r="A95">
        <v>92</v>
      </c>
      <c r="B95" t="s">
        <v>472</v>
      </c>
      <c r="C95" t="s">
        <v>473</v>
      </c>
      <c r="D95" t="s">
        <v>702</v>
      </c>
      <c r="E95" t="s">
        <v>703</v>
      </c>
      <c r="F95" t="s">
        <v>704</v>
      </c>
      <c r="G95">
        <v>5679.759</v>
      </c>
      <c r="H95">
        <v>5680</v>
      </c>
      <c r="I95">
        <v>0</v>
      </c>
      <c r="J95">
        <v>950</v>
      </c>
    </row>
    <row r="96" spans="1:10" x14ac:dyDescent="0.25">
      <c r="A96">
        <v>93</v>
      </c>
      <c r="B96" t="s">
        <v>474</v>
      </c>
      <c r="C96" t="s">
        <v>475</v>
      </c>
      <c r="D96" t="s">
        <v>705</v>
      </c>
      <c r="E96" t="s">
        <v>706</v>
      </c>
      <c r="F96" t="s">
        <v>707</v>
      </c>
      <c r="G96">
        <v>1221.0160000000001</v>
      </c>
      <c r="H96">
        <v>1221</v>
      </c>
      <c r="I96">
        <v>0</v>
      </c>
      <c r="J96">
        <v>821</v>
      </c>
    </row>
    <row r="97" spans="1:10" x14ac:dyDescent="0.25">
      <c r="A97">
        <v>94</v>
      </c>
      <c r="B97" t="s">
        <v>476</v>
      </c>
      <c r="C97" t="s">
        <v>477</v>
      </c>
      <c r="D97" t="s">
        <v>708</v>
      </c>
      <c r="E97" t="s">
        <v>709</v>
      </c>
      <c r="F97" t="s">
        <v>710</v>
      </c>
      <c r="G97">
        <v>51</v>
      </c>
      <c r="H97">
        <v>51</v>
      </c>
      <c r="I97">
        <v>0</v>
      </c>
      <c r="J97">
        <v>390</v>
      </c>
    </row>
    <row r="98" spans="1:10" x14ac:dyDescent="0.25">
      <c r="A98">
        <v>95</v>
      </c>
      <c r="B98" t="s">
        <v>711</v>
      </c>
      <c r="C98" t="s">
        <v>712</v>
      </c>
      <c r="D98" t="s">
        <v>713</v>
      </c>
      <c r="E98" t="s">
        <v>681</v>
      </c>
      <c r="F98" t="s">
        <v>682</v>
      </c>
      <c r="G98">
        <v>423</v>
      </c>
      <c r="H98">
        <v>423</v>
      </c>
      <c r="I98">
        <v>0</v>
      </c>
      <c r="J98">
        <v>2935</v>
      </c>
    </row>
    <row r="99" spans="1:10" x14ac:dyDescent="0.25">
      <c r="A99">
        <v>96</v>
      </c>
      <c r="B99" t="s">
        <v>478</v>
      </c>
      <c r="C99" t="s">
        <v>479</v>
      </c>
      <c r="D99" t="s">
        <v>714</v>
      </c>
      <c r="E99" t="s">
        <v>715</v>
      </c>
      <c r="F99" t="s">
        <v>716</v>
      </c>
      <c r="G99">
        <v>313</v>
      </c>
      <c r="H99">
        <v>313</v>
      </c>
      <c r="I99">
        <v>0</v>
      </c>
      <c r="J99">
        <v>1702</v>
      </c>
    </row>
    <row r="100" spans="1:10" x14ac:dyDescent="0.25">
      <c r="A100">
        <v>97</v>
      </c>
      <c r="B100" t="s">
        <v>480</v>
      </c>
      <c r="C100" t="s">
        <v>481</v>
      </c>
      <c r="D100" t="s">
        <v>717</v>
      </c>
      <c r="E100" t="s">
        <v>718</v>
      </c>
      <c r="F100" t="s">
        <v>719</v>
      </c>
      <c r="G100">
        <v>25377</v>
      </c>
      <c r="H100">
        <v>25377</v>
      </c>
      <c r="I100">
        <v>0</v>
      </c>
      <c r="J100">
        <v>357</v>
      </c>
    </row>
    <row r="101" spans="1:10" x14ac:dyDescent="0.25">
      <c r="A101">
        <v>98</v>
      </c>
      <c r="B101" t="s">
        <v>480</v>
      </c>
      <c r="C101" t="s">
        <v>720</v>
      </c>
      <c r="D101" t="s">
        <v>678</v>
      </c>
      <c r="E101" t="s">
        <v>721</v>
      </c>
      <c r="F101" t="s">
        <v>722</v>
      </c>
      <c r="G101">
        <v>0</v>
      </c>
      <c r="H101">
        <v>21084</v>
      </c>
      <c r="I101">
        <v>0</v>
      </c>
      <c r="J101">
        <v>357</v>
      </c>
    </row>
    <row r="102" spans="1:10" x14ac:dyDescent="0.25">
      <c r="A102">
        <v>99</v>
      </c>
      <c r="B102" t="s">
        <v>480</v>
      </c>
      <c r="C102" t="s">
        <v>720</v>
      </c>
      <c r="D102" t="s">
        <v>659</v>
      </c>
      <c r="E102" t="s">
        <v>721</v>
      </c>
      <c r="F102" t="s">
        <v>722</v>
      </c>
      <c r="G102">
        <v>55</v>
      </c>
      <c r="H102">
        <v>55</v>
      </c>
      <c r="I102">
        <v>0</v>
      </c>
      <c r="J102">
        <v>1358</v>
      </c>
    </row>
    <row r="103" spans="1:10" x14ac:dyDescent="0.25">
      <c r="A103">
        <v>100</v>
      </c>
      <c r="B103" t="s">
        <v>482</v>
      </c>
      <c r="C103" t="s">
        <v>483</v>
      </c>
      <c r="D103" t="s">
        <v>678</v>
      </c>
      <c r="E103" t="s">
        <v>723</v>
      </c>
      <c r="F103" t="s">
        <v>724</v>
      </c>
      <c r="G103">
        <v>22194.710999999999</v>
      </c>
      <c r="H103">
        <v>22195</v>
      </c>
      <c r="I103">
        <v>0</v>
      </c>
      <c r="J103">
        <v>2518</v>
      </c>
    </row>
    <row r="104" spans="1:10" x14ac:dyDescent="0.25">
      <c r="A104">
        <v>101</v>
      </c>
      <c r="B104" t="s">
        <v>484</v>
      </c>
      <c r="C104" t="s">
        <v>485</v>
      </c>
      <c r="D104" t="s">
        <v>678</v>
      </c>
      <c r="E104" t="s">
        <v>723</v>
      </c>
      <c r="F104" t="s">
        <v>724</v>
      </c>
      <c r="G104">
        <v>19336.065999999999</v>
      </c>
      <c r="H104">
        <v>16684</v>
      </c>
      <c r="I104">
        <v>0</v>
      </c>
      <c r="J104">
        <v>0</v>
      </c>
    </row>
    <row r="105" spans="1:10" x14ac:dyDescent="0.25">
      <c r="A105">
        <v>102</v>
      </c>
      <c r="B105" t="s">
        <v>486</v>
      </c>
      <c r="C105" t="s">
        <v>485</v>
      </c>
      <c r="D105" t="s">
        <v>678</v>
      </c>
      <c r="E105" t="s">
        <v>723</v>
      </c>
      <c r="F105" t="s">
        <v>724</v>
      </c>
      <c r="G105">
        <v>97</v>
      </c>
      <c r="H105">
        <v>97</v>
      </c>
      <c r="I105">
        <v>0</v>
      </c>
      <c r="J105">
        <v>476</v>
      </c>
    </row>
    <row r="106" spans="1:10" x14ac:dyDescent="0.25">
      <c r="A106">
        <v>103</v>
      </c>
      <c r="B106" t="s">
        <v>487</v>
      </c>
      <c r="C106" t="s">
        <v>485</v>
      </c>
      <c r="D106" t="s">
        <v>678</v>
      </c>
      <c r="E106" t="s">
        <v>723</v>
      </c>
      <c r="F106" t="s">
        <v>724</v>
      </c>
      <c r="G106">
        <v>310</v>
      </c>
      <c r="H106">
        <v>310</v>
      </c>
      <c r="I106">
        <v>0</v>
      </c>
      <c r="J106">
        <v>2190</v>
      </c>
    </row>
    <row r="107" spans="1:10" x14ac:dyDescent="0.25">
      <c r="A107">
        <v>104</v>
      </c>
      <c r="B107" t="s">
        <v>488</v>
      </c>
      <c r="C107" t="s">
        <v>485</v>
      </c>
      <c r="D107" t="s">
        <v>678</v>
      </c>
      <c r="E107" t="s">
        <v>723</v>
      </c>
      <c r="F107" t="s">
        <v>724</v>
      </c>
      <c r="G107">
        <v>355</v>
      </c>
      <c r="H107">
        <v>355</v>
      </c>
      <c r="I107">
        <v>0</v>
      </c>
      <c r="J107">
        <v>2258</v>
      </c>
    </row>
    <row r="108" spans="1:10" x14ac:dyDescent="0.25">
      <c r="A108">
        <v>105</v>
      </c>
      <c r="B108" t="s">
        <v>489</v>
      </c>
      <c r="C108" t="s">
        <v>485</v>
      </c>
      <c r="D108" t="s">
        <v>678</v>
      </c>
      <c r="E108" t="s">
        <v>723</v>
      </c>
      <c r="F108" t="s">
        <v>724</v>
      </c>
      <c r="G108">
        <v>2000</v>
      </c>
      <c r="H108">
        <v>2000</v>
      </c>
      <c r="I108">
        <v>0</v>
      </c>
      <c r="J108">
        <v>1403</v>
      </c>
    </row>
    <row r="109" spans="1:10" x14ac:dyDescent="0.25">
      <c r="A109">
        <v>106</v>
      </c>
      <c r="B109" t="s">
        <v>490</v>
      </c>
      <c r="C109" t="s">
        <v>485</v>
      </c>
      <c r="D109" t="s">
        <v>678</v>
      </c>
      <c r="E109" t="s">
        <v>723</v>
      </c>
      <c r="F109" t="s">
        <v>724</v>
      </c>
      <c r="G109">
        <v>1047</v>
      </c>
      <c r="H109">
        <v>1047</v>
      </c>
      <c r="I109">
        <v>1</v>
      </c>
      <c r="J109">
        <v>2325</v>
      </c>
    </row>
    <row r="110" spans="1:10" x14ac:dyDescent="0.25">
      <c r="A110">
        <v>107</v>
      </c>
      <c r="B110" t="s">
        <v>491</v>
      </c>
      <c r="C110" t="s">
        <v>485</v>
      </c>
      <c r="D110" t="s">
        <v>725</v>
      </c>
      <c r="E110" t="s">
        <v>723</v>
      </c>
      <c r="F110" t="s">
        <v>724</v>
      </c>
      <c r="G110">
        <v>53171.171999999999</v>
      </c>
      <c r="H110">
        <v>53171</v>
      </c>
      <c r="I110">
        <v>1</v>
      </c>
      <c r="J110">
        <v>8592</v>
      </c>
    </row>
    <row r="111" spans="1:10" x14ac:dyDescent="0.25">
      <c r="A111">
        <v>108</v>
      </c>
      <c r="B111" t="s">
        <v>492</v>
      </c>
      <c r="C111" t="s">
        <v>485</v>
      </c>
      <c r="D111" t="s">
        <v>725</v>
      </c>
      <c r="E111" t="s">
        <v>723</v>
      </c>
      <c r="F111" t="s">
        <v>724</v>
      </c>
      <c r="G111">
        <v>39</v>
      </c>
      <c r="H111">
        <v>39</v>
      </c>
      <c r="I111">
        <v>0</v>
      </c>
      <c r="J111">
        <v>428</v>
      </c>
    </row>
    <row r="112" spans="1:10" x14ac:dyDescent="0.25">
      <c r="A112">
        <v>109</v>
      </c>
      <c r="B112" t="s">
        <v>493</v>
      </c>
      <c r="C112" t="s">
        <v>485</v>
      </c>
      <c r="D112" t="s">
        <v>725</v>
      </c>
      <c r="E112" t="s">
        <v>723</v>
      </c>
      <c r="F112" t="s">
        <v>724</v>
      </c>
      <c r="G112">
        <v>143</v>
      </c>
      <c r="H112">
        <v>143</v>
      </c>
      <c r="I112">
        <v>0</v>
      </c>
      <c r="J112">
        <v>1507</v>
      </c>
    </row>
    <row r="113" spans="1:10" x14ac:dyDescent="0.25">
      <c r="A113">
        <v>110</v>
      </c>
      <c r="B113" t="s">
        <v>494</v>
      </c>
      <c r="C113" t="s">
        <v>485</v>
      </c>
      <c r="D113" t="s">
        <v>725</v>
      </c>
      <c r="E113" t="s">
        <v>723</v>
      </c>
      <c r="F113" t="s">
        <v>724</v>
      </c>
      <c r="G113">
        <v>337</v>
      </c>
      <c r="H113">
        <v>337</v>
      </c>
      <c r="I113">
        <v>0</v>
      </c>
      <c r="J113">
        <v>3137</v>
      </c>
    </row>
    <row r="114" spans="1:10" x14ac:dyDescent="0.25">
      <c r="A114">
        <v>111</v>
      </c>
      <c r="B114" t="s">
        <v>495</v>
      </c>
      <c r="C114" t="s">
        <v>485</v>
      </c>
      <c r="D114" t="s">
        <v>725</v>
      </c>
      <c r="E114" t="s">
        <v>723</v>
      </c>
      <c r="F114" t="s">
        <v>724</v>
      </c>
      <c r="G114">
        <v>881</v>
      </c>
      <c r="H114">
        <v>881</v>
      </c>
      <c r="I114">
        <v>0</v>
      </c>
      <c r="J114">
        <v>5377</v>
      </c>
    </row>
    <row r="115" spans="1:10" x14ac:dyDescent="0.25">
      <c r="A115">
        <v>112</v>
      </c>
      <c r="B115" t="s">
        <v>726</v>
      </c>
      <c r="C115" t="s">
        <v>510</v>
      </c>
      <c r="D115" t="s">
        <v>659</v>
      </c>
      <c r="E115" t="s">
        <v>662</v>
      </c>
      <c r="F115" t="s">
        <v>663</v>
      </c>
      <c r="G115">
        <v>171</v>
      </c>
      <c r="H115">
        <v>171</v>
      </c>
      <c r="I115">
        <v>0</v>
      </c>
      <c r="J115">
        <v>856</v>
      </c>
    </row>
    <row r="116" spans="1:10" x14ac:dyDescent="0.25">
      <c r="A116">
        <v>113</v>
      </c>
      <c r="B116" t="s">
        <v>480</v>
      </c>
      <c r="C116" t="s">
        <v>727</v>
      </c>
      <c r="D116" t="s">
        <v>659</v>
      </c>
      <c r="E116" t="s">
        <v>721</v>
      </c>
      <c r="F116" t="s">
        <v>722</v>
      </c>
      <c r="G116">
        <v>4108.4030000000002</v>
      </c>
      <c r="H116">
        <v>4108</v>
      </c>
      <c r="I116">
        <v>0</v>
      </c>
      <c r="J116">
        <v>1444</v>
      </c>
    </row>
    <row r="117" spans="1:10" x14ac:dyDescent="0.25">
      <c r="A117">
        <v>114</v>
      </c>
      <c r="B117" t="s">
        <v>496</v>
      </c>
      <c r="C117" t="s">
        <v>497</v>
      </c>
      <c r="D117" t="s">
        <v>659</v>
      </c>
      <c r="E117" t="s">
        <v>669</v>
      </c>
      <c r="F117" t="s">
        <v>670</v>
      </c>
      <c r="G117">
        <v>119</v>
      </c>
      <c r="H117">
        <v>119</v>
      </c>
      <c r="I117">
        <v>0</v>
      </c>
      <c r="J117">
        <v>882</v>
      </c>
    </row>
    <row r="118" spans="1:10" x14ac:dyDescent="0.25">
      <c r="A118">
        <v>115</v>
      </c>
      <c r="B118" t="s">
        <v>498</v>
      </c>
      <c r="C118" t="s">
        <v>497</v>
      </c>
      <c r="D118" t="s">
        <v>659</v>
      </c>
      <c r="E118" t="s">
        <v>669</v>
      </c>
      <c r="F118" t="s">
        <v>670</v>
      </c>
      <c r="G118">
        <v>149</v>
      </c>
      <c r="H118">
        <v>149</v>
      </c>
      <c r="I118">
        <v>0</v>
      </c>
      <c r="J118">
        <v>1783</v>
      </c>
    </row>
    <row r="119" spans="1:10" x14ac:dyDescent="0.25">
      <c r="A119">
        <v>116</v>
      </c>
      <c r="B119" t="s">
        <v>499</v>
      </c>
      <c r="C119" t="s">
        <v>497</v>
      </c>
      <c r="D119" t="s">
        <v>659</v>
      </c>
      <c r="E119" t="s">
        <v>669</v>
      </c>
      <c r="F119" t="s">
        <v>670</v>
      </c>
      <c r="G119">
        <v>759</v>
      </c>
      <c r="H119">
        <v>759</v>
      </c>
      <c r="I119">
        <v>0</v>
      </c>
      <c r="J119">
        <v>6358</v>
      </c>
    </row>
    <row r="120" spans="1:10" x14ac:dyDescent="0.25">
      <c r="A120">
        <v>117</v>
      </c>
      <c r="B120" t="s">
        <v>500</v>
      </c>
      <c r="C120" t="s">
        <v>497</v>
      </c>
      <c r="D120" t="s">
        <v>659</v>
      </c>
      <c r="E120" t="s">
        <v>669</v>
      </c>
      <c r="F120" t="s">
        <v>670</v>
      </c>
      <c r="G120">
        <v>111325.23299999999</v>
      </c>
      <c r="H120">
        <v>111325.15300000001</v>
      </c>
      <c r="I120">
        <v>0</v>
      </c>
      <c r="J120">
        <v>0</v>
      </c>
    </row>
    <row r="121" spans="1:10" x14ac:dyDescent="0.25">
      <c r="A121">
        <v>118</v>
      </c>
      <c r="B121" t="s">
        <v>501</v>
      </c>
      <c r="C121" t="s">
        <v>497</v>
      </c>
      <c r="D121" t="s">
        <v>659</v>
      </c>
      <c r="E121" t="s">
        <v>669</v>
      </c>
      <c r="F121" t="s">
        <v>670</v>
      </c>
      <c r="G121">
        <v>210</v>
      </c>
      <c r="H121">
        <v>211</v>
      </c>
      <c r="I121">
        <v>0</v>
      </c>
      <c r="J121">
        <v>0</v>
      </c>
    </row>
    <row r="122" spans="1:10" x14ac:dyDescent="0.25">
      <c r="A122">
        <v>119</v>
      </c>
      <c r="B122" t="s">
        <v>728</v>
      </c>
      <c r="C122" t="s">
        <v>729</v>
      </c>
      <c r="D122" t="s">
        <v>659</v>
      </c>
      <c r="E122" t="s">
        <v>671</v>
      </c>
      <c r="F122" t="s">
        <v>672</v>
      </c>
      <c r="G122">
        <v>8414.9549999999999</v>
      </c>
      <c r="H122">
        <v>8415</v>
      </c>
      <c r="I122">
        <v>0</v>
      </c>
      <c r="J122">
        <v>5896</v>
      </c>
    </row>
    <row r="123" spans="1:10" x14ac:dyDescent="0.25">
      <c r="A123">
        <v>120</v>
      </c>
      <c r="B123" t="s">
        <v>502</v>
      </c>
      <c r="C123" t="s">
        <v>503</v>
      </c>
      <c r="D123" t="s">
        <v>659</v>
      </c>
      <c r="E123" t="s">
        <v>671</v>
      </c>
      <c r="F123" t="s">
        <v>672</v>
      </c>
      <c r="G123">
        <v>257</v>
      </c>
      <c r="H123">
        <v>257</v>
      </c>
      <c r="I123">
        <v>0</v>
      </c>
      <c r="J123">
        <v>2469</v>
      </c>
    </row>
    <row r="124" spans="1:10" x14ac:dyDescent="0.25">
      <c r="A124">
        <v>121</v>
      </c>
      <c r="B124" t="s">
        <v>504</v>
      </c>
      <c r="C124" t="s">
        <v>505</v>
      </c>
      <c r="D124" t="s">
        <v>659</v>
      </c>
      <c r="E124" t="s">
        <v>669</v>
      </c>
      <c r="F124" t="s">
        <v>670</v>
      </c>
      <c r="G124">
        <v>368</v>
      </c>
      <c r="H124">
        <v>368</v>
      </c>
      <c r="I124">
        <v>0</v>
      </c>
      <c r="J124">
        <v>2129</v>
      </c>
    </row>
    <row r="125" spans="1:10" x14ac:dyDescent="0.25">
      <c r="A125">
        <v>122</v>
      </c>
      <c r="B125" t="s">
        <v>506</v>
      </c>
      <c r="C125" t="s">
        <v>507</v>
      </c>
      <c r="D125" t="s">
        <v>659</v>
      </c>
      <c r="E125" t="s">
        <v>669</v>
      </c>
      <c r="F125" t="s">
        <v>670</v>
      </c>
      <c r="G125">
        <v>338</v>
      </c>
      <c r="H125">
        <v>338</v>
      </c>
      <c r="I125">
        <v>0</v>
      </c>
      <c r="J125">
        <v>1996</v>
      </c>
    </row>
    <row r="126" spans="1:10" x14ac:dyDescent="0.25">
      <c r="A126">
        <v>123</v>
      </c>
      <c r="B126" t="s">
        <v>508</v>
      </c>
      <c r="C126" t="s">
        <v>505</v>
      </c>
      <c r="D126" t="s">
        <v>659</v>
      </c>
      <c r="E126" t="s">
        <v>669</v>
      </c>
      <c r="F126" t="s">
        <v>670</v>
      </c>
      <c r="G126">
        <v>132.566</v>
      </c>
      <c r="H126">
        <v>132.566</v>
      </c>
      <c r="I126">
        <v>0</v>
      </c>
      <c r="J126">
        <v>2690</v>
      </c>
    </row>
    <row r="127" spans="1:10" x14ac:dyDescent="0.25">
      <c r="A127">
        <v>124</v>
      </c>
      <c r="B127" t="s">
        <v>509</v>
      </c>
      <c r="C127" t="s">
        <v>510</v>
      </c>
      <c r="D127" t="s">
        <v>659</v>
      </c>
      <c r="E127" t="s">
        <v>669</v>
      </c>
      <c r="F127" t="s">
        <v>670</v>
      </c>
      <c r="G127">
        <v>47</v>
      </c>
      <c r="H127">
        <v>47</v>
      </c>
      <c r="I127">
        <v>0</v>
      </c>
      <c r="J127">
        <v>4167</v>
      </c>
    </row>
    <row r="128" spans="1:10" x14ac:dyDescent="0.25">
      <c r="A128">
        <v>125</v>
      </c>
      <c r="B128" t="s">
        <v>511</v>
      </c>
      <c r="C128" t="s">
        <v>512</v>
      </c>
      <c r="D128" t="s">
        <v>699</v>
      </c>
      <c r="E128" t="s">
        <v>730</v>
      </c>
      <c r="F128" t="s">
        <v>731</v>
      </c>
      <c r="G128">
        <v>280.18200000000002</v>
      </c>
      <c r="H128">
        <v>281</v>
      </c>
      <c r="I128">
        <v>0</v>
      </c>
      <c r="J128">
        <v>0</v>
      </c>
    </row>
    <row r="129" spans="1:10" x14ac:dyDescent="0.25">
      <c r="A129">
        <v>126</v>
      </c>
      <c r="B129" t="s">
        <v>513</v>
      </c>
      <c r="C129" t="s">
        <v>505</v>
      </c>
      <c r="D129" t="s">
        <v>659</v>
      </c>
      <c r="E129" t="s">
        <v>669</v>
      </c>
      <c r="F129" t="s">
        <v>670</v>
      </c>
      <c r="G129">
        <v>3243.7080000000001</v>
      </c>
      <c r="H129">
        <v>3244</v>
      </c>
      <c r="I129">
        <v>0</v>
      </c>
      <c r="J129">
        <v>2586</v>
      </c>
    </row>
    <row r="130" spans="1:10" x14ac:dyDescent="0.25">
      <c r="A130">
        <v>127</v>
      </c>
      <c r="B130" t="s">
        <v>514</v>
      </c>
      <c r="C130" t="s">
        <v>505</v>
      </c>
      <c r="D130" t="s">
        <v>659</v>
      </c>
      <c r="E130" t="s">
        <v>669</v>
      </c>
      <c r="F130" t="s">
        <v>670</v>
      </c>
      <c r="G130">
        <v>161</v>
      </c>
      <c r="H130">
        <v>161</v>
      </c>
      <c r="I130">
        <v>0</v>
      </c>
      <c r="J130">
        <v>1037</v>
      </c>
    </row>
    <row r="131" spans="1:10" x14ac:dyDescent="0.25">
      <c r="A131">
        <v>128</v>
      </c>
      <c r="B131" t="s">
        <v>515</v>
      </c>
      <c r="C131" t="s">
        <v>505</v>
      </c>
      <c r="D131" t="s">
        <v>659</v>
      </c>
      <c r="E131" t="s">
        <v>669</v>
      </c>
      <c r="F131" t="s">
        <v>670</v>
      </c>
      <c r="G131">
        <v>143</v>
      </c>
      <c r="H131">
        <v>143</v>
      </c>
      <c r="I131">
        <v>0</v>
      </c>
      <c r="J131">
        <v>914</v>
      </c>
    </row>
    <row r="132" spans="1:10" x14ac:dyDescent="0.25">
      <c r="A132">
        <v>129</v>
      </c>
      <c r="B132" t="s">
        <v>516</v>
      </c>
      <c r="C132" t="s">
        <v>505</v>
      </c>
      <c r="D132" t="s">
        <v>659</v>
      </c>
      <c r="E132" t="s">
        <v>669</v>
      </c>
      <c r="F132" t="s">
        <v>670</v>
      </c>
      <c r="G132">
        <v>947</v>
      </c>
      <c r="H132">
        <v>947</v>
      </c>
      <c r="I132">
        <v>0</v>
      </c>
      <c r="J132">
        <v>6660</v>
      </c>
    </row>
    <row r="133" spans="1:10" x14ac:dyDescent="0.25">
      <c r="A133">
        <v>130</v>
      </c>
      <c r="B133" t="s">
        <v>517</v>
      </c>
      <c r="C133" t="s">
        <v>505</v>
      </c>
      <c r="D133" t="s">
        <v>659</v>
      </c>
      <c r="E133" t="s">
        <v>669</v>
      </c>
      <c r="F133" t="s">
        <v>670</v>
      </c>
      <c r="G133">
        <v>100</v>
      </c>
      <c r="H133">
        <v>101</v>
      </c>
      <c r="I133">
        <v>0</v>
      </c>
      <c r="J133">
        <v>3773</v>
      </c>
    </row>
    <row r="134" spans="1:10" x14ac:dyDescent="0.25">
      <c r="A134">
        <v>131</v>
      </c>
      <c r="B134" t="s">
        <v>518</v>
      </c>
      <c r="C134" t="s">
        <v>505</v>
      </c>
      <c r="D134" t="s">
        <v>659</v>
      </c>
      <c r="E134" t="s">
        <v>669</v>
      </c>
      <c r="F134" t="s">
        <v>670</v>
      </c>
      <c r="G134">
        <v>1035</v>
      </c>
      <c r="H134">
        <v>1035</v>
      </c>
      <c r="I134">
        <v>0</v>
      </c>
      <c r="J134">
        <v>2203</v>
      </c>
    </row>
    <row r="135" spans="1:10" x14ac:dyDescent="0.25">
      <c r="A135">
        <v>132</v>
      </c>
      <c r="B135" t="s">
        <v>519</v>
      </c>
      <c r="C135" t="s">
        <v>505</v>
      </c>
      <c r="D135" t="s">
        <v>659</v>
      </c>
      <c r="E135" t="s">
        <v>669</v>
      </c>
      <c r="F135" t="s">
        <v>670</v>
      </c>
      <c r="G135">
        <v>272</v>
      </c>
      <c r="H135">
        <v>272</v>
      </c>
      <c r="I135">
        <v>0</v>
      </c>
      <c r="J135">
        <v>834</v>
      </c>
    </row>
    <row r="136" spans="1:10" x14ac:dyDescent="0.25">
      <c r="A136">
        <v>133</v>
      </c>
      <c r="B136" t="s">
        <v>520</v>
      </c>
      <c r="C136" t="s">
        <v>505</v>
      </c>
      <c r="D136" t="s">
        <v>659</v>
      </c>
      <c r="E136" t="s">
        <v>669</v>
      </c>
      <c r="F136" t="s">
        <v>670</v>
      </c>
      <c r="G136">
        <v>1601</v>
      </c>
      <c r="H136">
        <v>1601</v>
      </c>
      <c r="I136">
        <v>0</v>
      </c>
      <c r="J136">
        <v>6274</v>
      </c>
    </row>
    <row r="137" spans="1:10" x14ac:dyDescent="0.25">
      <c r="A137">
        <v>134</v>
      </c>
      <c r="B137" t="s">
        <v>521</v>
      </c>
      <c r="C137" t="s">
        <v>505</v>
      </c>
      <c r="D137" t="s">
        <v>659</v>
      </c>
      <c r="E137" t="s">
        <v>669</v>
      </c>
      <c r="F137" t="s">
        <v>670</v>
      </c>
      <c r="G137">
        <v>716</v>
      </c>
      <c r="H137">
        <v>716</v>
      </c>
      <c r="I137">
        <v>0</v>
      </c>
      <c r="J137">
        <v>4832</v>
      </c>
    </row>
    <row r="138" spans="1:10" x14ac:dyDescent="0.25">
      <c r="A138">
        <v>135</v>
      </c>
      <c r="B138" t="s">
        <v>522</v>
      </c>
      <c r="C138" t="s">
        <v>505</v>
      </c>
      <c r="D138" t="s">
        <v>659</v>
      </c>
      <c r="E138" t="s">
        <v>669</v>
      </c>
      <c r="F138" t="s">
        <v>670</v>
      </c>
      <c r="G138">
        <v>438</v>
      </c>
      <c r="H138">
        <v>438</v>
      </c>
      <c r="I138">
        <v>0</v>
      </c>
      <c r="J138">
        <v>2294</v>
      </c>
    </row>
    <row r="139" spans="1:10" x14ac:dyDescent="0.25">
      <c r="A139">
        <v>136</v>
      </c>
      <c r="B139" t="s">
        <v>523</v>
      </c>
      <c r="C139" t="s">
        <v>505</v>
      </c>
      <c r="D139" t="s">
        <v>659</v>
      </c>
      <c r="E139" t="s">
        <v>669</v>
      </c>
      <c r="F139" t="s">
        <v>670</v>
      </c>
      <c r="G139">
        <v>978</v>
      </c>
      <c r="H139">
        <v>978</v>
      </c>
      <c r="I139">
        <v>0</v>
      </c>
      <c r="J139">
        <v>6111</v>
      </c>
    </row>
    <row r="140" spans="1:10" x14ac:dyDescent="0.25">
      <c r="A140">
        <v>137</v>
      </c>
      <c r="B140" t="s">
        <v>524</v>
      </c>
      <c r="C140" t="s">
        <v>505</v>
      </c>
      <c r="D140" t="s">
        <v>659</v>
      </c>
      <c r="E140" t="s">
        <v>669</v>
      </c>
      <c r="F140" t="s">
        <v>670</v>
      </c>
      <c r="G140">
        <v>20</v>
      </c>
      <c r="H140">
        <v>20</v>
      </c>
      <c r="I140">
        <v>0</v>
      </c>
      <c r="J140">
        <v>719</v>
      </c>
    </row>
    <row r="141" spans="1:10" x14ac:dyDescent="0.25">
      <c r="A141">
        <v>138</v>
      </c>
      <c r="B141" t="s">
        <v>525</v>
      </c>
      <c r="C141" t="s">
        <v>505</v>
      </c>
      <c r="D141" t="s">
        <v>659</v>
      </c>
      <c r="E141" t="s">
        <v>669</v>
      </c>
      <c r="F141" t="s">
        <v>670</v>
      </c>
      <c r="G141">
        <v>76</v>
      </c>
      <c r="H141">
        <v>76</v>
      </c>
      <c r="I141">
        <v>0</v>
      </c>
      <c r="J141">
        <v>3493</v>
      </c>
    </row>
    <row r="142" spans="1:10" x14ac:dyDescent="0.25">
      <c r="A142">
        <v>139</v>
      </c>
      <c r="B142" t="s">
        <v>526</v>
      </c>
      <c r="C142" t="s">
        <v>505</v>
      </c>
      <c r="D142" t="s">
        <v>659</v>
      </c>
      <c r="E142" t="s">
        <v>669</v>
      </c>
      <c r="F142" t="s">
        <v>670</v>
      </c>
      <c r="G142">
        <v>0</v>
      </c>
      <c r="H142">
        <v>0</v>
      </c>
      <c r="I142">
        <v>0</v>
      </c>
      <c r="J142">
        <v>1175</v>
      </c>
    </row>
    <row r="143" spans="1:10" x14ac:dyDescent="0.25">
      <c r="A143">
        <v>140</v>
      </c>
      <c r="B143" t="s">
        <v>527</v>
      </c>
      <c r="C143" t="s">
        <v>505</v>
      </c>
      <c r="D143" t="s">
        <v>659</v>
      </c>
      <c r="E143" t="s">
        <v>669</v>
      </c>
      <c r="F143" t="s">
        <v>670</v>
      </c>
      <c r="G143">
        <v>670.048</v>
      </c>
      <c r="H143">
        <v>649</v>
      </c>
      <c r="I143">
        <v>0</v>
      </c>
      <c r="J143">
        <v>1489</v>
      </c>
    </row>
    <row r="144" spans="1:10" x14ac:dyDescent="0.25">
      <c r="A144">
        <v>141</v>
      </c>
      <c r="B144" t="s">
        <v>528</v>
      </c>
      <c r="C144" t="s">
        <v>505</v>
      </c>
      <c r="D144" t="s">
        <v>659</v>
      </c>
      <c r="E144" t="s">
        <v>669</v>
      </c>
      <c r="F144" t="s">
        <v>670</v>
      </c>
      <c r="G144">
        <v>763.62400000000002</v>
      </c>
      <c r="H144">
        <v>704</v>
      </c>
      <c r="I144">
        <v>0</v>
      </c>
      <c r="J144">
        <v>1840</v>
      </c>
    </row>
    <row r="145" spans="1:10" x14ac:dyDescent="0.25">
      <c r="A145">
        <v>142</v>
      </c>
      <c r="B145" t="s">
        <v>529</v>
      </c>
      <c r="C145" t="s">
        <v>530</v>
      </c>
      <c r="D145" t="s">
        <v>659</v>
      </c>
      <c r="E145" t="s">
        <v>664</v>
      </c>
      <c r="F145" t="s">
        <v>665</v>
      </c>
      <c r="G145">
        <v>854</v>
      </c>
      <c r="H145">
        <v>854</v>
      </c>
      <c r="I145">
        <v>0</v>
      </c>
      <c r="J145">
        <v>2203</v>
      </c>
    </row>
    <row r="146" spans="1:10" x14ac:dyDescent="0.25">
      <c r="A146">
        <v>143</v>
      </c>
      <c r="B146" t="s">
        <v>531</v>
      </c>
      <c r="C146" t="s">
        <v>530</v>
      </c>
      <c r="D146" t="s">
        <v>659</v>
      </c>
      <c r="E146" t="s">
        <v>664</v>
      </c>
      <c r="F146" t="s">
        <v>665</v>
      </c>
      <c r="G146">
        <v>10877.699000000001</v>
      </c>
      <c r="H146">
        <v>26367.52</v>
      </c>
      <c r="I146">
        <v>0</v>
      </c>
      <c r="J146">
        <v>787</v>
      </c>
    </row>
    <row r="147" spans="1:10" x14ac:dyDescent="0.25">
      <c r="A147">
        <v>144</v>
      </c>
      <c r="B147" t="s">
        <v>532</v>
      </c>
      <c r="C147" t="s">
        <v>530</v>
      </c>
      <c r="D147" t="s">
        <v>659</v>
      </c>
      <c r="E147" t="s">
        <v>664</v>
      </c>
      <c r="F147" t="s">
        <v>665</v>
      </c>
      <c r="G147">
        <v>324.76</v>
      </c>
      <c r="H147">
        <v>316</v>
      </c>
      <c r="I147">
        <v>0</v>
      </c>
      <c r="J147">
        <v>815</v>
      </c>
    </row>
    <row r="148" spans="1:10" x14ac:dyDescent="0.25">
      <c r="A148">
        <v>145</v>
      </c>
      <c r="B148" t="s">
        <v>533</v>
      </c>
      <c r="C148" t="s">
        <v>530</v>
      </c>
      <c r="D148" t="s">
        <v>659</v>
      </c>
      <c r="E148" t="s">
        <v>664</v>
      </c>
      <c r="F148" t="s">
        <v>665</v>
      </c>
      <c r="G148">
        <v>5</v>
      </c>
      <c r="H148">
        <v>5</v>
      </c>
      <c r="I148">
        <v>0</v>
      </c>
      <c r="J148">
        <v>1118</v>
      </c>
    </row>
    <row r="149" spans="1:10" x14ac:dyDescent="0.25">
      <c r="A149">
        <v>146</v>
      </c>
      <c r="B149" t="s">
        <v>534</v>
      </c>
      <c r="C149" t="s">
        <v>530</v>
      </c>
      <c r="D149" t="s">
        <v>659</v>
      </c>
      <c r="E149" t="s">
        <v>664</v>
      </c>
      <c r="F149" t="s">
        <v>665</v>
      </c>
      <c r="G149">
        <v>77.427999999999997</v>
      </c>
      <c r="H149">
        <v>76</v>
      </c>
      <c r="I149">
        <v>0</v>
      </c>
      <c r="J149">
        <v>194</v>
      </c>
    </row>
    <row r="150" spans="1:10" x14ac:dyDescent="0.25">
      <c r="A150">
        <v>147</v>
      </c>
      <c r="B150" t="s">
        <v>535</v>
      </c>
      <c r="C150" t="s">
        <v>530</v>
      </c>
      <c r="D150" t="s">
        <v>659</v>
      </c>
      <c r="E150" t="s">
        <v>664</v>
      </c>
      <c r="F150" t="s">
        <v>665</v>
      </c>
      <c r="G150">
        <v>327</v>
      </c>
      <c r="H150">
        <v>327</v>
      </c>
      <c r="I150">
        <v>1</v>
      </c>
      <c r="J150">
        <v>8369</v>
      </c>
    </row>
    <row r="151" spans="1:10" x14ac:dyDescent="0.25">
      <c r="A151">
        <v>148</v>
      </c>
      <c r="B151" t="s">
        <v>536</v>
      </c>
      <c r="C151" t="s">
        <v>530</v>
      </c>
      <c r="D151" t="s">
        <v>659</v>
      </c>
      <c r="E151" t="s">
        <v>664</v>
      </c>
      <c r="F151" t="s">
        <v>665</v>
      </c>
      <c r="G151">
        <v>16</v>
      </c>
      <c r="H151">
        <v>16</v>
      </c>
      <c r="I151">
        <v>0</v>
      </c>
      <c r="J151">
        <v>410</v>
      </c>
    </row>
    <row r="152" spans="1:10" x14ac:dyDescent="0.25">
      <c r="A152">
        <v>149</v>
      </c>
      <c r="B152" t="s">
        <v>537</v>
      </c>
      <c r="C152" t="s">
        <v>530</v>
      </c>
      <c r="D152" t="s">
        <v>659</v>
      </c>
      <c r="E152" t="s">
        <v>664</v>
      </c>
      <c r="F152" t="s">
        <v>665</v>
      </c>
      <c r="G152">
        <v>2293.6959999999999</v>
      </c>
      <c r="H152">
        <v>2258.6959999999999</v>
      </c>
      <c r="I152">
        <v>0</v>
      </c>
      <c r="J152">
        <v>837</v>
      </c>
    </row>
    <row r="153" spans="1:10" x14ac:dyDescent="0.25">
      <c r="A153">
        <v>150</v>
      </c>
      <c r="B153" t="s">
        <v>538</v>
      </c>
      <c r="C153" t="s">
        <v>530</v>
      </c>
      <c r="D153" t="s">
        <v>659</v>
      </c>
      <c r="E153" t="s">
        <v>664</v>
      </c>
      <c r="F153" t="s">
        <v>665</v>
      </c>
      <c r="G153">
        <v>1347.9870000000001</v>
      </c>
      <c r="H153">
        <v>3951</v>
      </c>
      <c r="I153">
        <v>0</v>
      </c>
      <c r="J153">
        <v>2405</v>
      </c>
    </row>
    <row r="154" spans="1:10" x14ac:dyDescent="0.25">
      <c r="A154">
        <v>151</v>
      </c>
      <c r="B154" t="s">
        <v>539</v>
      </c>
      <c r="C154" t="s">
        <v>540</v>
      </c>
      <c r="D154" t="s">
        <v>659</v>
      </c>
      <c r="E154" t="s">
        <v>662</v>
      </c>
      <c r="F154" t="s">
        <v>663</v>
      </c>
      <c r="G154">
        <v>3848.4520000000002</v>
      </c>
      <c r="H154">
        <v>3849.7190000000001</v>
      </c>
      <c r="I154">
        <v>0</v>
      </c>
      <c r="J154">
        <v>837</v>
      </c>
    </row>
    <row r="155" spans="1:10" x14ac:dyDescent="0.25">
      <c r="A155">
        <v>152</v>
      </c>
      <c r="B155" t="s">
        <v>480</v>
      </c>
      <c r="C155" t="s">
        <v>541</v>
      </c>
      <c r="D155" t="s">
        <v>659</v>
      </c>
      <c r="E155" t="s">
        <v>732</v>
      </c>
      <c r="F155" t="s">
        <v>733</v>
      </c>
      <c r="G155">
        <v>2833.3240000000001</v>
      </c>
      <c r="H155">
        <v>2833.3240000000001</v>
      </c>
      <c r="I155">
        <v>0</v>
      </c>
      <c r="J155">
        <v>569</v>
      </c>
    </row>
    <row r="156" spans="1:10" x14ac:dyDescent="0.25">
      <c r="A156">
        <v>153</v>
      </c>
      <c r="B156" t="s">
        <v>542</v>
      </c>
      <c r="C156" t="s">
        <v>543</v>
      </c>
      <c r="D156" t="s">
        <v>659</v>
      </c>
      <c r="E156" t="s">
        <v>671</v>
      </c>
      <c r="F156" t="s">
        <v>672</v>
      </c>
      <c r="G156">
        <v>2040</v>
      </c>
      <c r="H156">
        <v>2040</v>
      </c>
      <c r="I156">
        <v>0</v>
      </c>
      <c r="J156">
        <v>6274</v>
      </c>
    </row>
    <row r="157" spans="1:10" x14ac:dyDescent="0.25">
      <c r="A157">
        <v>154</v>
      </c>
      <c r="B157" t="s">
        <v>734</v>
      </c>
      <c r="C157" t="s">
        <v>735</v>
      </c>
      <c r="D157" t="s">
        <v>736</v>
      </c>
      <c r="E157" t="s">
        <v>671</v>
      </c>
      <c r="F157" t="s">
        <v>672</v>
      </c>
      <c r="G157">
        <v>75</v>
      </c>
      <c r="H157">
        <v>75</v>
      </c>
      <c r="I157">
        <v>0</v>
      </c>
      <c r="J157">
        <v>807</v>
      </c>
    </row>
    <row r="158" spans="1:10" x14ac:dyDescent="0.25">
      <c r="A158">
        <v>155</v>
      </c>
      <c r="B158" t="s">
        <v>544</v>
      </c>
      <c r="C158" t="s">
        <v>545</v>
      </c>
      <c r="D158" t="s">
        <v>737</v>
      </c>
      <c r="E158" t="s">
        <v>685</v>
      </c>
      <c r="F158" t="s">
        <v>686</v>
      </c>
      <c r="G158">
        <v>374</v>
      </c>
      <c r="H158">
        <v>374</v>
      </c>
      <c r="I158">
        <v>0</v>
      </c>
      <c r="J158">
        <v>3300</v>
      </c>
    </row>
    <row r="159" spans="1:10" x14ac:dyDescent="0.25">
      <c r="A159">
        <v>156</v>
      </c>
      <c r="B159" t="s">
        <v>546</v>
      </c>
      <c r="C159" t="s">
        <v>547</v>
      </c>
      <c r="D159" t="s">
        <v>736</v>
      </c>
      <c r="E159" t="s">
        <v>681</v>
      </c>
      <c r="F159" t="s">
        <v>682</v>
      </c>
      <c r="G159">
        <v>423</v>
      </c>
      <c r="H159">
        <v>423</v>
      </c>
      <c r="I159">
        <v>0</v>
      </c>
      <c r="J159">
        <v>2638</v>
      </c>
    </row>
    <row r="160" spans="1:10" x14ac:dyDescent="0.25">
      <c r="A160">
        <v>157</v>
      </c>
      <c r="B160" t="s">
        <v>548</v>
      </c>
      <c r="C160" t="s">
        <v>549</v>
      </c>
      <c r="D160" t="s">
        <v>736</v>
      </c>
      <c r="E160" t="s">
        <v>671</v>
      </c>
      <c r="F160" t="s">
        <v>672</v>
      </c>
      <c r="G160">
        <v>92</v>
      </c>
      <c r="H160">
        <v>92</v>
      </c>
      <c r="I160">
        <v>0</v>
      </c>
      <c r="J160">
        <v>162</v>
      </c>
    </row>
    <row r="161" spans="1:10" x14ac:dyDescent="0.25">
      <c r="A161">
        <v>158</v>
      </c>
      <c r="B161" t="s">
        <v>550</v>
      </c>
      <c r="C161" t="s">
        <v>398</v>
      </c>
      <c r="D161" t="s">
        <v>551</v>
      </c>
      <c r="E161" t="s">
        <v>685</v>
      </c>
      <c r="F161" t="s">
        <v>686</v>
      </c>
      <c r="G161">
        <v>360</v>
      </c>
      <c r="H161">
        <v>360</v>
      </c>
      <c r="I161">
        <v>0</v>
      </c>
      <c r="J161">
        <v>0</v>
      </c>
    </row>
  </sheetData>
  <mergeCells count="3">
    <mergeCell ref="A2:J2"/>
    <mergeCell ref="E3:F3"/>
    <mergeCell ref="A1:J1"/>
  </mergeCells>
  <pageMargins left="0.23622047244094491" right="0.23622047244094491" top="0.74803149606299213" bottom="0.74803149606299213" header="0.31496062992125984" footer="0.31496062992125984"/>
  <pageSetup paperSize="8" scale="9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zoomScaleNormal="100" zoomScaleSheetLayoutView="100" workbookViewId="0">
      <selection activeCell="A2" sqref="A2:E2"/>
    </sheetView>
  </sheetViews>
  <sheetFormatPr defaultRowHeight="15" x14ac:dyDescent="0.25"/>
  <cols>
    <col min="1" max="1" width="25.28515625" customWidth="1"/>
    <col min="2" max="2" width="19" customWidth="1"/>
    <col min="4" max="4" width="26.5703125" customWidth="1"/>
    <col min="5" max="5" width="24.28515625" customWidth="1"/>
    <col min="257" max="257" width="25.28515625" customWidth="1"/>
    <col min="258" max="258" width="19" customWidth="1"/>
    <col min="260" max="260" width="26.5703125" customWidth="1"/>
    <col min="261" max="261" width="24.28515625" customWidth="1"/>
    <col min="513" max="513" width="25.28515625" customWidth="1"/>
    <col min="514" max="514" width="19" customWidth="1"/>
    <col min="516" max="516" width="26.5703125" customWidth="1"/>
    <col min="517" max="517" width="24.28515625" customWidth="1"/>
    <col min="769" max="769" width="25.28515625" customWidth="1"/>
    <col min="770" max="770" width="19" customWidth="1"/>
    <col min="772" max="772" width="26.5703125" customWidth="1"/>
    <col min="773" max="773" width="24.28515625" customWidth="1"/>
    <col min="1025" max="1025" width="25.28515625" customWidth="1"/>
    <col min="1026" max="1026" width="19" customWidth="1"/>
    <col min="1028" max="1028" width="26.5703125" customWidth="1"/>
    <col min="1029" max="1029" width="24.28515625" customWidth="1"/>
    <col min="1281" max="1281" width="25.28515625" customWidth="1"/>
    <col min="1282" max="1282" width="19" customWidth="1"/>
    <col min="1284" max="1284" width="26.5703125" customWidth="1"/>
    <col min="1285" max="1285" width="24.28515625" customWidth="1"/>
    <col min="1537" max="1537" width="25.28515625" customWidth="1"/>
    <col min="1538" max="1538" width="19" customWidth="1"/>
    <col min="1540" max="1540" width="26.5703125" customWidth="1"/>
    <col min="1541" max="1541" width="24.28515625" customWidth="1"/>
    <col min="1793" max="1793" width="25.28515625" customWidth="1"/>
    <col min="1794" max="1794" width="19" customWidth="1"/>
    <col min="1796" max="1796" width="26.5703125" customWidth="1"/>
    <col min="1797" max="1797" width="24.28515625" customWidth="1"/>
    <col min="2049" max="2049" width="25.28515625" customWidth="1"/>
    <col min="2050" max="2050" width="19" customWidth="1"/>
    <col min="2052" max="2052" width="26.5703125" customWidth="1"/>
    <col min="2053" max="2053" width="24.28515625" customWidth="1"/>
    <col min="2305" max="2305" width="25.28515625" customWidth="1"/>
    <col min="2306" max="2306" width="19" customWidth="1"/>
    <col min="2308" max="2308" width="26.5703125" customWidth="1"/>
    <col min="2309" max="2309" width="24.28515625" customWidth="1"/>
    <col min="2561" max="2561" width="25.28515625" customWidth="1"/>
    <col min="2562" max="2562" width="19" customWidth="1"/>
    <col min="2564" max="2564" width="26.5703125" customWidth="1"/>
    <col min="2565" max="2565" width="24.28515625" customWidth="1"/>
    <col min="2817" max="2817" width="25.28515625" customWidth="1"/>
    <col min="2818" max="2818" width="19" customWidth="1"/>
    <col min="2820" max="2820" width="26.5703125" customWidth="1"/>
    <col min="2821" max="2821" width="24.28515625" customWidth="1"/>
    <col min="3073" max="3073" width="25.28515625" customWidth="1"/>
    <col min="3074" max="3074" width="19" customWidth="1"/>
    <col min="3076" max="3076" width="26.5703125" customWidth="1"/>
    <col min="3077" max="3077" width="24.28515625" customWidth="1"/>
    <col min="3329" max="3329" width="25.28515625" customWidth="1"/>
    <col min="3330" max="3330" width="19" customWidth="1"/>
    <col min="3332" max="3332" width="26.5703125" customWidth="1"/>
    <col min="3333" max="3333" width="24.28515625" customWidth="1"/>
    <col min="3585" max="3585" width="25.28515625" customWidth="1"/>
    <col min="3586" max="3586" width="19" customWidth="1"/>
    <col min="3588" max="3588" width="26.5703125" customWidth="1"/>
    <col min="3589" max="3589" width="24.28515625" customWidth="1"/>
    <col min="3841" max="3841" width="25.28515625" customWidth="1"/>
    <col min="3842" max="3842" width="19" customWidth="1"/>
    <col min="3844" max="3844" width="26.5703125" customWidth="1"/>
    <col min="3845" max="3845" width="24.28515625" customWidth="1"/>
    <col min="4097" max="4097" width="25.28515625" customWidth="1"/>
    <col min="4098" max="4098" width="19" customWidth="1"/>
    <col min="4100" max="4100" width="26.5703125" customWidth="1"/>
    <col min="4101" max="4101" width="24.28515625" customWidth="1"/>
    <col min="4353" max="4353" width="25.28515625" customWidth="1"/>
    <col min="4354" max="4354" width="19" customWidth="1"/>
    <col min="4356" max="4356" width="26.5703125" customWidth="1"/>
    <col min="4357" max="4357" width="24.28515625" customWidth="1"/>
    <col min="4609" max="4609" width="25.28515625" customWidth="1"/>
    <col min="4610" max="4610" width="19" customWidth="1"/>
    <col min="4612" max="4612" width="26.5703125" customWidth="1"/>
    <col min="4613" max="4613" width="24.28515625" customWidth="1"/>
    <col min="4865" max="4865" width="25.28515625" customWidth="1"/>
    <col min="4866" max="4866" width="19" customWidth="1"/>
    <col min="4868" max="4868" width="26.5703125" customWidth="1"/>
    <col min="4869" max="4869" width="24.28515625" customWidth="1"/>
    <col min="5121" max="5121" width="25.28515625" customWidth="1"/>
    <col min="5122" max="5122" width="19" customWidth="1"/>
    <col min="5124" max="5124" width="26.5703125" customWidth="1"/>
    <col min="5125" max="5125" width="24.28515625" customWidth="1"/>
    <col min="5377" max="5377" width="25.28515625" customWidth="1"/>
    <col min="5378" max="5378" width="19" customWidth="1"/>
    <col min="5380" max="5380" width="26.5703125" customWidth="1"/>
    <col min="5381" max="5381" width="24.28515625" customWidth="1"/>
    <col min="5633" max="5633" width="25.28515625" customWidth="1"/>
    <col min="5634" max="5634" width="19" customWidth="1"/>
    <col min="5636" max="5636" width="26.5703125" customWidth="1"/>
    <col min="5637" max="5637" width="24.28515625" customWidth="1"/>
    <col min="5889" max="5889" width="25.28515625" customWidth="1"/>
    <col min="5890" max="5890" width="19" customWidth="1"/>
    <col min="5892" max="5892" width="26.5703125" customWidth="1"/>
    <col min="5893" max="5893" width="24.28515625" customWidth="1"/>
    <col min="6145" max="6145" width="25.28515625" customWidth="1"/>
    <col min="6146" max="6146" width="19" customWidth="1"/>
    <col min="6148" max="6148" width="26.5703125" customWidth="1"/>
    <col min="6149" max="6149" width="24.28515625" customWidth="1"/>
    <col min="6401" max="6401" width="25.28515625" customWidth="1"/>
    <col min="6402" max="6402" width="19" customWidth="1"/>
    <col min="6404" max="6404" width="26.5703125" customWidth="1"/>
    <col min="6405" max="6405" width="24.28515625" customWidth="1"/>
    <col min="6657" max="6657" width="25.28515625" customWidth="1"/>
    <col min="6658" max="6658" width="19" customWidth="1"/>
    <col min="6660" max="6660" width="26.5703125" customWidth="1"/>
    <col min="6661" max="6661" width="24.28515625" customWidth="1"/>
    <col min="6913" max="6913" width="25.28515625" customWidth="1"/>
    <col min="6914" max="6914" width="19" customWidth="1"/>
    <col min="6916" max="6916" width="26.5703125" customWidth="1"/>
    <col min="6917" max="6917" width="24.28515625" customWidth="1"/>
    <col min="7169" max="7169" width="25.28515625" customWidth="1"/>
    <col min="7170" max="7170" width="19" customWidth="1"/>
    <col min="7172" max="7172" width="26.5703125" customWidth="1"/>
    <col min="7173" max="7173" width="24.28515625" customWidth="1"/>
    <col min="7425" max="7425" width="25.28515625" customWidth="1"/>
    <col min="7426" max="7426" width="19" customWidth="1"/>
    <col min="7428" max="7428" width="26.5703125" customWidth="1"/>
    <col min="7429" max="7429" width="24.28515625" customWidth="1"/>
    <col min="7681" max="7681" width="25.28515625" customWidth="1"/>
    <col min="7682" max="7682" width="19" customWidth="1"/>
    <col min="7684" max="7684" width="26.5703125" customWidth="1"/>
    <col min="7685" max="7685" width="24.28515625" customWidth="1"/>
    <col min="7937" max="7937" width="25.28515625" customWidth="1"/>
    <col min="7938" max="7938" width="19" customWidth="1"/>
    <col min="7940" max="7940" width="26.5703125" customWidth="1"/>
    <col min="7941" max="7941" width="24.28515625" customWidth="1"/>
    <col min="8193" max="8193" width="25.28515625" customWidth="1"/>
    <col min="8194" max="8194" width="19" customWidth="1"/>
    <col min="8196" max="8196" width="26.5703125" customWidth="1"/>
    <col min="8197" max="8197" width="24.28515625" customWidth="1"/>
    <col min="8449" max="8449" width="25.28515625" customWidth="1"/>
    <col min="8450" max="8450" width="19" customWidth="1"/>
    <col min="8452" max="8452" width="26.5703125" customWidth="1"/>
    <col min="8453" max="8453" width="24.28515625" customWidth="1"/>
    <col min="8705" max="8705" width="25.28515625" customWidth="1"/>
    <col min="8706" max="8706" width="19" customWidth="1"/>
    <col min="8708" max="8708" width="26.5703125" customWidth="1"/>
    <col min="8709" max="8709" width="24.28515625" customWidth="1"/>
    <col min="8961" max="8961" width="25.28515625" customWidth="1"/>
    <col min="8962" max="8962" width="19" customWidth="1"/>
    <col min="8964" max="8964" width="26.5703125" customWidth="1"/>
    <col min="8965" max="8965" width="24.28515625" customWidth="1"/>
    <col min="9217" max="9217" width="25.28515625" customWidth="1"/>
    <col min="9218" max="9218" width="19" customWidth="1"/>
    <col min="9220" max="9220" width="26.5703125" customWidth="1"/>
    <col min="9221" max="9221" width="24.28515625" customWidth="1"/>
    <col min="9473" max="9473" width="25.28515625" customWidth="1"/>
    <col min="9474" max="9474" width="19" customWidth="1"/>
    <col min="9476" max="9476" width="26.5703125" customWidth="1"/>
    <col min="9477" max="9477" width="24.28515625" customWidth="1"/>
    <col min="9729" max="9729" width="25.28515625" customWidth="1"/>
    <col min="9730" max="9730" width="19" customWidth="1"/>
    <col min="9732" max="9732" width="26.5703125" customWidth="1"/>
    <col min="9733" max="9733" width="24.28515625" customWidth="1"/>
    <col min="9985" max="9985" width="25.28515625" customWidth="1"/>
    <col min="9986" max="9986" width="19" customWidth="1"/>
    <col min="9988" max="9988" width="26.5703125" customWidth="1"/>
    <col min="9989" max="9989" width="24.28515625" customWidth="1"/>
    <col min="10241" max="10241" width="25.28515625" customWidth="1"/>
    <col min="10242" max="10242" width="19" customWidth="1"/>
    <col min="10244" max="10244" width="26.5703125" customWidth="1"/>
    <col min="10245" max="10245" width="24.28515625" customWidth="1"/>
    <col min="10497" max="10497" width="25.28515625" customWidth="1"/>
    <col min="10498" max="10498" width="19" customWidth="1"/>
    <col min="10500" max="10500" width="26.5703125" customWidth="1"/>
    <col min="10501" max="10501" width="24.28515625" customWidth="1"/>
    <col min="10753" max="10753" width="25.28515625" customWidth="1"/>
    <col min="10754" max="10754" width="19" customWidth="1"/>
    <col min="10756" max="10756" width="26.5703125" customWidth="1"/>
    <col min="10757" max="10757" width="24.28515625" customWidth="1"/>
    <col min="11009" max="11009" width="25.28515625" customWidth="1"/>
    <col min="11010" max="11010" width="19" customWidth="1"/>
    <col min="11012" max="11012" width="26.5703125" customWidth="1"/>
    <col min="11013" max="11013" width="24.28515625" customWidth="1"/>
    <col min="11265" max="11265" width="25.28515625" customWidth="1"/>
    <col min="11266" max="11266" width="19" customWidth="1"/>
    <col min="11268" max="11268" width="26.5703125" customWidth="1"/>
    <col min="11269" max="11269" width="24.28515625" customWidth="1"/>
    <col min="11521" max="11521" width="25.28515625" customWidth="1"/>
    <col min="11522" max="11522" width="19" customWidth="1"/>
    <col min="11524" max="11524" width="26.5703125" customWidth="1"/>
    <col min="11525" max="11525" width="24.28515625" customWidth="1"/>
    <col min="11777" max="11777" width="25.28515625" customWidth="1"/>
    <col min="11778" max="11778" width="19" customWidth="1"/>
    <col min="11780" max="11780" width="26.5703125" customWidth="1"/>
    <col min="11781" max="11781" width="24.28515625" customWidth="1"/>
    <col min="12033" max="12033" width="25.28515625" customWidth="1"/>
    <col min="12034" max="12034" width="19" customWidth="1"/>
    <col min="12036" max="12036" width="26.5703125" customWidth="1"/>
    <col min="12037" max="12037" width="24.28515625" customWidth="1"/>
    <col min="12289" max="12289" width="25.28515625" customWidth="1"/>
    <col min="12290" max="12290" width="19" customWidth="1"/>
    <col min="12292" max="12292" width="26.5703125" customWidth="1"/>
    <col min="12293" max="12293" width="24.28515625" customWidth="1"/>
    <col min="12545" max="12545" width="25.28515625" customWidth="1"/>
    <col min="12546" max="12546" width="19" customWidth="1"/>
    <col min="12548" max="12548" width="26.5703125" customWidth="1"/>
    <col min="12549" max="12549" width="24.28515625" customWidth="1"/>
    <col min="12801" max="12801" width="25.28515625" customWidth="1"/>
    <col min="12802" max="12802" width="19" customWidth="1"/>
    <col min="12804" max="12804" width="26.5703125" customWidth="1"/>
    <col min="12805" max="12805" width="24.28515625" customWidth="1"/>
    <col min="13057" max="13057" width="25.28515625" customWidth="1"/>
    <col min="13058" max="13058" width="19" customWidth="1"/>
    <col min="13060" max="13060" width="26.5703125" customWidth="1"/>
    <col min="13061" max="13061" width="24.28515625" customWidth="1"/>
    <col min="13313" max="13313" width="25.28515625" customWidth="1"/>
    <col min="13314" max="13314" width="19" customWidth="1"/>
    <col min="13316" max="13316" width="26.5703125" customWidth="1"/>
    <col min="13317" max="13317" width="24.28515625" customWidth="1"/>
    <col min="13569" max="13569" width="25.28515625" customWidth="1"/>
    <col min="13570" max="13570" width="19" customWidth="1"/>
    <col min="13572" max="13572" width="26.5703125" customWidth="1"/>
    <col min="13573" max="13573" width="24.28515625" customWidth="1"/>
    <col min="13825" max="13825" width="25.28515625" customWidth="1"/>
    <col min="13826" max="13826" width="19" customWidth="1"/>
    <col min="13828" max="13828" width="26.5703125" customWidth="1"/>
    <col min="13829" max="13829" width="24.28515625" customWidth="1"/>
    <col min="14081" max="14081" width="25.28515625" customWidth="1"/>
    <col min="14082" max="14082" width="19" customWidth="1"/>
    <col min="14084" max="14084" width="26.5703125" customWidth="1"/>
    <col min="14085" max="14085" width="24.28515625" customWidth="1"/>
    <col min="14337" max="14337" width="25.28515625" customWidth="1"/>
    <col min="14338" max="14338" width="19" customWidth="1"/>
    <col min="14340" max="14340" width="26.5703125" customWidth="1"/>
    <col min="14341" max="14341" width="24.28515625" customWidth="1"/>
    <col min="14593" max="14593" width="25.28515625" customWidth="1"/>
    <col min="14594" max="14594" width="19" customWidth="1"/>
    <col min="14596" max="14596" width="26.5703125" customWidth="1"/>
    <col min="14597" max="14597" width="24.28515625" customWidth="1"/>
    <col min="14849" max="14849" width="25.28515625" customWidth="1"/>
    <col min="14850" max="14850" width="19" customWidth="1"/>
    <col min="14852" max="14852" width="26.5703125" customWidth="1"/>
    <col min="14853" max="14853" width="24.28515625" customWidth="1"/>
    <col min="15105" max="15105" width="25.28515625" customWidth="1"/>
    <col min="15106" max="15106" width="19" customWidth="1"/>
    <col min="15108" max="15108" width="26.5703125" customWidth="1"/>
    <col min="15109" max="15109" width="24.28515625" customWidth="1"/>
    <col min="15361" max="15361" width="25.28515625" customWidth="1"/>
    <col min="15362" max="15362" width="19" customWidth="1"/>
    <col min="15364" max="15364" width="26.5703125" customWidth="1"/>
    <col min="15365" max="15365" width="24.28515625" customWidth="1"/>
    <col min="15617" max="15617" width="25.28515625" customWidth="1"/>
    <col min="15618" max="15618" width="19" customWidth="1"/>
    <col min="15620" max="15620" width="26.5703125" customWidth="1"/>
    <col min="15621" max="15621" width="24.28515625" customWidth="1"/>
    <col min="15873" max="15873" width="25.28515625" customWidth="1"/>
    <col min="15874" max="15874" width="19" customWidth="1"/>
    <col min="15876" max="15876" width="26.5703125" customWidth="1"/>
    <col min="15877" max="15877" width="24.28515625" customWidth="1"/>
    <col min="16129" max="16129" width="25.28515625" customWidth="1"/>
    <col min="16130" max="16130" width="19" customWidth="1"/>
    <col min="16132" max="16132" width="26.5703125" customWidth="1"/>
    <col min="16133" max="16133" width="24.28515625" customWidth="1"/>
  </cols>
  <sheetData>
    <row r="1" spans="1:5" ht="15.75" thickBot="1" x14ac:dyDescent="0.3">
      <c r="A1" s="788" t="s">
        <v>790</v>
      </c>
      <c r="B1" s="764"/>
      <c r="C1" s="764"/>
      <c r="D1" s="764"/>
      <c r="E1" s="765"/>
    </row>
    <row r="2" spans="1:5" x14ac:dyDescent="0.25">
      <c r="A2" s="753" t="s">
        <v>791</v>
      </c>
      <c r="B2" s="754"/>
      <c r="C2" s="754"/>
      <c r="D2" s="754"/>
      <c r="E2" s="755"/>
    </row>
    <row r="3" spans="1:5" x14ac:dyDescent="0.25">
      <c r="A3" s="93" t="s">
        <v>306</v>
      </c>
      <c r="B3" s="756" t="s">
        <v>307</v>
      </c>
      <c r="C3" s="757"/>
      <c r="D3" s="94" t="s">
        <v>308</v>
      </c>
      <c r="E3" s="95" t="s">
        <v>309</v>
      </c>
    </row>
    <row r="4" spans="1:5" ht="30.75" thickBot="1" x14ac:dyDescent="0.3">
      <c r="A4" s="96" t="s">
        <v>310</v>
      </c>
      <c r="B4" s="758" t="s">
        <v>311</v>
      </c>
      <c r="C4" s="759"/>
      <c r="D4" s="97">
        <v>8.0000000000000004E-4</v>
      </c>
      <c r="E4" s="98">
        <v>400000</v>
      </c>
    </row>
  </sheetData>
  <mergeCells count="4">
    <mergeCell ref="A2:E2"/>
    <mergeCell ref="B3:C3"/>
    <mergeCell ref="B4:C4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"/>
  <sheetViews>
    <sheetView view="pageBreakPreview" zoomScale="87" zoomScaleNormal="100" zoomScaleSheetLayoutView="87" workbookViewId="0">
      <selection activeCell="B6" sqref="B6"/>
    </sheetView>
  </sheetViews>
  <sheetFormatPr defaultColWidth="9.140625" defaultRowHeight="15.75" x14ac:dyDescent="0.25"/>
  <cols>
    <col min="1" max="1" width="47.5703125" style="99" customWidth="1"/>
    <col min="2" max="7" width="23.140625" style="99" customWidth="1"/>
    <col min="8" max="259" width="9.140625" style="99"/>
    <col min="260" max="260" width="47.5703125" style="99" customWidth="1"/>
    <col min="261" max="261" width="21" style="99" customWidth="1"/>
    <col min="262" max="262" width="24.42578125" style="99" customWidth="1"/>
    <col min="263" max="263" width="23.85546875" style="99" customWidth="1"/>
    <col min="264" max="515" width="9.140625" style="99"/>
    <col min="516" max="516" width="47.5703125" style="99" customWidth="1"/>
    <col min="517" max="517" width="21" style="99" customWidth="1"/>
    <col min="518" max="518" width="24.42578125" style="99" customWidth="1"/>
    <col min="519" max="519" width="23.85546875" style="99" customWidth="1"/>
    <col min="520" max="771" width="9.140625" style="99"/>
    <col min="772" max="772" width="47.5703125" style="99" customWidth="1"/>
    <col min="773" max="773" width="21" style="99" customWidth="1"/>
    <col min="774" max="774" width="24.42578125" style="99" customWidth="1"/>
    <col min="775" max="775" width="23.85546875" style="99" customWidth="1"/>
    <col min="776" max="1027" width="9.140625" style="99"/>
    <col min="1028" max="1028" width="47.5703125" style="99" customWidth="1"/>
    <col min="1029" max="1029" width="21" style="99" customWidth="1"/>
    <col min="1030" max="1030" width="24.42578125" style="99" customWidth="1"/>
    <col min="1031" max="1031" width="23.85546875" style="99" customWidth="1"/>
    <col min="1032" max="1283" width="9.140625" style="99"/>
    <col min="1284" max="1284" width="47.5703125" style="99" customWidth="1"/>
    <col min="1285" max="1285" width="21" style="99" customWidth="1"/>
    <col min="1286" max="1286" width="24.42578125" style="99" customWidth="1"/>
    <col min="1287" max="1287" width="23.85546875" style="99" customWidth="1"/>
    <col min="1288" max="1539" width="9.140625" style="99"/>
    <col min="1540" max="1540" width="47.5703125" style="99" customWidth="1"/>
    <col min="1541" max="1541" width="21" style="99" customWidth="1"/>
    <col min="1542" max="1542" width="24.42578125" style="99" customWidth="1"/>
    <col min="1543" max="1543" width="23.85546875" style="99" customWidth="1"/>
    <col min="1544" max="1795" width="9.140625" style="99"/>
    <col min="1796" max="1796" width="47.5703125" style="99" customWidth="1"/>
    <col min="1797" max="1797" width="21" style="99" customWidth="1"/>
    <col min="1798" max="1798" width="24.42578125" style="99" customWidth="1"/>
    <col min="1799" max="1799" width="23.85546875" style="99" customWidth="1"/>
    <col min="1800" max="2051" width="9.140625" style="99"/>
    <col min="2052" max="2052" width="47.5703125" style="99" customWidth="1"/>
    <col min="2053" max="2053" width="21" style="99" customWidth="1"/>
    <col min="2054" max="2054" width="24.42578125" style="99" customWidth="1"/>
    <col min="2055" max="2055" width="23.85546875" style="99" customWidth="1"/>
    <col min="2056" max="2307" width="9.140625" style="99"/>
    <col min="2308" max="2308" width="47.5703125" style="99" customWidth="1"/>
    <col min="2309" max="2309" width="21" style="99" customWidth="1"/>
    <col min="2310" max="2310" width="24.42578125" style="99" customWidth="1"/>
    <col min="2311" max="2311" width="23.85546875" style="99" customWidth="1"/>
    <col min="2312" max="2563" width="9.140625" style="99"/>
    <col min="2564" max="2564" width="47.5703125" style="99" customWidth="1"/>
    <col min="2565" max="2565" width="21" style="99" customWidth="1"/>
    <col min="2566" max="2566" width="24.42578125" style="99" customWidth="1"/>
    <col min="2567" max="2567" width="23.85546875" style="99" customWidth="1"/>
    <col min="2568" max="2819" width="9.140625" style="99"/>
    <col min="2820" max="2820" width="47.5703125" style="99" customWidth="1"/>
    <col min="2821" max="2821" width="21" style="99" customWidth="1"/>
    <col min="2822" max="2822" width="24.42578125" style="99" customWidth="1"/>
    <col min="2823" max="2823" width="23.85546875" style="99" customWidth="1"/>
    <col min="2824" max="3075" width="9.140625" style="99"/>
    <col min="3076" max="3076" width="47.5703125" style="99" customWidth="1"/>
    <col min="3077" max="3077" width="21" style="99" customWidth="1"/>
    <col min="3078" max="3078" width="24.42578125" style="99" customWidth="1"/>
    <col min="3079" max="3079" width="23.85546875" style="99" customWidth="1"/>
    <col min="3080" max="3331" width="9.140625" style="99"/>
    <col min="3332" max="3332" width="47.5703125" style="99" customWidth="1"/>
    <col min="3333" max="3333" width="21" style="99" customWidth="1"/>
    <col min="3334" max="3334" width="24.42578125" style="99" customWidth="1"/>
    <col min="3335" max="3335" width="23.85546875" style="99" customWidth="1"/>
    <col min="3336" max="3587" width="9.140625" style="99"/>
    <col min="3588" max="3588" width="47.5703125" style="99" customWidth="1"/>
    <col min="3589" max="3589" width="21" style="99" customWidth="1"/>
    <col min="3590" max="3590" width="24.42578125" style="99" customWidth="1"/>
    <col min="3591" max="3591" width="23.85546875" style="99" customWidth="1"/>
    <col min="3592" max="3843" width="9.140625" style="99"/>
    <col min="3844" max="3844" width="47.5703125" style="99" customWidth="1"/>
    <col min="3845" max="3845" width="21" style="99" customWidth="1"/>
    <col min="3846" max="3846" width="24.42578125" style="99" customWidth="1"/>
    <col min="3847" max="3847" width="23.85546875" style="99" customWidth="1"/>
    <col min="3848" max="4099" width="9.140625" style="99"/>
    <col min="4100" max="4100" width="47.5703125" style="99" customWidth="1"/>
    <col min="4101" max="4101" width="21" style="99" customWidth="1"/>
    <col min="4102" max="4102" width="24.42578125" style="99" customWidth="1"/>
    <col min="4103" max="4103" width="23.85546875" style="99" customWidth="1"/>
    <col min="4104" max="4355" width="9.140625" style="99"/>
    <col min="4356" max="4356" width="47.5703125" style="99" customWidth="1"/>
    <col min="4357" max="4357" width="21" style="99" customWidth="1"/>
    <col min="4358" max="4358" width="24.42578125" style="99" customWidth="1"/>
    <col min="4359" max="4359" width="23.85546875" style="99" customWidth="1"/>
    <col min="4360" max="4611" width="9.140625" style="99"/>
    <col min="4612" max="4612" width="47.5703125" style="99" customWidth="1"/>
    <col min="4613" max="4613" width="21" style="99" customWidth="1"/>
    <col min="4614" max="4614" width="24.42578125" style="99" customWidth="1"/>
    <col min="4615" max="4615" width="23.85546875" style="99" customWidth="1"/>
    <col min="4616" max="4867" width="9.140625" style="99"/>
    <col min="4868" max="4868" width="47.5703125" style="99" customWidth="1"/>
    <col min="4869" max="4869" width="21" style="99" customWidth="1"/>
    <col min="4870" max="4870" width="24.42578125" style="99" customWidth="1"/>
    <col min="4871" max="4871" width="23.85546875" style="99" customWidth="1"/>
    <col min="4872" max="5123" width="9.140625" style="99"/>
    <col min="5124" max="5124" width="47.5703125" style="99" customWidth="1"/>
    <col min="5125" max="5125" width="21" style="99" customWidth="1"/>
    <col min="5126" max="5126" width="24.42578125" style="99" customWidth="1"/>
    <col min="5127" max="5127" width="23.85546875" style="99" customWidth="1"/>
    <col min="5128" max="5379" width="9.140625" style="99"/>
    <col min="5380" max="5380" width="47.5703125" style="99" customWidth="1"/>
    <col min="5381" max="5381" width="21" style="99" customWidth="1"/>
    <col min="5382" max="5382" width="24.42578125" style="99" customWidth="1"/>
    <col min="5383" max="5383" width="23.85546875" style="99" customWidth="1"/>
    <col min="5384" max="5635" width="9.140625" style="99"/>
    <col min="5636" max="5636" width="47.5703125" style="99" customWidth="1"/>
    <col min="5637" max="5637" width="21" style="99" customWidth="1"/>
    <col min="5638" max="5638" width="24.42578125" style="99" customWidth="1"/>
    <col min="5639" max="5639" width="23.85546875" style="99" customWidth="1"/>
    <col min="5640" max="5891" width="9.140625" style="99"/>
    <col min="5892" max="5892" width="47.5703125" style="99" customWidth="1"/>
    <col min="5893" max="5893" width="21" style="99" customWidth="1"/>
    <col min="5894" max="5894" width="24.42578125" style="99" customWidth="1"/>
    <col min="5895" max="5895" width="23.85546875" style="99" customWidth="1"/>
    <col min="5896" max="6147" width="9.140625" style="99"/>
    <col min="6148" max="6148" width="47.5703125" style="99" customWidth="1"/>
    <col min="6149" max="6149" width="21" style="99" customWidth="1"/>
    <col min="6150" max="6150" width="24.42578125" style="99" customWidth="1"/>
    <col min="6151" max="6151" width="23.85546875" style="99" customWidth="1"/>
    <col min="6152" max="6403" width="9.140625" style="99"/>
    <col min="6404" max="6404" width="47.5703125" style="99" customWidth="1"/>
    <col min="6405" max="6405" width="21" style="99" customWidth="1"/>
    <col min="6406" max="6406" width="24.42578125" style="99" customWidth="1"/>
    <col min="6407" max="6407" width="23.85546875" style="99" customWidth="1"/>
    <col min="6408" max="6659" width="9.140625" style="99"/>
    <col min="6660" max="6660" width="47.5703125" style="99" customWidth="1"/>
    <col min="6661" max="6661" width="21" style="99" customWidth="1"/>
    <col min="6662" max="6662" width="24.42578125" style="99" customWidth="1"/>
    <col min="6663" max="6663" width="23.85546875" style="99" customWidth="1"/>
    <col min="6664" max="6915" width="9.140625" style="99"/>
    <col min="6916" max="6916" width="47.5703125" style="99" customWidth="1"/>
    <col min="6917" max="6917" width="21" style="99" customWidth="1"/>
    <col min="6918" max="6918" width="24.42578125" style="99" customWidth="1"/>
    <col min="6919" max="6919" width="23.85546875" style="99" customWidth="1"/>
    <col min="6920" max="7171" width="9.140625" style="99"/>
    <col min="7172" max="7172" width="47.5703125" style="99" customWidth="1"/>
    <col min="7173" max="7173" width="21" style="99" customWidth="1"/>
    <col min="7174" max="7174" width="24.42578125" style="99" customWidth="1"/>
    <col min="7175" max="7175" width="23.85546875" style="99" customWidth="1"/>
    <col min="7176" max="7427" width="9.140625" style="99"/>
    <col min="7428" max="7428" width="47.5703125" style="99" customWidth="1"/>
    <col min="7429" max="7429" width="21" style="99" customWidth="1"/>
    <col min="7430" max="7430" width="24.42578125" style="99" customWidth="1"/>
    <col min="7431" max="7431" width="23.85546875" style="99" customWidth="1"/>
    <col min="7432" max="7683" width="9.140625" style="99"/>
    <col min="7684" max="7684" width="47.5703125" style="99" customWidth="1"/>
    <col min="7685" max="7685" width="21" style="99" customWidth="1"/>
    <col min="7686" max="7686" width="24.42578125" style="99" customWidth="1"/>
    <col min="7687" max="7687" width="23.85546875" style="99" customWidth="1"/>
    <col min="7688" max="7939" width="9.140625" style="99"/>
    <col min="7940" max="7940" width="47.5703125" style="99" customWidth="1"/>
    <col min="7941" max="7941" width="21" style="99" customWidth="1"/>
    <col min="7942" max="7942" width="24.42578125" style="99" customWidth="1"/>
    <col min="7943" max="7943" width="23.85546875" style="99" customWidth="1"/>
    <col min="7944" max="8195" width="9.140625" style="99"/>
    <col min="8196" max="8196" width="47.5703125" style="99" customWidth="1"/>
    <col min="8197" max="8197" width="21" style="99" customWidth="1"/>
    <col min="8198" max="8198" width="24.42578125" style="99" customWidth="1"/>
    <col min="8199" max="8199" width="23.85546875" style="99" customWidth="1"/>
    <col min="8200" max="8451" width="9.140625" style="99"/>
    <col min="8452" max="8452" width="47.5703125" style="99" customWidth="1"/>
    <col min="8453" max="8453" width="21" style="99" customWidth="1"/>
    <col min="8454" max="8454" width="24.42578125" style="99" customWidth="1"/>
    <col min="8455" max="8455" width="23.85546875" style="99" customWidth="1"/>
    <col min="8456" max="8707" width="9.140625" style="99"/>
    <col min="8708" max="8708" width="47.5703125" style="99" customWidth="1"/>
    <col min="8709" max="8709" width="21" style="99" customWidth="1"/>
    <col min="8710" max="8710" width="24.42578125" style="99" customWidth="1"/>
    <col min="8711" max="8711" width="23.85546875" style="99" customWidth="1"/>
    <col min="8712" max="8963" width="9.140625" style="99"/>
    <col min="8964" max="8964" width="47.5703125" style="99" customWidth="1"/>
    <col min="8965" max="8965" width="21" style="99" customWidth="1"/>
    <col min="8966" max="8966" width="24.42578125" style="99" customWidth="1"/>
    <col min="8967" max="8967" width="23.85546875" style="99" customWidth="1"/>
    <col min="8968" max="9219" width="9.140625" style="99"/>
    <col min="9220" max="9220" width="47.5703125" style="99" customWidth="1"/>
    <col min="9221" max="9221" width="21" style="99" customWidth="1"/>
    <col min="9222" max="9222" width="24.42578125" style="99" customWidth="1"/>
    <col min="9223" max="9223" width="23.85546875" style="99" customWidth="1"/>
    <col min="9224" max="9475" width="9.140625" style="99"/>
    <col min="9476" max="9476" width="47.5703125" style="99" customWidth="1"/>
    <col min="9477" max="9477" width="21" style="99" customWidth="1"/>
    <col min="9478" max="9478" width="24.42578125" style="99" customWidth="1"/>
    <col min="9479" max="9479" width="23.85546875" style="99" customWidth="1"/>
    <col min="9480" max="9731" width="9.140625" style="99"/>
    <col min="9732" max="9732" width="47.5703125" style="99" customWidth="1"/>
    <col min="9733" max="9733" width="21" style="99" customWidth="1"/>
    <col min="9734" max="9734" width="24.42578125" style="99" customWidth="1"/>
    <col min="9735" max="9735" width="23.85546875" style="99" customWidth="1"/>
    <col min="9736" max="9987" width="9.140625" style="99"/>
    <col min="9988" max="9988" width="47.5703125" style="99" customWidth="1"/>
    <col min="9989" max="9989" width="21" style="99" customWidth="1"/>
    <col min="9990" max="9990" width="24.42578125" style="99" customWidth="1"/>
    <col min="9991" max="9991" width="23.85546875" style="99" customWidth="1"/>
    <col min="9992" max="10243" width="9.140625" style="99"/>
    <col min="10244" max="10244" width="47.5703125" style="99" customWidth="1"/>
    <col min="10245" max="10245" width="21" style="99" customWidth="1"/>
    <col min="10246" max="10246" width="24.42578125" style="99" customWidth="1"/>
    <col min="10247" max="10247" width="23.85546875" style="99" customWidth="1"/>
    <col min="10248" max="10499" width="9.140625" style="99"/>
    <col min="10500" max="10500" width="47.5703125" style="99" customWidth="1"/>
    <col min="10501" max="10501" width="21" style="99" customWidth="1"/>
    <col min="10502" max="10502" width="24.42578125" style="99" customWidth="1"/>
    <col min="10503" max="10503" width="23.85546875" style="99" customWidth="1"/>
    <col min="10504" max="10755" width="9.140625" style="99"/>
    <col min="10756" max="10756" width="47.5703125" style="99" customWidth="1"/>
    <col min="10757" max="10757" width="21" style="99" customWidth="1"/>
    <col min="10758" max="10758" width="24.42578125" style="99" customWidth="1"/>
    <col min="10759" max="10759" width="23.85546875" style="99" customWidth="1"/>
    <col min="10760" max="11011" width="9.140625" style="99"/>
    <col min="11012" max="11012" width="47.5703125" style="99" customWidth="1"/>
    <col min="11013" max="11013" width="21" style="99" customWidth="1"/>
    <col min="11014" max="11014" width="24.42578125" style="99" customWidth="1"/>
    <col min="11015" max="11015" width="23.85546875" style="99" customWidth="1"/>
    <col min="11016" max="11267" width="9.140625" style="99"/>
    <col min="11268" max="11268" width="47.5703125" style="99" customWidth="1"/>
    <col min="11269" max="11269" width="21" style="99" customWidth="1"/>
    <col min="11270" max="11270" width="24.42578125" style="99" customWidth="1"/>
    <col min="11271" max="11271" width="23.85546875" style="99" customWidth="1"/>
    <col min="11272" max="11523" width="9.140625" style="99"/>
    <col min="11524" max="11524" width="47.5703125" style="99" customWidth="1"/>
    <col min="11525" max="11525" width="21" style="99" customWidth="1"/>
    <col min="11526" max="11526" width="24.42578125" style="99" customWidth="1"/>
    <col min="11527" max="11527" width="23.85546875" style="99" customWidth="1"/>
    <col min="11528" max="11779" width="9.140625" style="99"/>
    <col min="11780" max="11780" width="47.5703125" style="99" customWidth="1"/>
    <col min="11781" max="11781" width="21" style="99" customWidth="1"/>
    <col min="11782" max="11782" width="24.42578125" style="99" customWidth="1"/>
    <col min="11783" max="11783" width="23.85546875" style="99" customWidth="1"/>
    <col min="11784" max="12035" width="9.140625" style="99"/>
    <col min="12036" max="12036" width="47.5703125" style="99" customWidth="1"/>
    <col min="12037" max="12037" width="21" style="99" customWidth="1"/>
    <col min="12038" max="12038" width="24.42578125" style="99" customWidth="1"/>
    <col min="12039" max="12039" width="23.85546875" style="99" customWidth="1"/>
    <col min="12040" max="12291" width="9.140625" style="99"/>
    <col min="12292" max="12292" width="47.5703125" style="99" customWidth="1"/>
    <col min="12293" max="12293" width="21" style="99" customWidth="1"/>
    <col min="12294" max="12294" width="24.42578125" style="99" customWidth="1"/>
    <col min="12295" max="12295" width="23.85546875" style="99" customWidth="1"/>
    <col min="12296" max="12547" width="9.140625" style="99"/>
    <col min="12548" max="12548" width="47.5703125" style="99" customWidth="1"/>
    <col min="12549" max="12549" width="21" style="99" customWidth="1"/>
    <col min="12550" max="12550" width="24.42578125" style="99" customWidth="1"/>
    <col min="12551" max="12551" width="23.85546875" style="99" customWidth="1"/>
    <col min="12552" max="12803" width="9.140625" style="99"/>
    <col min="12804" max="12804" width="47.5703125" style="99" customWidth="1"/>
    <col min="12805" max="12805" width="21" style="99" customWidth="1"/>
    <col min="12806" max="12806" width="24.42578125" style="99" customWidth="1"/>
    <col min="12807" max="12807" width="23.85546875" style="99" customWidth="1"/>
    <col min="12808" max="13059" width="9.140625" style="99"/>
    <col min="13060" max="13060" width="47.5703125" style="99" customWidth="1"/>
    <col min="13061" max="13061" width="21" style="99" customWidth="1"/>
    <col min="13062" max="13062" width="24.42578125" style="99" customWidth="1"/>
    <col min="13063" max="13063" width="23.85546875" style="99" customWidth="1"/>
    <col min="13064" max="13315" width="9.140625" style="99"/>
    <col min="13316" max="13316" width="47.5703125" style="99" customWidth="1"/>
    <col min="13317" max="13317" width="21" style="99" customWidth="1"/>
    <col min="13318" max="13318" width="24.42578125" style="99" customWidth="1"/>
    <col min="13319" max="13319" width="23.85546875" style="99" customWidth="1"/>
    <col min="13320" max="13571" width="9.140625" style="99"/>
    <col min="13572" max="13572" width="47.5703125" style="99" customWidth="1"/>
    <col min="13573" max="13573" width="21" style="99" customWidth="1"/>
    <col min="13574" max="13574" width="24.42578125" style="99" customWidth="1"/>
    <col min="13575" max="13575" width="23.85546875" style="99" customWidth="1"/>
    <col min="13576" max="13827" width="9.140625" style="99"/>
    <col min="13828" max="13828" width="47.5703125" style="99" customWidth="1"/>
    <col min="13829" max="13829" width="21" style="99" customWidth="1"/>
    <col min="13830" max="13830" width="24.42578125" style="99" customWidth="1"/>
    <col min="13831" max="13831" width="23.85546875" style="99" customWidth="1"/>
    <col min="13832" max="14083" width="9.140625" style="99"/>
    <col min="14084" max="14084" width="47.5703125" style="99" customWidth="1"/>
    <col min="14085" max="14085" width="21" style="99" customWidth="1"/>
    <col min="14086" max="14086" width="24.42578125" style="99" customWidth="1"/>
    <col min="14087" max="14087" width="23.85546875" style="99" customWidth="1"/>
    <col min="14088" max="14339" width="9.140625" style="99"/>
    <col min="14340" max="14340" width="47.5703125" style="99" customWidth="1"/>
    <col min="14341" max="14341" width="21" style="99" customWidth="1"/>
    <col min="14342" max="14342" width="24.42578125" style="99" customWidth="1"/>
    <col min="14343" max="14343" width="23.85546875" style="99" customWidth="1"/>
    <col min="14344" max="14595" width="9.140625" style="99"/>
    <col min="14596" max="14596" width="47.5703125" style="99" customWidth="1"/>
    <col min="14597" max="14597" width="21" style="99" customWidth="1"/>
    <col min="14598" max="14598" width="24.42578125" style="99" customWidth="1"/>
    <col min="14599" max="14599" width="23.85546875" style="99" customWidth="1"/>
    <col min="14600" max="14851" width="9.140625" style="99"/>
    <col min="14852" max="14852" width="47.5703125" style="99" customWidth="1"/>
    <col min="14853" max="14853" width="21" style="99" customWidth="1"/>
    <col min="14854" max="14854" width="24.42578125" style="99" customWidth="1"/>
    <col min="14855" max="14855" width="23.85546875" style="99" customWidth="1"/>
    <col min="14856" max="15107" width="9.140625" style="99"/>
    <col min="15108" max="15108" width="47.5703125" style="99" customWidth="1"/>
    <col min="15109" max="15109" width="21" style="99" customWidth="1"/>
    <col min="15110" max="15110" width="24.42578125" style="99" customWidth="1"/>
    <col min="15111" max="15111" width="23.85546875" style="99" customWidth="1"/>
    <col min="15112" max="15363" width="9.140625" style="99"/>
    <col min="15364" max="15364" width="47.5703125" style="99" customWidth="1"/>
    <col min="15365" max="15365" width="21" style="99" customWidth="1"/>
    <col min="15366" max="15366" width="24.42578125" style="99" customWidth="1"/>
    <col min="15367" max="15367" width="23.85546875" style="99" customWidth="1"/>
    <col min="15368" max="15619" width="9.140625" style="99"/>
    <col min="15620" max="15620" width="47.5703125" style="99" customWidth="1"/>
    <col min="15621" max="15621" width="21" style="99" customWidth="1"/>
    <col min="15622" max="15622" width="24.42578125" style="99" customWidth="1"/>
    <col min="15623" max="15623" width="23.85546875" style="99" customWidth="1"/>
    <col min="15624" max="15875" width="9.140625" style="99"/>
    <col min="15876" max="15876" width="47.5703125" style="99" customWidth="1"/>
    <col min="15877" max="15877" width="21" style="99" customWidth="1"/>
    <col min="15878" max="15878" width="24.42578125" style="99" customWidth="1"/>
    <col min="15879" max="15879" width="23.85546875" style="99" customWidth="1"/>
    <col min="15880" max="16131" width="9.140625" style="99"/>
    <col min="16132" max="16132" width="47.5703125" style="99" customWidth="1"/>
    <col min="16133" max="16133" width="21" style="99" customWidth="1"/>
    <col min="16134" max="16134" width="24.42578125" style="99" customWidth="1"/>
    <col min="16135" max="16135" width="23.85546875" style="99" customWidth="1"/>
    <col min="16136" max="16384" width="9.140625" style="99"/>
  </cols>
  <sheetData>
    <row r="1" spans="1:7" ht="48" customHeight="1" x14ac:dyDescent="0.25">
      <c r="A1" s="760" t="s">
        <v>656</v>
      </c>
      <c r="B1" s="761"/>
      <c r="C1" s="762"/>
      <c r="D1" s="762"/>
      <c r="E1" s="762"/>
      <c r="F1" s="762"/>
      <c r="G1" s="763"/>
    </row>
    <row r="2" spans="1:7" s="103" customFormat="1" ht="31.5" x14ac:dyDescent="0.25">
      <c r="A2" s="100" t="s">
        <v>312</v>
      </c>
      <c r="B2" s="101" t="s">
        <v>313</v>
      </c>
      <c r="C2" s="101" t="s">
        <v>652</v>
      </c>
      <c r="D2" s="101" t="s">
        <v>653</v>
      </c>
      <c r="E2" s="101" t="s">
        <v>314</v>
      </c>
      <c r="F2" s="101" t="s">
        <v>654</v>
      </c>
      <c r="G2" s="102" t="s">
        <v>655</v>
      </c>
    </row>
    <row r="3" spans="1:7" s="103" customFormat="1" ht="64.5" customHeight="1" x14ac:dyDescent="0.25">
      <c r="A3" s="502" t="s">
        <v>563</v>
      </c>
      <c r="B3" s="515" t="s">
        <v>252</v>
      </c>
      <c r="C3" s="503">
        <v>17753881</v>
      </c>
      <c r="D3" s="503">
        <v>4053158</v>
      </c>
      <c r="E3" s="512" t="s">
        <v>252</v>
      </c>
      <c r="F3" s="504">
        <v>33731209</v>
      </c>
      <c r="G3" s="513" t="s">
        <v>252</v>
      </c>
    </row>
    <row r="4" spans="1:7" ht="64.5" customHeight="1" x14ac:dyDescent="0.25">
      <c r="A4" s="509" t="s">
        <v>650</v>
      </c>
      <c r="B4" s="516">
        <v>11120607</v>
      </c>
      <c r="C4" s="505">
        <v>6000000</v>
      </c>
      <c r="D4" s="505">
        <v>2714783</v>
      </c>
      <c r="E4" s="505">
        <v>1067498</v>
      </c>
      <c r="F4" s="506">
        <v>11767600</v>
      </c>
      <c r="G4" s="510">
        <v>7000292</v>
      </c>
    </row>
    <row r="5" spans="1:7" ht="64.5" customHeight="1" x14ac:dyDescent="0.25">
      <c r="A5" s="511" t="s">
        <v>651</v>
      </c>
      <c r="B5" s="517" t="s">
        <v>252</v>
      </c>
      <c r="C5" s="514" t="s">
        <v>252</v>
      </c>
      <c r="D5" s="522">
        <v>2032000</v>
      </c>
      <c r="E5" s="514" t="s">
        <v>252</v>
      </c>
      <c r="F5" s="523">
        <v>2540000</v>
      </c>
      <c r="G5" s="521" t="s">
        <v>252</v>
      </c>
    </row>
    <row r="6" spans="1:7" ht="65.25" customHeight="1" thickBot="1" x14ac:dyDescent="0.3">
      <c r="A6" s="520" t="s">
        <v>657</v>
      </c>
      <c r="B6" s="518" t="s">
        <v>252</v>
      </c>
      <c r="C6" s="507">
        <v>4997132</v>
      </c>
      <c r="D6" s="519" t="s">
        <v>252</v>
      </c>
      <c r="E6" s="519" t="s">
        <v>658</v>
      </c>
      <c r="F6" s="519" t="s">
        <v>252</v>
      </c>
      <c r="G6" s="508">
        <v>4997132</v>
      </c>
    </row>
  </sheetData>
  <mergeCells count="1">
    <mergeCell ref="A1:G1"/>
  </mergeCells>
  <phoneticPr fontId="68" type="noConversion"/>
  <pageMargins left="0.7" right="0.7" top="0.75" bottom="0.75" header="0.3" footer="0.3"/>
  <pageSetup paperSize="9" scale="6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5"/>
  <sheetViews>
    <sheetView zoomScale="85" zoomScaleNormal="85" zoomScaleSheetLayoutView="70" workbookViewId="0">
      <selection activeCell="A2" sqref="A2:K3"/>
    </sheetView>
  </sheetViews>
  <sheetFormatPr defaultColWidth="9.140625" defaultRowHeight="12.75" x14ac:dyDescent="0.2"/>
  <cols>
    <col min="1" max="1" width="61.85546875" style="6" customWidth="1"/>
    <col min="2" max="2" width="9.42578125" style="6" customWidth="1"/>
    <col min="3" max="5" width="23" style="22" customWidth="1"/>
    <col min="6" max="8" width="21.85546875" style="22" customWidth="1"/>
    <col min="9" max="9" width="27.85546875" style="22" customWidth="1"/>
    <col min="10" max="11" width="23" style="22" customWidth="1"/>
    <col min="12" max="12" width="8.28515625" style="6" customWidth="1"/>
    <col min="13" max="13" width="9.140625" style="6"/>
    <col min="14" max="14" width="14.7109375" style="6" customWidth="1"/>
    <col min="15" max="16384" width="9.140625" style="6"/>
  </cols>
  <sheetData>
    <row r="1" spans="1:11" ht="28.5" customHeight="1" thickBot="1" x14ac:dyDescent="0.4">
      <c r="A1" s="769" t="s">
        <v>769</v>
      </c>
      <c r="B1" s="764"/>
      <c r="C1" s="764"/>
      <c r="D1" s="764"/>
      <c r="E1" s="764"/>
      <c r="F1" s="764"/>
      <c r="G1" s="764"/>
      <c r="H1" s="764"/>
      <c r="I1" s="764"/>
      <c r="J1" s="764"/>
      <c r="K1" s="765"/>
    </row>
    <row r="2" spans="1:11" ht="48" customHeight="1" x14ac:dyDescent="0.2">
      <c r="A2" s="599" t="s">
        <v>778</v>
      </c>
      <c r="B2" s="600"/>
      <c r="C2" s="600"/>
      <c r="D2" s="600"/>
      <c r="E2" s="600"/>
      <c r="F2" s="600"/>
      <c r="G2" s="600"/>
      <c r="H2" s="600"/>
      <c r="I2" s="600"/>
      <c r="J2" s="600"/>
      <c r="K2" s="601"/>
    </row>
    <row r="3" spans="1:11" ht="15" customHeight="1" thickBot="1" x14ac:dyDescent="0.25">
      <c r="A3" s="602"/>
      <c r="B3" s="603"/>
      <c r="C3" s="603"/>
      <c r="D3" s="603"/>
      <c r="E3" s="603"/>
      <c r="F3" s="603"/>
      <c r="G3" s="603"/>
      <c r="H3" s="603"/>
      <c r="I3" s="603"/>
      <c r="J3" s="603"/>
      <c r="K3" s="604"/>
    </row>
    <row r="4" spans="1:11" ht="15" customHeight="1" thickBot="1" x14ac:dyDescent="0.3">
      <c r="A4" s="265" t="s">
        <v>577</v>
      </c>
      <c r="B4" s="266"/>
      <c r="C4" s="596" t="s">
        <v>553</v>
      </c>
      <c r="D4" s="597"/>
      <c r="E4" s="598"/>
      <c r="F4" s="596" t="s">
        <v>554</v>
      </c>
      <c r="G4" s="597"/>
      <c r="H4" s="598"/>
      <c r="I4" s="596" t="s">
        <v>575</v>
      </c>
      <c r="J4" s="597"/>
      <c r="K4" s="598"/>
    </row>
    <row r="5" spans="1:11" ht="30.75" thickBot="1" x14ac:dyDescent="0.3">
      <c r="A5" s="267" t="s">
        <v>59</v>
      </c>
      <c r="B5" s="268" t="s">
        <v>7</v>
      </c>
      <c r="C5" s="268" t="s">
        <v>60</v>
      </c>
      <c r="D5" s="269" t="s">
        <v>9</v>
      </c>
      <c r="E5" s="270" t="s">
        <v>10</v>
      </c>
      <c r="F5" s="268" t="s">
        <v>60</v>
      </c>
      <c r="G5" s="269" t="s">
        <v>9</v>
      </c>
      <c r="H5" s="270" t="s">
        <v>10</v>
      </c>
      <c r="I5" s="268" t="s">
        <v>60</v>
      </c>
      <c r="J5" s="269" t="s">
        <v>9</v>
      </c>
      <c r="K5" s="270" t="s">
        <v>10</v>
      </c>
    </row>
    <row r="6" spans="1:11" s="22" customFormat="1" ht="15" x14ac:dyDescent="0.25">
      <c r="A6" s="271" t="s">
        <v>578</v>
      </c>
      <c r="B6" s="272"/>
      <c r="C6" s="273">
        <v>8820000</v>
      </c>
      <c r="D6" s="273">
        <v>8820000</v>
      </c>
      <c r="E6" s="274"/>
      <c r="F6" s="273">
        <v>8620000</v>
      </c>
      <c r="G6" s="273">
        <v>8620000</v>
      </c>
      <c r="H6" s="274"/>
      <c r="I6" s="273">
        <v>7461626</v>
      </c>
      <c r="J6" s="273">
        <v>7461626</v>
      </c>
      <c r="K6" s="274"/>
    </row>
    <row r="7" spans="1:11" s="22" customFormat="1" ht="15" x14ac:dyDescent="0.25">
      <c r="A7" s="275" t="s">
        <v>579</v>
      </c>
      <c r="B7" s="276"/>
      <c r="C7" s="277">
        <v>1320000</v>
      </c>
      <c r="D7" s="277">
        <v>1320000</v>
      </c>
      <c r="E7" s="278"/>
      <c r="F7" s="279">
        <v>1320000</v>
      </c>
      <c r="G7" s="279">
        <v>1320000</v>
      </c>
      <c r="H7" s="278"/>
      <c r="I7" s="279">
        <v>1320000</v>
      </c>
      <c r="J7" s="279">
        <v>1320000</v>
      </c>
      <c r="K7" s="278"/>
    </row>
    <row r="8" spans="1:11" s="22" customFormat="1" ht="15" x14ac:dyDescent="0.25">
      <c r="A8" s="280" t="s">
        <v>580</v>
      </c>
      <c r="B8" s="281"/>
      <c r="C8" s="282">
        <v>0</v>
      </c>
      <c r="D8" s="282">
        <v>0</v>
      </c>
      <c r="E8" s="283"/>
      <c r="F8" s="284">
        <v>146832</v>
      </c>
      <c r="G8" s="285">
        <v>146832</v>
      </c>
      <c r="H8" s="286"/>
      <c r="I8" s="284">
        <v>146832</v>
      </c>
      <c r="J8" s="285">
        <v>146832</v>
      </c>
      <c r="K8" s="286"/>
    </row>
    <row r="9" spans="1:11" s="22" customFormat="1" ht="15" x14ac:dyDescent="0.25">
      <c r="A9" s="287" t="s">
        <v>581</v>
      </c>
      <c r="B9" s="288"/>
      <c r="C9" s="289">
        <v>481784</v>
      </c>
      <c r="D9" s="289">
        <v>481784</v>
      </c>
      <c r="E9" s="274"/>
      <c r="F9" s="290">
        <v>481784</v>
      </c>
      <c r="G9" s="290">
        <v>481784</v>
      </c>
      <c r="H9" s="274"/>
      <c r="I9" s="290">
        <v>0</v>
      </c>
      <c r="J9" s="290">
        <v>0</v>
      </c>
      <c r="K9" s="274"/>
    </row>
    <row r="10" spans="1:11" s="22" customFormat="1" ht="15" x14ac:dyDescent="0.25">
      <c r="A10" s="287" t="s">
        <v>151</v>
      </c>
      <c r="B10" s="288"/>
      <c r="C10" s="289">
        <v>0</v>
      </c>
      <c r="D10" s="289">
        <v>0</v>
      </c>
      <c r="E10" s="274"/>
      <c r="F10" s="290">
        <v>15000</v>
      </c>
      <c r="G10" s="290">
        <v>15000</v>
      </c>
      <c r="H10" s="274"/>
      <c r="I10" s="290">
        <v>9660</v>
      </c>
      <c r="J10" s="290">
        <v>9660</v>
      </c>
      <c r="K10" s="274"/>
    </row>
    <row r="11" spans="1:11" s="22" customFormat="1" ht="15" x14ac:dyDescent="0.25">
      <c r="A11" s="287" t="s">
        <v>582</v>
      </c>
      <c r="B11" s="288"/>
      <c r="C11" s="289">
        <v>120000</v>
      </c>
      <c r="D11" s="289">
        <v>120000</v>
      </c>
      <c r="E11" s="274"/>
      <c r="F11" s="290">
        <v>105000</v>
      </c>
      <c r="G11" s="290">
        <v>105000</v>
      </c>
      <c r="H11" s="274"/>
      <c r="I11" s="290">
        <v>54904</v>
      </c>
      <c r="J11" s="290">
        <v>54904</v>
      </c>
      <c r="K11" s="274"/>
    </row>
    <row r="12" spans="1:11" s="22" customFormat="1" ht="15" x14ac:dyDescent="0.25">
      <c r="A12" s="287" t="s">
        <v>583</v>
      </c>
      <c r="B12" s="288"/>
      <c r="C12" s="289">
        <v>0</v>
      </c>
      <c r="D12" s="289">
        <v>0</v>
      </c>
      <c r="E12" s="274"/>
      <c r="F12" s="290">
        <v>200000</v>
      </c>
      <c r="G12" s="290">
        <v>200000</v>
      </c>
      <c r="H12" s="274"/>
      <c r="I12" s="290">
        <v>93979</v>
      </c>
      <c r="J12" s="290">
        <v>93979</v>
      </c>
      <c r="K12" s="274"/>
    </row>
    <row r="13" spans="1:11" s="22" customFormat="1" ht="15" x14ac:dyDescent="0.25">
      <c r="A13" s="291" t="s">
        <v>61</v>
      </c>
      <c r="B13" s="145"/>
      <c r="C13" s="292">
        <f>C6+C9+C10+C11+C12</f>
        <v>9421784</v>
      </c>
      <c r="D13" s="292">
        <f t="shared" ref="D13" si="0">D6+D9+D10+D11+D12</f>
        <v>9421784</v>
      </c>
      <c r="E13" s="292"/>
      <c r="F13" s="292">
        <f>F6+F8+F9+F10+F11+F12</f>
        <v>9568616</v>
      </c>
      <c r="G13" s="292">
        <f>G6+G8+G9+G10+G11+G12</f>
        <v>9568616</v>
      </c>
      <c r="H13" s="293"/>
      <c r="I13" s="292">
        <f>I6+I8+I9+I10+I11+I12</f>
        <v>7767001</v>
      </c>
      <c r="J13" s="292">
        <f>J6+J8+J9+J10+J11+J12</f>
        <v>7767001</v>
      </c>
      <c r="K13" s="293"/>
    </row>
    <row r="14" spans="1:11" s="22" customFormat="1" ht="15" x14ac:dyDescent="0.25">
      <c r="A14" s="294" t="s">
        <v>119</v>
      </c>
      <c r="B14" s="281"/>
      <c r="C14" s="282">
        <v>2300000</v>
      </c>
      <c r="D14" s="282">
        <v>2300000</v>
      </c>
      <c r="E14" s="286"/>
      <c r="F14" s="282">
        <v>2300000</v>
      </c>
      <c r="G14" s="282">
        <v>2300000</v>
      </c>
      <c r="H14" s="286"/>
      <c r="I14" s="282">
        <v>2069693</v>
      </c>
      <c r="J14" s="282">
        <v>2069693</v>
      </c>
      <c r="K14" s="286"/>
    </row>
    <row r="15" spans="1:11" s="22" customFormat="1" ht="30" x14ac:dyDescent="0.25">
      <c r="A15" s="295" t="s">
        <v>146</v>
      </c>
      <c r="B15" s="288"/>
      <c r="C15" s="289">
        <v>700000</v>
      </c>
      <c r="D15" s="289">
        <v>700000</v>
      </c>
      <c r="E15" s="296"/>
      <c r="F15" s="289">
        <v>2000000</v>
      </c>
      <c r="G15" s="289">
        <v>2000000</v>
      </c>
      <c r="H15" s="296"/>
      <c r="I15" s="289">
        <v>1331252</v>
      </c>
      <c r="J15" s="289">
        <v>1331252</v>
      </c>
      <c r="K15" s="296"/>
    </row>
    <row r="16" spans="1:11" s="22" customFormat="1" ht="15" x14ac:dyDescent="0.25">
      <c r="A16" s="295" t="s">
        <v>147</v>
      </c>
      <c r="B16" s="288"/>
      <c r="C16" s="289">
        <v>300000</v>
      </c>
      <c r="D16" s="289">
        <v>300000</v>
      </c>
      <c r="E16" s="296"/>
      <c r="F16" s="289">
        <v>300930</v>
      </c>
      <c r="G16" s="289">
        <v>300930</v>
      </c>
      <c r="H16" s="296"/>
      <c r="I16" s="289">
        <v>732</v>
      </c>
      <c r="J16" s="289">
        <v>732</v>
      </c>
      <c r="K16" s="296"/>
    </row>
    <row r="17" spans="1:11" s="22" customFormat="1" ht="15.75" thickBot="1" x14ac:dyDescent="0.3">
      <c r="A17" s="297" t="s">
        <v>62</v>
      </c>
      <c r="B17" s="147"/>
      <c r="C17" s="298">
        <f>SUM(C14:C16)</f>
        <v>3300000</v>
      </c>
      <c r="D17" s="298">
        <f>SUM(D14:D16)</f>
        <v>3300000</v>
      </c>
      <c r="E17" s="299"/>
      <c r="F17" s="298">
        <f>SUM(F14:F16)</f>
        <v>4600930</v>
      </c>
      <c r="G17" s="298">
        <f>SUM(G14:G16)</f>
        <v>4600930</v>
      </c>
      <c r="H17" s="299"/>
      <c r="I17" s="298">
        <f>SUM(I14:I16)</f>
        <v>3401677</v>
      </c>
      <c r="J17" s="298">
        <f>SUM(J14:J16)</f>
        <v>3401677</v>
      </c>
      <c r="K17" s="299"/>
    </row>
    <row r="18" spans="1:11" s="22" customFormat="1" ht="15.75" thickBot="1" x14ac:dyDescent="0.3">
      <c r="A18" s="267" t="s">
        <v>63</v>
      </c>
      <c r="B18" s="300" t="s">
        <v>27</v>
      </c>
      <c r="C18" s="152">
        <f>C13+C17</f>
        <v>12721784</v>
      </c>
      <c r="D18" s="152">
        <f>D13+D17</f>
        <v>12721784</v>
      </c>
      <c r="E18" s="301"/>
      <c r="F18" s="152">
        <f>F13+F17</f>
        <v>14169546</v>
      </c>
      <c r="G18" s="152">
        <f>G13+G17</f>
        <v>14169546</v>
      </c>
      <c r="H18" s="301"/>
      <c r="I18" s="152">
        <f>I13+I17</f>
        <v>11168678</v>
      </c>
      <c r="J18" s="152">
        <f>J13+J17</f>
        <v>11168678</v>
      </c>
      <c r="K18" s="301"/>
    </row>
    <row r="19" spans="1:11" s="22" customFormat="1" ht="15" x14ac:dyDescent="0.25">
      <c r="A19" s="302" t="s">
        <v>28</v>
      </c>
      <c r="B19" s="303" t="s">
        <v>29</v>
      </c>
      <c r="C19" s="304">
        <v>2500000</v>
      </c>
      <c r="D19" s="304">
        <v>2500000</v>
      </c>
      <c r="E19" s="305"/>
      <c r="F19" s="304">
        <v>2500000</v>
      </c>
      <c r="G19" s="304">
        <v>2500000</v>
      </c>
      <c r="H19" s="305"/>
      <c r="I19" s="304">
        <v>1915614</v>
      </c>
      <c r="J19" s="304">
        <v>1915614</v>
      </c>
      <c r="K19" s="305"/>
    </row>
    <row r="20" spans="1:11" s="22" customFormat="1" ht="15.75" thickBot="1" x14ac:dyDescent="0.3">
      <c r="A20" s="306" t="s">
        <v>584</v>
      </c>
      <c r="B20" s="307"/>
      <c r="C20" s="308">
        <v>423616</v>
      </c>
      <c r="D20" s="308">
        <v>423616</v>
      </c>
      <c r="E20" s="309"/>
      <c r="F20" s="310">
        <v>423616</v>
      </c>
      <c r="G20" s="310">
        <v>423616</v>
      </c>
      <c r="H20" s="309"/>
      <c r="I20" s="310">
        <f>SUM(J20:K20)</f>
        <v>246400</v>
      </c>
      <c r="J20" s="310">
        <v>246400</v>
      </c>
      <c r="K20" s="309"/>
    </row>
    <row r="21" spans="1:11" s="22" customFormat="1" ht="15" x14ac:dyDescent="0.25">
      <c r="A21" s="311" t="s">
        <v>134</v>
      </c>
      <c r="B21" s="312"/>
      <c r="C21" s="313">
        <v>170000</v>
      </c>
      <c r="D21" s="313">
        <v>170000</v>
      </c>
      <c r="E21" s="314"/>
      <c r="F21" s="313">
        <v>183565</v>
      </c>
      <c r="G21" s="313">
        <v>183565</v>
      </c>
      <c r="H21" s="314"/>
      <c r="I21" s="313">
        <v>178172</v>
      </c>
      <c r="J21" s="313">
        <v>178172</v>
      </c>
      <c r="K21" s="314"/>
    </row>
    <row r="22" spans="1:11" s="22" customFormat="1" ht="15" x14ac:dyDescent="0.25">
      <c r="A22" s="315" t="s">
        <v>31</v>
      </c>
      <c r="B22" s="150"/>
      <c r="C22" s="149">
        <f>SUM(C23:C26)</f>
        <v>2177480</v>
      </c>
      <c r="D22" s="149">
        <f>SUM(D23:D26)</f>
        <v>2177480</v>
      </c>
      <c r="E22" s="274"/>
      <c r="F22" s="149">
        <f>SUM(F23:F27)</f>
        <v>3962992</v>
      </c>
      <c r="G22" s="149">
        <f>SUM(G23:G27)</f>
        <v>3962992</v>
      </c>
      <c r="H22" s="274"/>
      <c r="I22" s="149">
        <f>SUM(I23:I27)</f>
        <v>3216134</v>
      </c>
      <c r="J22" s="149">
        <f>SUM(J23:J27)</f>
        <v>3216134</v>
      </c>
      <c r="K22" s="274"/>
    </row>
    <row r="23" spans="1:11" s="22" customFormat="1" ht="15" x14ac:dyDescent="0.25">
      <c r="A23" s="294" t="s">
        <v>30</v>
      </c>
      <c r="B23" s="145"/>
      <c r="C23" s="282">
        <v>20000</v>
      </c>
      <c r="D23" s="282">
        <v>20000</v>
      </c>
      <c r="E23" s="283"/>
      <c r="F23" s="285">
        <v>49740</v>
      </c>
      <c r="G23" s="285">
        <v>49740</v>
      </c>
      <c r="H23" s="283"/>
      <c r="I23" s="285">
        <v>58115</v>
      </c>
      <c r="J23" s="285">
        <v>58115</v>
      </c>
      <c r="K23" s="283"/>
    </row>
    <row r="24" spans="1:11" s="22" customFormat="1" ht="15" x14ac:dyDescent="0.25">
      <c r="A24" s="294" t="s">
        <v>32</v>
      </c>
      <c r="B24" s="144"/>
      <c r="C24" s="282">
        <v>600000</v>
      </c>
      <c r="D24" s="282">
        <v>600000</v>
      </c>
      <c r="E24" s="283"/>
      <c r="F24" s="285">
        <v>733481</v>
      </c>
      <c r="G24" s="285">
        <v>733481</v>
      </c>
      <c r="H24" s="283"/>
      <c r="I24" s="285">
        <v>735048</v>
      </c>
      <c r="J24" s="285">
        <v>735048</v>
      </c>
      <c r="K24" s="283"/>
    </row>
    <row r="25" spans="1:11" s="22" customFormat="1" ht="15" x14ac:dyDescent="0.25">
      <c r="A25" s="294" t="s">
        <v>33</v>
      </c>
      <c r="B25" s="145"/>
      <c r="C25" s="282">
        <v>1400000</v>
      </c>
      <c r="D25" s="282">
        <v>1400000</v>
      </c>
      <c r="E25" s="283"/>
      <c r="F25" s="285">
        <v>1426291</v>
      </c>
      <c r="G25" s="285">
        <v>1426291</v>
      </c>
      <c r="H25" s="283"/>
      <c r="I25" s="285">
        <v>796149</v>
      </c>
      <c r="J25" s="285">
        <v>796149</v>
      </c>
      <c r="K25" s="283"/>
    </row>
    <row r="26" spans="1:11" s="22" customFormat="1" ht="15" x14ac:dyDescent="0.25">
      <c r="A26" s="294" t="s">
        <v>585</v>
      </c>
      <c r="B26" s="145"/>
      <c r="C26" s="282">
        <v>157480</v>
      </c>
      <c r="D26" s="282">
        <v>157480</v>
      </c>
      <c r="E26" s="283"/>
      <c r="F26" s="285">
        <v>157480</v>
      </c>
      <c r="G26" s="285">
        <v>157480</v>
      </c>
      <c r="H26" s="283"/>
      <c r="I26" s="285">
        <v>157480</v>
      </c>
      <c r="J26" s="285">
        <v>157480</v>
      </c>
      <c r="K26" s="283"/>
    </row>
    <row r="27" spans="1:11" s="22" customFormat="1" ht="15" x14ac:dyDescent="0.25">
      <c r="A27" s="294" t="s">
        <v>586</v>
      </c>
      <c r="B27" s="145"/>
      <c r="C27" s="282"/>
      <c r="D27" s="282"/>
      <c r="E27" s="283"/>
      <c r="F27" s="285">
        <v>1596000</v>
      </c>
      <c r="G27" s="285">
        <v>1596000</v>
      </c>
      <c r="H27" s="283"/>
      <c r="I27" s="285">
        <v>1469342</v>
      </c>
      <c r="J27" s="285">
        <v>1469342</v>
      </c>
      <c r="K27" s="283"/>
    </row>
    <row r="28" spans="1:11" s="22" customFormat="1" ht="15" x14ac:dyDescent="0.25">
      <c r="A28" s="291" t="s">
        <v>64</v>
      </c>
      <c r="B28" s="145"/>
      <c r="C28" s="292">
        <f>C21+C22</f>
        <v>2347480</v>
      </c>
      <c r="D28" s="292">
        <f>D21+D22</f>
        <v>2347480</v>
      </c>
      <c r="E28" s="293"/>
      <c r="F28" s="292">
        <f>F21+F22</f>
        <v>4146557</v>
      </c>
      <c r="G28" s="292">
        <f>SUM(G21:G22)</f>
        <v>4146557</v>
      </c>
      <c r="H28" s="293"/>
      <c r="I28" s="292">
        <f>I21+I22</f>
        <v>3394306</v>
      </c>
      <c r="J28" s="292">
        <f>SUM(J21:J22)</f>
        <v>3394306</v>
      </c>
      <c r="K28" s="293"/>
    </row>
    <row r="29" spans="1:11" s="22" customFormat="1" ht="15" x14ac:dyDescent="0.25">
      <c r="A29" s="294" t="s">
        <v>587</v>
      </c>
      <c r="B29" s="145"/>
      <c r="C29" s="282">
        <v>270000</v>
      </c>
      <c r="D29" s="282">
        <v>270000</v>
      </c>
      <c r="E29" s="283"/>
      <c r="F29" s="282">
        <v>470000</v>
      </c>
      <c r="G29" s="282">
        <v>470000</v>
      </c>
      <c r="H29" s="283"/>
      <c r="I29" s="282">
        <v>404824</v>
      </c>
      <c r="J29" s="282">
        <v>404824</v>
      </c>
      <c r="K29" s="283"/>
    </row>
    <row r="30" spans="1:11" s="22" customFormat="1" ht="15" x14ac:dyDescent="0.25">
      <c r="A30" s="294" t="s">
        <v>34</v>
      </c>
      <c r="B30" s="145"/>
      <c r="C30" s="282">
        <v>150000</v>
      </c>
      <c r="D30" s="282">
        <v>150000</v>
      </c>
      <c r="E30" s="283"/>
      <c r="F30" s="282">
        <v>150000</v>
      </c>
      <c r="G30" s="282">
        <v>150000</v>
      </c>
      <c r="H30" s="283"/>
      <c r="I30" s="282">
        <v>90208</v>
      </c>
      <c r="J30" s="282">
        <v>90208</v>
      </c>
      <c r="K30" s="283"/>
    </row>
    <row r="31" spans="1:11" s="22" customFormat="1" ht="15" x14ac:dyDescent="0.25">
      <c r="A31" s="291" t="s">
        <v>65</v>
      </c>
      <c r="B31" s="145"/>
      <c r="C31" s="292">
        <f>SUM(C29:C30)</f>
        <v>420000</v>
      </c>
      <c r="D31" s="292">
        <f>SUM(D29:D30)</f>
        <v>420000</v>
      </c>
      <c r="E31" s="293"/>
      <c r="F31" s="292">
        <f>SUM(F29:F30)</f>
        <v>620000</v>
      </c>
      <c r="G31" s="292">
        <f>SUM(G29:G30)</f>
        <v>620000</v>
      </c>
      <c r="H31" s="293"/>
      <c r="I31" s="292">
        <f>SUM(I29:I30)</f>
        <v>495032</v>
      </c>
      <c r="J31" s="292">
        <f>SUM(J29:J30)</f>
        <v>495032</v>
      </c>
      <c r="K31" s="293"/>
    </row>
    <row r="32" spans="1:11" s="22" customFormat="1" ht="15" x14ac:dyDescent="0.25">
      <c r="A32" s="316" t="s">
        <v>35</v>
      </c>
      <c r="B32" s="145"/>
      <c r="C32" s="8">
        <f>SUM(C33:C35)</f>
        <v>917240</v>
      </c>
      <c r="D32" s="8">
        <f>SUM(D33:D35)</f>
        <v>917240</v>
      </c>
      <c r="E32" s="286"/>
      <c r="F32" s="8">
        <f>SUM(F33:F35)</f>
        <v>1067240</v>
      </c>
      <c r="G32" s="8">
        <f>SUM(G33:G35)</f>
        <v>1067240</v>
      </c>
      <c r="H32" s="286"/>
      <c r="I32" s="8">
        <f>SUM(I33:I35)</f>
        <v>769181</v>
      </c>
      <c r="J32" s="8">
        <f>SUM(J33:J35)</f>
        <v>769181</v>
      </c>
      <c r="K32" s="286"/>
    </row>
    <row r="33" spans="1:11" s="22" customFormat="1" ht="15" x14ac:dyDescent="0.25">
      <c r="A33" s="294" t="s">
        <v>36</v>
      </c>
      <c r="B33" s="145"/>
      <c r="C33" s="282">
        <v>700000</v>
      </c>
      <c r="D33" s="282">
        <v>700000</v>
      </c>
      <c r="E33" s="283"/>
      <c r="F33" s="285">
        <v>850000</v>
      </c>
      <c r="G33" s="285">
        <v>850000</v>
      </c>
      <c r="H33" s="283"/>
      <c r="I33" s="285">
        <v>600942</v>
      </c>
      <c r="J33" s="285">
        <v>600942</v>
      </c>
      <c r="K33" s="283"/>
    </row>
    <row r="34" spans="1:11" s="22" customFormat="1" ht="15" x14ac:dyDescent="0.25">
      <c r="A34" s="294" t="s">
        <v>37</v>
      </c>
      <c r="B34" s="145"/>
      <c r="C34" s="282">
        <v>170000</v>
      </c>
      <c r="D34" s="282">
        <v>170000</v>
      </c>
      <c r="E34" s="283"/>
      <c r="F34" s="285">
        <v>170000</v>
      </c>
      <c r="G34" s="285">
        <v>170000</v>
      </c>
      <c r="H34" s="283"/>
      <c r="I34" s="285">
        <v>120999</v>
      </c>
      <c r="J34" s="285">
        <v>120999</v>
      </c>
      <c r="K34" s="283"/>
    </row>
    <row r="35" spans="1:11" s="22" customFormat="1" ht="15" x14ac:dyDescent="0.25">
      <c r="A35" s="294" t="s">
        <v>588</v>
      </c>
      <c r="B35" s="145"/>
      <c r="C35" s="282">
        <v>47240</v>
      </c>
      <c r="D35" s="282">
        <v>47240</v>
      </c>
      <c r="E35" s="283"/>
      <c r="F35" s="285">
        <v>47240</v>
      </c>
      <c r="G35" s="285">
        <v>47240</v>
      </c>
      <c r="H35" s="283"/>
      <c r="I35" s="285">
        <v>47240</v>
      </c>
      <c r="J35" s="285">
        <v>47240</v>
      </c>
      <c r="K35" s="283"/>
    </row>
    <row r="36" spans="1:11" s="22" customFormat="1" ht="30" x14ac:dyDescent="0.25">
      <c r="A36" s="317" t="s">
        <v>150</v>
      </c>
      <c r="B36" s="145"/>
      <c r="C36" s="8">
        <v>110000</v>
      </c>
      <c r="D36" s="8">
        <v>110000</v>
      </c>
      <c r="E36" s="283"/>
      <c r="F36" s="8">
        <v>110000</v>
      </c>
      <c r="G36" s="8">
        <v>110000</v>
      </c>
      <c r="H36" s="283"/>
      <c r="I36" s="8">
        <v>99755</v>
      </c>
      <c r="J36" s="8">
        <v>99755</v>
      </c>
      <c r="K36" s="283"/>
    </row>
    <row r="37" spans="1:11" s="22" customFormat="1" ht="15" x14ac:dyDescent="0.25">
      <c r="A37" s="316" t="s">
        <v>38</v>
      </c>
      <c r="B37" s="145"/>
      <c r="C37" s="8">
        <v>705231</v>
      </c>
      <c r="D37" s="8">
        <v>705231</v>
      </c>
      <c r="E37" s="286"/>
      <c r="F37" s="8">
        <v>405231</v>
      </c>
      <c r="G37" s="8">
        <v>405231</v>
      </c>
      <c r="H37" s="286"/>
      <c r="I37" s="8">
        <v>330205</v>
      </c>
      <c r="J37" s="8">
        <v>330205</v>
      </c>
      <c r="K37" s="286"/>
    </row>
    <row r="38" spans="1:11" s="22" customFormat="1" ht="29.25" customHeight="1" x14ac:dyDescent="0.25">
      <c r="A38" s="316" t="s">
        <v>133</v>
      </c>
      <c r="B38" s="145"/>
      <c r="C38" s="8">
        <v>600000</v>
      </c>
      <c r="D38" s="8">
        <v>600000</v>
      </c>
      <c r="E38" s="286"/>
      <c r="F38" s="8">
        <v>670000</v>
      </c>
      <c r="G38" s="8">
        <v>670000</v>
      </c>
      <c r="H38" s="286"/>
      <c r="I38" s="8">
        <v>640452</v>
      </c>
      <c r="J38" s="8">
        <v>640452</v>
      </c>
      <c r="K38" s="286"/>
    </row>
    <row r="39" spans="1:11" s="22" customFormat="1" ht="29.25" customHeight="1" x14ac:dyDescent="0.25">
      <c r="A39" s="316" t="s">
        <v>39</v>
      </c>
      <c r="B39" s="145"/>
      <c r="C39" s="8">
        <f>SUM(C40:C44)</f>
        <v>4386000</v>
      </c>
      <c r="D39" s="8">
        <f>SUM(D40:D44)</f>
        <v>4386000</v>
      </c>
      <c r="E39" s="286"/>
      <c r="F39" s="318">
        <f>SUM(F40:F45)</f>
        <v>2784004</v>
      </c>
      <c r="G39" s="318">
        <f>SUM(G40:G45)</f>
        <v>2784004</v>
      </c>
      <c r="H39" s="286"/>
      <c r="I39" s="318">
        <f>SUM(I40:I45)</f>
        <v>2780121</v>
      </c>
      <c r="J39" s="318">
        <f>SUM(J40:J45)</f>
        <v>2780121</v>
      </c>
      <c r="K39" s="286"/>
    </row>
    <row r="40" spans="1:11" s="22" customFormat="1" ht="15" x14ac:dyDescent="0.25">
      <c r="A40" s="287" t="s">
        <v>116</v>
      </c>
      <c r="B40" s="147"/>
      <c r="C40" s="289">
        <v>300000</v>
      </c>
      <c r="D40" s="289">
        <v>300000</v>
      </c>
      <c r="E40" s="286"/>
      <c r="F40" s="290">
        <v>550520</v>
      </c>
      <c r="G40" s="290">
        <v>550520</v>
      </c>
      <c r="H40" s="286"/>
      <c r="I40" s="290">
        <v>550520</v>
      </c>
      <c r="J40" s="290">
        <v>550520</v>
      </c>
      <c r="K40" s="286"/>
    </row>
    <row r="41" spans="1:11" s="22" customFormat="1" ht="15" x14ac:dyDescent="0.25">
      <c r="A41" s="294" t="s">
        <v>120</v>
      </c>
      <c r="B41" s="145"/>
      <c r="C41" s="282">
        <v>400000</v>
      </c>
      <c r="D41" s="282">
        <v>400000</v>
      </c>
      <c r="E41" s="286"/>
      <c r="F41" s="285">
        <v>175000</v>
      </c>
      <c r="G41" s="285">
        <v>175000</v>
      </c>
      <c r="H41" s="286"/>
      <c r="I41" s="285">
        <v>175000</v>
      </c>
      <c r="J41" s="285">
        <v>175000</v>
      </c>
      <c r="K41" s="286"/>
    </row>
    <row r="42" spans="1:11" s="22" customFormat="1" ht="15" x14ac:dyDescent="0.25">
      <c r="A42" s="294" t="s">
        <v>586</v>
      </c>
      <c r="B42" s="145"/>
      <c r="C42" s="282">
        <v>2396000</v>
      </c>
      <c r="D42" s="282">
        <v>2396000</v>
      </c>
      <c r="E42" s="286"/>
      <c r="F42" s="282">
        <v>800000</v>
      </c>
      <c r="G42" s="282">
        <v>800000</v>
      </c>
      <c r="H42" s="286"/>
      <c r="I42" s="285">
        <v>800000</v>
      </c>
      <c r="J42" s="285">
        <v>800000</v>
      </c>
      <c r="K42" s="286"/>
    </row>
    <row r="43" spans="1:11" s="22" customFormat="1" ht="15" x14ac:dyDescent="0.25">
      <c r="A43" s="287" t="s">
        <v>589</v>
      </c>
      <c r="B43" s="145"/>
      <c r="C43" s="282">
        <v>1000000</v>
      </c>
      <c r="D43" s="282">
        <v>1000000</v>
      </c>
      <c r="E43" s="286"/>
      <c r="F43" s="282">
        <v>0</v>
      </c>
      <c r="G43" s="282">
        <v>0</v>
      </c>
      <c r="H43" s="286"/>
      <c r="I43" s="285">
        <v>0</v>
      </c>
      <c r="J43" s="285">
        <v>0</v>
      </c>
      <c r="K43" s="286"/>
    </row>
    <row r="44" spans="1:11" s="22" customFormat="1" ht="15" x14ac:dyDescent="0.25">
      <c r="A44" s="287" t="s">
        <v>106</v>
      </c>
      <c r="B44" s="145"/>
      <c r="C44" s="282">
        <v>290000</v>
      </c>
      <c r="D44" s="282">
        <v>290000</v>
      </c>
      <c r="E44" s="286"/>
      <c r="F44" s="285">
        <v>173000</v>
      </c>
      <c r="G44" s="285">
        <v>173000</v>
      </c>
      <c r="H44" s="286"/>
      <c r="I44" s="285">
        <v>173000</v>
      </c>
      <c r="J44" s="285">
        <v>173000</v>
      </c>
      <c r="K44" s="286"/>
    </row>
    <row r="45" spans="1:11" s="22" customFormat="1" ht="15" x14ac:dyDescent="0.25">
      <c r="A45" s="319" t="s">
        <v>590</v>
      </c>
      <c r="B45" s="145"/>
      <c r="C45" s="282"/>
      <c r="D45" s="282"/>
      <c r="E45" s="286"/>
      <c r="F45" s="285">
        <v>1085484</v>
      </c>
      <c r="G45" s="285">
        <v>1085484</v>
      </c>
      <c r="H45" s="286"/>
      <c r="I45" s="285">
        <v>1081601</v>
      </c>
      <c r="J45" s="285">
        <v>1081601</v>
      </c>
      <c r="K45" s="286"/>
    </row>
    <row r="46" spans="1:11" s="22" customFormat="1" ht="15" x14ac:dyDescent="0.25">
      <c r="A46" s="320" t="s">
        <v>591</v>
      </c>
      <c r="B46" s="145"/>
      <c r="C46" s="8">
        <v>10656277</v>
      </c>
      <c r="D46" s="8">
        <v>10656277</v>
      </c>
      <c r="E46" s="286"/>
      <c r="F46" s="318">
        <v>8448000</v>
      </c>
      <c r="G46" s="318">
        <v>8448000</v>
      </c>
      <c r="H46" s="286"/>
      <c r="I46" s="318">
        <v>8448000</v>
      </c>
      <c r="J46" s="318">
        <v>8448000</v>
      </c>
      <c r="K46" s="286"/>
    </row>
    <row r="47" spans="1:11" s="22" customFormat="1" ht="15" x14ac:dyDescent="0.25">
      <c r="A47" s="291" t="s">
        <v>66</v>
      </c>
      <c r="B47" s="145"/>
      <c r="C47" s="292">
        <f>C32+C37+C38+C39+C36+C46</f>
        <v>17374748</v>
      </c>
      <c r="D47" s="292">
        <f>D32+D37+D38+D39+D36+D46</f>
        <v>17374748</v>
      </c>
      <c r="E47" s="293"/>
      <c r="F47" s="292">
        <f>F32+F37+F38+F39+F36+F46</f>
        <v>13484475</v>
      </c>
      <c r="G47" s="292">
        <f>G32+G37+G38+G39+G36+G46</f>
        <v>13484475</v>
      </c>
      <c r="H47" s="293"/>
      <c r="I47" s="292">
        <f>I32+I37+I38+I39+I36+I46</f>
        <v>13067714</v>
      </c>
      <c r="J47" s="292">
        <f>J32+J37+J38+J39+J36+J46</f>
        <v>13067714</v>
      </c>
      <c r="K47" s="293"/>
    </row>
    <row r="48" spans="1:11" s="22" customFormat="1" ht="15" x14ac:dyDescent="0.25">
      <c r="A48" s="316" t="s">
        <v>105</v>
      </c>
      <c r="B48" s="145"/>
      <c r="C48" s="144">
        <v>50000</v>
      </c>
      <c r="D48" s="144">
        <v>50000</v>
      </c>
      <c r="E48" s="293"/>
      <c r="F48" s="144">
        <v>50000</v>
      </c>
      <c r="G48" s="144">
        <v>50000</v>
      </c>
      <c r="H48" s="293"/>
      <c r="I48" s="144">
        <v>0</v>
      </c>
      <c r="J48" s="144">
        <v>0</v>
      </c>
      <c r="K48" s="293"/>
    </row>
    <row r="49" spans="1:11" s="22" customFormat="1" ht="15" x14ac:dyDescent="0.25">
      <c r="A49" s="316" t="s">
        <v>592</v>
      </c>
      <c r="B49" s="145"/>
      <c r="C49" s="144">
        <v>0</v>
      </c>
      <c r="D49" s="144">
        <v>0</v>
      </c>
      <c r="E49" s="293"/>
      <c r="F49" s="144">
        <v>48349</v>
      </c>
      <c r="G49" s="144">
        <v>48349</v>
      </c>
      <c r="H49" s="293"/>
      <c r="I49" s="144">
        <v>38070</v>
      </c>
      <c r="J49" s="144">
        <v>38070</v>
      </c>
      <c r="K49" s="293"/>
    </row>
    <row r="50" spans="1:11" s="22" customFormat="1" ht="15" x14ac:dyDescent="0.25">
      <c r="A50" s="291" t="s">
        <v>593</v>
      </c>
      <c r="B50" s="281"/>
      <c r="C50" s="292">
        <f>SUM(C48:C49)</f>
        <v>50000</v>
      </c>
      <c r="D50" s="292">
        <f t="shared" ref="D50:G50" si="1">SUM(D48:D49)</f>
        <v>50000</v>
      </c>
      <c r="E50" s="321"/>
      <c r="F50" s="322">
        <f t="shared" si="1"/>
        <v>98349</v>
      </c>
      <c r="G50" s="292">
        <f t="shared" si="1"/>
        <v>98349</v>
      </c>
      <c r="H50" s="293"/>
      <c r="I50" s="322">
        <f t="shared" ref="I50:J50" si="2">SUM(I48:I49)</f>
        <v>38070</v>
      </c>
      <c r="J50" s="292">
        <f t="shared" si="2"/>
        <v>38070</v>
      </c>
      <c r="K50" s="293"/>
    </row>
    <row r="51" spans="1:11" s="22" customFormat="1" ht="15" x14ac:dyDescent="0.25">
      <c r="A51" s="323" t="s">
        <v>40</v>
      </c>
      <c r="B51" s="145"/>
      <c r="C51" s="144">
        <v>4727995</v>
      </c>
      <c r="D51" s="144">
        <v>4727995</v>
      </c>
      <c r="E51" s="293"/>
      <c r="F51" s="144">
        <v>3699634</v>
      </c>
      <c r="G51" s="144">
        <v>3699634</v>
      </c>
      <c r="H51" s="293"/>
      <c r="I51" s="144">
        <v>2934297</v>
      </c>
      <c r="J51" s="144">
        <v>2934297</v>
      </c>
      <c r="K51" s="293"/>
    </row>
    <row r="52" spans="1:11" s="22" customFormat="1" ht="15" x14ac:dyDescent="0.25">
      <c r="A52" s="324" t="s">
        <v>584</v>
      </c>
      <c r="B52" s="325"/>
      <c r="C52" s="326">
        <v>2927995</v>
      </c>
      <c r="D52" s="326">
        <v>2927995</v>
      </c>
      <c r="E52" s="293"/>
      <c r="F52" s="327">
        <v>2927995</v>
      </c>
      <c r="G52" s="327">
        <v>2927995</v>
      </c>
      <c r="H52" s="293"/>
      <c r="I52" s="327">
        <v>2927995</v>
      </c>
      <c r="J52" s="327">
        <v>2927995</v>
      </c>
      <c r="K52" s="293"/>
    </row>
    <row r="53" spans="1:11" s="22" customFormat="1" ht="15" x14ac:dyDescent="0.25">
      <c r="A53" s="323" t="s">
        <v>111</v>
      </c>
      <c r="B53" s="145"/>
      <c r="C53" s="144">
        <v>1000000</v>
      </c>
      <c r="D53" s="144">
        <v>1000000</v>
      </c>
      <c r="E53" s="286"/>
      <c r="F53" s="144">
        <v>8349000</v>
      </c>
      <c r="G53" s="144">
        <v>8349000</v>
      </c>
      <c r="H53" s="286"/>
      <c r="I53" s="144">
        <v>8293000</v>
      </c>
      <c r="J53" s="144">
        <v>8293000</v>
      </c>
      <c r="K53" s="286"/>
    </row>
    <row r="54" spans="1:11" s="22" customFormat="1" ht="15" x14ac:dyDescent="0.25">
      <c r="A54" s="323" t="s">
        <v>152</v>
      </c>
      <c r="B54" s="145"/>
      <c r="C54" s="144">
        <v>0</v>
      </c>
      <c r="D54" s="144">
        <v>0</v>
      </c>
      <c r="E54" s="286"/>
      <c r="F54" s="144">
        <v>146</v>
      </c>
      <c r="G54" s="144">
        <v>146</v>
      </c>
      <c r="H54" s="286"/>
      <c r="I54" s="144">
        <v>146</v>
      </c>
      <c r="J54" s="144">
        <v>146</v>
      </c>
      <c r="K54" s="286"/>
    </row>
    <row r="55" spans="1:11" s="22" customFormat="1" ht="15" x14ac:dyDescent="0.25">
      <c r="A55" s="316" t="s">
        <v>41</v>
      </c>
      <c r="B55" s="145"/>
      <c r="C55" s="144">
        <v>100000</v>
      </c>
      <c r="D55" s="144">
        <v>100000</v>
      </c>
      <c r="E55" s="286"/>
      <c r="F55" s="144">
        <v>100000</v>
      </c>
      <c r="G55" s="144">
        <v>100000</v>
      </c>
      <c r="H55" s="286"/>
      <c r="I55" s="144">
        <v>1039</v>
      </c>
      <c r="J55" s="144">
        <v>1039</v>
      </c>
      <c r="K55" s="286"/>
    </row>
    <row r="56" spans="1:11" s="22" customFormat="1" ht="15.75" thickBot="1" x14ac:dyDescent="0.3">
      <c r="A56" s="297" t="s">
        <v>67</v>
      </c>
      <c r="B56" s="147"/>
      <c r="C56" s="298">
        <f>C51+C53+C55</f>
        <v>5827995</v>
      </c>
      <c r="D56" s="298">
        <f>D51+D53+D55</f>
        <v>5827995</v>
      </c>
      <c r="E56" s="299"/>
      <c r="F56" s="298">
        <f>F51+F53+F55+F54</f>
        <v>12148780</v>
      </c>
      <c r="G56" s="298">
        <f>G51+G53+G55+G54</f>
        <v>12148780</v>
      </c>
      <c r="H56" s="299"/>
      <c r="I56" s="298">
        <f>I51+I53+I55+I54</f>
        <v>11228482</v>
      </c>
      <c r="J56" s="298">
        <f>J51+J53+J55+J54</f>
        <v>11228482</v>
      </c>
      <c r="K56" s="299"/>
    </row>
    <row r="57" spans="1:11" s="22" customFormat="1" ht="15.75" thickBot="1" x14ac:dyDescent="0.3">
      <c r="A57" s="267" t="s">
        <v>68</v>
      </c>
      <c r="B57" s="300" t="s">
        <v>42</v>
      </c>
      <c r="C57" s="152">
        <f>C28+C31+C47+C56+C48</f>
        <v>26020223</v>
      </c>
      <c r="D57" s="152">
        <f>D28+D31+D47+D56+D48</f>
        <v>26020223</v>
      </c>
      <c r="E57" s="301"/>
      <c r="F57" s="152">
        <f>F28+F31+F47+F56+F50</f>
        <v>30498161</v>
      </c>
      <c r="G57" s="152">
        <f>G28+G31+G47+G56+G50</f>
        <v>30498161</v>
      </c>
      <c r="H57" s="301"/>
      <c r="I57" s="152">
        <f>I28+I31+I47+I56+I50</f>
        <v>28223604</v>
      </c>
      <c r="J57" s="152">
        <f>J28+J31+J47+J56+J50</f>
        <v>28223604</v>
      </c>
      <c r="K57" s="301"/>
    </row>
    <row r="58" spans="1:11" s="22" customFormat="1" ht="15.75" x14ac:dyDescent="0.25">
      <c r="A58" s="328" t="s">
        <v>153</v>
      </c>
      <c r="B58" s="329"/>
      <c r="C58" s="330">
        <v>0</v>
      </c>
      <c r="D58" s="330">
        <v>0</v>
      </c>
      <c r="E58" s="331"/>
      <c r="F58" s="330">
        <v>39000</v>
      </c>
      <c r="G58" s="330">
        <v>39000</v>
      </c>
      <c r="H58" s="331"/>
      <c r="I58" s="330">
        <v>39000</v>
      </c>
      <c r="J58" s="330">
        <v>39000</v>
      </c>
      <c r="K58" s="331"/>
    </row>
    <row r="59" spans="1:11" s="22" customFormat="1" ht="15.75" x14ac:dyDescent="0.25">
      <c r="A59" s="328" t="s">
        <v>43</v>
      </c>
      <c r="B59" s="329"/>
      <c r="C59" s="330">
        <f>SUM(C60:C60)</f>
        <v>2055527</v>
      </c>
      <c r="D59" s="330">
        <f>SUM(D60:D60)</f>
        <v>2055527</v>
      </c>
      <c r="E59" s="331"/>
      <c r="F59" s="330">
        <f>SUM(F60:F60)</f>
        <v>2055527</v>
      </c>
      <c r="G59" s="330">
        <f>SUM(G60:G60)</f>
        <v>2055527</v>
      </c>
      <c r="H59" s="331"/>
      <c r="I59" s="330">
        <f>SUM(I60:I60)</f>
        <v>1484173</v>
      </c>
      <c r="J59" s="330">
        <f>SUM(J60:J60)</f>
        <v>1484173</v>
      </c>
      <c r="K59" s="331"/>
    </row>
    <row r="60" spans="1:11" s="22" customFormat="1" ht="16.5" thickBot="1" x14ac:dyDescent="0.3">
      <c r="A60" s="332" t="s">
        <v>137</v>
      </c>
      <c r="B60" s="329"/>
      <c r="C60" s="333">
        <v>2055527</v>
      </c>
      <c r="D60" s="333">
        <v>2055527</v>
      </c>
      <c r="E60" s="293"/>
      <c r="F60" s="333">
        <v>2055527</v>
      </c>
      <c r="G60" s="333">
        <v>2055527</v>
      </c>
      <c r="H60" s="293"/>
      <c r="I60" s="333">
        <v>1484173</v>
      </c>
      <c r="J60" s="333">
        <v>1484173</v>
      </c>
      <c r="K60" s="293"/>
    </row>
    <row r="61" spans="1:11" s="22" customFormat="1" ht="15.75" thickBot="1" x14ac:dyDescent="0.3">
      <c r="A61" s="267" t="s">
        <v>69</v>
      </c>
      <c r="B61" s="300" t="s">
        <v>44</v>
      </c>
      <c r="C61" s="152">
        <f>C59</f>
        <v>2055527</v>
      </c>
      <c r="D61" s="152">
        <f>D59</f>
        <v>2055527</v>
      </c>
      <c r="E61" s="301"/>
      <c r="F61" s="152">
        <f>SUM(F58:F59)</f>
        <v>2094527</v>
      </c>
      <c r="G61" s="152">
        <f>SUM(G58:G59)</f>
        <v>2094527</v>
      </c>
      <c r="H61" s="301"/>
      <c r="I61" s="152">
        <f>SUM(I58:I59)</f>
        <v>1523173</v>
      </c>
      <c r="J61" s="152">
        <f>SUM(J58:J59)</f>
        <v>1523173</v>
      </c>
      <c r="K61" s="301"/>
    </row>
    <row r="62" spans="1:11" s="22" customFormat="1" ht="15" x14ac:dyDescent="0.25">
      <c r="A62" s="415" t="s">
        <v>157</v>
      </c>
      <c r="B62" s="416"/>
      <c r="C62" s="417">
        <v>0</v>
      </c>
      <c r="D62" s="417">
        <v>0</v>
      </c>
      <c r="E62" s="418"/>
      <c r="F62" s="417">
        <v>963219</v>
      </c>
      <c r="G62" s="417">
        <v>963219</v>
      </c>
      <c r="H62" s="418"/>
      <c r="I62" s="417">
        <v>963219</v>
      </c>
      <c r="J62" s="417">
        <v>963219</v>
      </c>
      <c r="K62" s="418"/>
    </row>
    <row r="63" spans="1:11" s="22" customFormat="1" ht="15" x14ac:dyDescent="0.25">
      <c r="A63" s="334" t="s">
        <v>45</v>
      </c>
      <c r="B63" s="335"/>
      <c r="C63" s="336">
        <f>SUM(C64:C67)</f>
        <v>1710534</v>
      </c>
      <c r="D63" s="336">
        <f>SUM(D64:D67)</f>
        <v>1710534</v>
      </c>
      <c r="E63" s="337"/>
      <c r="F63" s="336">
        <f>SUM(F64:F67)</f>
        <v>1710534</v>
      </c>
      <c r="G63" s="336">
        <f>SUM(G64:G67)</f>
        <v>1710534</v>
      </c>
      <c r="H63" s="337"/>
      <c r="I63" s="336">
        <f>SUM(I64:I67)</f>
        <v>1571792</v>
      </c>
      <c r="J63" s="336">
        <f>SUM(J64:J67)</f>
        <v>1571792</v>
      </c>
      <c r="K63" s="337"/>
    </row>
    <row r="64" spans="1:11" s="22" customFormat="1" ht="15" x14ac:dyDescent="0.25">
      <c r="A64" s="294" t="s">
        <v>46</v>
      </c>
      <c r="B64" s="338"/>
      <c r="C64" s="282">
        <v>926318</v>
      </c>
      <c r="D64" s="282">
        <v>926318</v>
      </c>
      <c r="E64" s="283"/>
      <c r="F64" s="282">
        <v>926318</v>
      </c>
      <c r="G64" s="282">
        <v>926318</v>
      </c>
      <c r="H64" s="283"/>
      <c r="I64" s="285">
        <v>926318</v>
      </c>
      <c r="J64" s="285">
        <v>926318</v>
      </c>
      <c r="K64" s="283"/>
    </row>
    <row r="65" spans="1:11" s="22" customFormat="1" ht="15" x14ac:dyDescent="0.25">
      <c r="A65" s="294" t="s">
        <v>121</v>
      </c>
      <c r="B65" s="281"/>
      <c r="C65" s="282">
        <v>238824</v>
      </c>
      <c r="D65" s="282">
        <v>238824</v>
      </c>
      <c r="E65" s="283"/>
      <c r="F65" s="282">
        <v>238824</v>
      </c>
      <c r="G65" s="282">
        <v>238824</v>
      </c>
      <c r="H65" s="283"/>
      <c r="I65" s="285">
        <v>120832</v>
      </c>
      <c r="J65" s="285">
        <v>120832</v>
      </c>
      <c r="K65" s="283"/>
    </row>
    <row r="66" spans="1:11" s="22" customFormat="1" ht="15" x14ac:dyDescent="0.25">
      <c r="A66" s="294" t="s">
        <v>135</v>
      </c>
      <c r="B66" s="281"/>
      <c r="C66" s="282">
        <v>280000</v>
      </c>
      <c r="D66" s="282">
        <v>280000</v>
      </c>
      <c r="E66" s="283"/>
      <c r="F66" s="282">
        <v>280000</v>
      </c>
      <c r="G66" s="282">
        <v>280000</v>
      </c>
      <c r="H66" s="283"/>
      <c r="I66" s="285">
        <v>259250</v>
      </c>
      <c r="J66" s="285">
        <v>259250</v>
      </c>
      <c r="K66" s="283"/>
    </row>
    <row r="67" spans="1:11" s="22" customFormat="1" ht="23.25" customHeight="1" x14ac:dyDescent="0.25">
      <c r="A67" s="294" t="s">
        <v>47</v>
      </c>
      <c r="B67" s="281"/>
      <c r="C67" s="282">
        <v>265392</v>
      </c>
      <c r="D67" s="282">
        <v>265392</v>
      </c>
      <c r="E67" s="283"/>
      <c r="F67" s="282">
        <v>265392</v>
      </c>
      <c r="G67" s="282">
        <v>265392</v>
      </c>
      <c r="H67" s="283"/>
      <c r="I67" s="285">
        <v>265392</v>
      </c>
      <c r="J67" s="285">
        <v>265392</v>
      </c>
      <c r="K67" s="283"/>
    </row>
    <row r="68" spans="1:11" s="22" customFormat="1" ht="23.25" customHeight="1" x14ac:dyDescent="0.25">
      <c r="A68" s="339" t="s">
        <v>48</v>
      </c>
      <c r="B68" s="340"/>
      <c r="C68" s="341">
        <f>SUM(C69:C75)</f>
        <v>756400</v>
      </c>
      <c r="D68" s="341">
        <f>SUM(D69:D75)</f>
        <v>756400</v>
      </c>
      <c r="E68" s="342"/>
      <c r="F68" s="341">
        <f>SUM(F69:F75)</f>
        <v>4012700</v>
      </c>
      <c r="G68" s="341">
        <f>SUM(G69:G75)</f>
        <v>4012700</v>
      </c>
      <c r="H68" s="342"/>
      <c r="I68" s="341">
        <f>SUM(I69:I75)</f>
        <v>3626580</v>
      </c>
      <c r="J68" s="341">
        <f>SUM(J69:J75)</f>
        <v>3626580</v>
      </c>
      <c r="K68" s="342"/>
    </row>
    <row r="69" spans="1:11" s="24" customFormat="1" ht="15" x14ac:dyDescent="0.25">
      <c r="A69" s="343" t="s">
        <v>122</v>
      </c>
      <c r="B69" s="344"/>
      <c r="C69" s="345">
        <v>100000</v>
      </c>
      <c r="D69" s="345">
        <v>100000</v>
      </c>
      <c r="E69" s="286"/>
      <c r="F69" s="346">
        <v>100000</v>
      </c>
      <c r="G69" s="346">
        <v>100000</v>
      </c>
      <c r="H69" s="286"/>
      <c r="I69" s="346">
        <v>70000</v>
      </c>
      <c r="J69" s="346">
        <v>70000</v>
      </c>
      <c r="K69" s="286"/>
    </row>
    <row r="70" spans="1:11" s="22" customFormat="1" ht="15" x14ac:dyDescent="0.25">
      <c r="A70" s="343" t="s">
        <v>136</v>
      </c>
      <c r="B70" s="344"/>
      <c r="C70" s="345">
        <v>100000</v>
      </c>
      <c r="D70" s="345">
        <v>100000</v>
      </c>
      <c r="E70" s="286"/>
      <c r="F70" s="346">
        <v>2560000</v>
      </c>
      <c r="G70" s="346">
        <v>2560000</v>
      </c>
      <c r="H70" s="286"/>
      <c r="I70" s="346">
        <v>2540000</v>
      </c>
      <c r="J70" s="346">
        <v>2540000</v>
      </c>
      <c r="K70" s="286"/>
    </row>
    <row r="71" spans="1:11" s="22" customFormat="1" ht="20.100000000000001" customHeight="1" x14ac:dyDescent="0.25">
      <c r="A71" s="347" t="s">
        <v>131</v>
      </c>
      <c r="B71" s="344"/>
      <c r="C71" s="345">
        <v>13100</v>
      </c>
      <c r="D71" s="345">
        <v>13100</v>
      </c>
      <c r="E71" s="286"/>
      <c r="F71" s="346">
        <v>13100</v>
      </c>
      <c r="G71" s="346">
        <v>13100</v>
      </c>
      <c r="H71" s="286"/>
      <c r="I71" s="346">
        <v>13040</v>
      </c>
      <c r="J71" s="346">
        <v>13040</v>
      </c>
      <c r="K71" s="286"/>
    </row>
    <row r="72" spans="1:11" s="22" customFormat="1" ht="20.100000000000001" customHeight="1" x14ac:dyDescent="0.25">
      <c r="A72" s="343" t="s">
        <v>112</v>
      </c>
      <c r="B72" s="344"/>
      <c r="C72" s="345">
        <v>500000</v>
      </c>
      <c r="D72" s="345">
        <v>500000</v>
      </c>
      <c r="E72" s="286"/>
      <c r="F72" s="346">
        <v>500000</v>
      </c>
      <c r="G72" s="346">
        <v>500000</v>
      </c>
      <c r="H72" s="286"/>
      <c r="I72" s="346">
        <v>0</v>
      </c>
      <c r="J72" s="346">
        <v>0</v>
      </c>
      <c r="K72" s="286"/>
    </row>
    <row r="73" spans="1:11" s="22" customFormat="1" ht="20.100000000000001" customHeight="1" x14ac:dyDescent="0.25">
      <c r="A73" s="348" t="s">
        <v>132</v>
      </c>
      <c r="B73" s="344"/>
      <c r="C73" s="282">
        <v>25000</v>
      </c>
      <c r="D73" s="282">
        <v>25000</v>
      </c>
      <c r="E73" s="286"/>
      <c r="F73" s="285">
        <v>25000</v>
      </c>
      <c r="G73" s="285">
        <v>25000</v>
      </c>
      <c r="H73" s="286"/>
      <c r="I73" s="285">
        <v>25000</v>
      </c>
      <c r="J73" s="285">
        <v>25000</v>
      </c>
      <c r="K73" s="286"/>
    </row>
    <row r="74" spans="1:11" s="22" customFormat="1" ht="20.100000000000001" customHeight="1" x14ac:dyDescent="0.25">
      <c r="A74" s="348" t="s">
        <v>113</v>
      </c>
      <c r="B74" s="344"/>
      <c r="C74" s="282">
        <v>18300</v>
      </c>
      <c r="D74" s="282">
        <v>18300</v>
      </c>
      <c r="E74" s="286"/>
      <c r="F74" s="285">
        <v>18300</v>
      </c>
      <c r="G74" s="285">
        <v>18300</v>
      </c>
      <c r="H74" s="286"/>
      <c r="I74" s="285">
        <v>18240</v>
      </c>
      <c r="J74" s="285">
        <v>18240</v>
      </c>
      <c r="K74" s="286"/>
    </row>
    <row r="75" spans="1:11" ht="22.5" customHeight="1" thickBot="1" x14ac:dyDescent="0.3">
      <c r="A75" s="348" t="s">
        <v>594</v>
      </c>
      <c r="B75" s="349"/>
      <c r="C75" s="350">
        <v>0</v>
      </c>
      <c r="D75" s="350">
        <v>0</v>
      </c>
      <c r="E75" s="351"/>
      <c r="F75" s="352">
        <v>796300</v>
      </c>
      <c r="G75" s="352">
        <v>796300</v>
      </c>
      <c r="H75" s="351"/>
      <c r="I75" s="352">
        <v>960300</v>
      </c>
      <c r="J75" s="352">
        <v>960300</v>
      </c>
      <c r="K75" s="351"/>
    </row>
    <row r="76" spans="1:11" s="22" customFormat="1" ht="18.75" customHeight="1" thickBot="1" x14ac:dyDescent="0.3">
      <c r="A76" s="148" t="s">
        <v>49</v>
      </c>
      <c r="B76" s="300"/>
      <c r="C76" s="152">
        <f>SUM(C77:C81)</f>
        <v>16189615</v>
      </c>
      <c r="D76" s="152">
        <f>SUM(D77:D81)</f>
        <v>394350</v>
      </c>
      <c r="E76" s="353">
        <f>SUM(E77:E81)</f>
        <v>15795265</v>
      </c>
      <c r="F76" s="354">
        <v>0</v>
      </c>
      <c r="G76" s="152">
        <v>0</v>
      </c>
      <c r="H76" s="353"/>
      <c r="I76" s="354">
        <v>0</v>
      </c>
      <c r="J76" s="152">
        <v>0</v>
      </c>
      <c r="K76" s="353"/>
    </row>
    <row r="77" spans="1:11" s="22" customFormat="1" ht="18.75" customHeight="1" x14ac:dyDescent="0.25">
      <c r="A77" s="355" t="s">
        <v>595</v>
      </c>
      <c r="B77" s="150"/>
      <c r="C77" s="273">
        <v>11242230</v>
      </c>
      <c r="D77" s="273"/>
      <c r="E77" s="356">
        <v>11242230</v>
      </c>
      <c r="F77" s="357">
        <v>0</v>
      </c>
      <c r="G77" s="357">
        <v>0</v>
      </c>
      <c r="H77" s="358"/>
      <c r="I77" s="357">
        <v>0</v>
      </c>
      <c r="J77" s="357">
        <v>0</v>
      </c>
      <c r="K77" s="358"/>
    </row>
    <row r="78" spans="1:11" s="22" customFormat="1" ht="15" x14ac:dyDescent="0.25">
      <c r="A78" s="348" t="s">
        <v>143</v>
      </c>
      <c r="B78" s="145"/>
      <c r="C78" s="359">
        <v>2980100</v>
      </c>
      <c r="D78" s="360"/>
      <c r="E78" s="361">
        <v>2980100</v>
      </c>
      <c r="F78" s="357">
        <v>0</v>
      </c>
      <c r="G78" s="357">
        <v>0</v>
      </c>
      <c r="H78" s="358"/>
      <c r="I78" s="357">
        <v>0</v>
      </c>
      <c r="J78" s="357">
        <v>0</v>
      </c>
      <c r="K78" s="358"/>
    </row>
    <row r="79" spans="1:11" s="22" customFormat="1" ht="15.75" customHeight="1" x14ac:dyDescent="0.25">
      <c r="A79" s="348" t="s">
        <v>114</v>
      </c>
      <c r="B79" s="145"/>
      <c r="C79" s="282">
        <v>1572935</v>
      </c>
      <c r="D79" s="282"/>
      <c r="E79" s="361">
        <v>1572935</v>
      </c>
      <c r="F79" s="357">
        <v>0</v>
      </c>
      <c r="G79" s="357">
        <v>0</v>
      </c>
      <c r="H79" s="358"/>
      <c r="I79" s="357">
        <v>0</v>
      </c>
      <c r="J79" s="357">
        <v>0</v>
      </c>
      <c r="K79" s="358"/>
    </row>
    <row r="80" spans="1:11" s="22" customFormat="1" ht="18" customHeight="1" x14ac:dyDescent="0.25">
      <c r="A80" s="295" t="s">
        <v>596</v>
      </c>
      <c r="B80" s="147"/>
      <c r="C80" s="289">
        <v>394350</v>
      </c>
      <c r="D80" s="289">
        <v>394350</v>
      </c>
      <c r="E80" s="362"/>
      <c r="F80" s="357">
        <v>0</v>
      </c>
      <c r="G80" s="357">
        <v>0</v>
      </c>
      <c r="H80" s="358"/>
      <c r="I80" s="357">
        <v>0</v>
      </c>
      <c r="J80" s="357">
        <v>0</v>
      </c>
      <c r="K80" s="358"/>
    </row>
    <row r="81" spans="1:11" s="22" customFormat="1" ht="15.75" thickBot="1" x14ac:dyDescent="0.3">
      <c r="A81" s="287" t="s">
        <v>50</v>
      </c>
      <c r="B81" s="147"/>
      <c r="C81" s="289">
        <v>0</v>
      </c>
      <c r="D81" s="289">
        <v>0</v>
      </c>
      <c r="E81" s="362"/>
      <c r="F81" s="357">
        <v>0</v>
      </c>
      <c r="G81" s="357">
        <v>0</v>
      </c>
      <c r="H81" s="363"/>
      <c r="I81" s="357">
        <v>0</v>
      </c>
      <c r="J81" s="357">
        <v>0</v>
      </c>
      <c r="K81" s="363"/>
    </row>
    <row r="82" spans="1:11" s="22" customFormat="1" ht="15.75" thickBot="1" x14ac:dyDescent="0.3">
      <c r="A82" s="267" t="s">
        <v>70</v>
      </c>
      <c r="B82" s="300" t="s">
        <v>51</v>
      </c>
      <c r="C82" s="152">
        <f>C63+C68+C76</f>
        <v>18656549</v>
      </c>
      <c r="D82" s="152">
        <f>D63+D68+D76</f>
        <v>2861284</v>
      </c>
      <c r="E82" s="353">
        <f>E63+E68+E76</f>
        <v>15795265</v>
      </c>
      <c r="F82" s="152">
        <f>F62+F63+F68+F76</f>
        <v>6686453</v>
      </c>
      <c r="G82" s="152">
        <f>G62+G63+G68+G76</f>
        <v>6686453</v>
      </c>
      <c r="H82" s="353"/>
      <c r="I82" s="152">
        <f>I62+I63+I68+I76</f>
        <v>6161591</v>
      </c>
      <c r="J82" s="152">
        <f>J62+J63+J68+J76</f>
        <v>6161591</v>
      </c>
      <c r="K82" s="353"/>
    </row>
    <row r="83" spans="1:11" s="22" customFormat="1" ht="15.75" thickBot="1" x14ac:dyDescent="0.3">
      <c r="A83" s="364" t="s">
        <v>71</v>
      </c>
      <c r="B83" s="300" t="s">
        <v>53</v>
      </c>
      <c r="C83" s="152">
        <f>SUM(C85:C88)</f>
        <v>881000</v>
      </c>
      <c r="D83" s="365">
        <f>SUM(D86:D88)</f>
        <v>0</v>
      </c>
      <c r="E83" s="353">
        <f>SUM(E85:E88)</f>
        <v>881000</v>
      </c>
      <c r="F83" s="152">
        <f>SUM(F84:F88)</f>
        <v>3517063</v>
      </c>
      <c r="G83" s="152">
        <f t="shared" ref="G83:H83" si="3">SUM(G84:G88)</f>
        <v>0</v>
      </c>
      <c r="H83" s="353">
        <f t="shared" si="3"/>
        <v>3517063</v>
      </c>
      <c r="I83" s="152">
        <f>SUM(I84:I88)</f>
        <v>735640</v>
      </c>
      <c r="J83" s="152">
        <f t="shared" ref="J83:K83" si="4">SUM(J84:J88)</f>
        <v>0</v>
      </c>
      <c r="K83" s="353">
        <f t="shared" si="4"/>
        <v>735640</v>
      </c>
    </row>
    <row r="84" spans="1:11" s="22" customFormat="1" ht="15" x14ac:dyDescent="0.25">
      <c r="A84" s="348" t="s">
        <v>597</v>
      </c>
      <c r="B84" s="344"/>
      <c r="C84" s="282">
        <v>0</v>
      </c>
      <c r="D84" s="8"/>
      <c r="E84" s="361">
        <v>0</v>
      </c>
      <c r="F84" s="282">
        <v>2288426</v>
      </c>
      <c r="G84" s="366"/>
      <c r="H84" s="356">
        <v>2288426</v>
      </c>
      <c r="I84" s="282">
        <v>0</v>
      </c>
      <c r="J84" s="366"/>
      <c r="K84" s="356">
        <v>0</v>
      </c>
    </row>
    <row r="85" spans="1:11" s="22" customFormat="1" ht="30" x14ac:dyDescent="0.25">
      <c r="A85" s="348" t="s">
        <v>52</v>
      </c>
      <c r="B85" s="344"/>
      <c r="C85" s="282">
        <v>300000</v>
      </c>
      <c r="D85" s="366"/>
      <c r="E85" s="361">
        <v>300000</v>
      </c>
      <c r="F85" s="285">
        <v>579244</v>
      </c>
      <c r="G85" s="367"/>
      <c r="H85" s="368">
        <v>579244</v>
      </c>
      <c r="I85" s="285">
        <v>579244</v>
      </c>
      <c r="J85" s="367"/>
      <c r="K85" s="368">
        <v>579244</v>
      </c>
    </row>
    <row r="86" spans="1:11" s="22" customFormat="1" ht="28.9" customHeight="1" x14ac:dyDescent="0.25">
      <c r="A86" s="348" t="s">
        <v>598</v>
      </c>
      <c r="B86" s="344"/>
      <c r="C86" s="282">
        <v>393701</v>
      </c>
      <c r="D86" s="366"/>
      <c r="E86" s="361">
        <v>393701</v>
      </c>
      <c r="F86" s="285">
        <v>393701</v>
      </c>
      <c r="G86" s="367"/>
      <c r="H86" s="368">
        <v>393701</v>
      </c>
      <c r="I86" s="285">
        <v>0</v>
      </c>
      <c r="J86" s="367"/>
      <c r="K86" s="368">
        <v>0</v>
      </c>
    </row>
    <row r="87" spans="1:11" s="22" customFormat="1" ht="15" x14ac:dyDescent="0.25">
      <c r="A87" s="348" t="s">
        <v>599</v>
      </c>
      <c r="B87" s="344"/>
      <c r="C87" s="282">
        <v>81000</v>
      </c>
      <c r="D87" s="366"/>
      <c r="E87" s="361">
        <v>81000</v>
      </c>
      <c r="F87" s="285">
        <v>149393</v>
      </c>
      <c r="G87" s="367"/>
      <c r="H87" s="368">
        <v>149393</v>
      </c>
      <c r="I87" s="285">
        <v>156396</v>
      </c>
      <c r="J87" s="367"/>
      <c r="K87" s="368">
        <v>156396</v>
      </c>
    </row>
    <row r="88" spans="1:11" s="22" customFormat="1" ht="30.75" thickBot="1" x14ac:dyDescent="0.3">
      <c r="A88" s="348" t="s">
        <v>600</v>
      </c>
      <c r="B88" s="344"/>
      <c r="C88" s="282">
        <v>106299</v>
      </c>
      <c r="D88" s="366"/>
      <c r="E88" s="361">
        <v>106299</v>
      </c>
      <c r="F88" s="285">
        <v>106299</v>
      </c>
      <c r="G88" s="367"/>
      <c r="H88" s="368">
        <v>106299</v>
      </c>
      <c r="I88" s="285">
        <v>0</v>
      </c>
      <c r="J88" s="367"/>
      <c r="K88" s="368">
        <v>0</v>
      </c>
    </row>
    <row r="89" spans="1:11" s="22" customFormat="1" ht="15.75" thickBot="1" x14ac:dyDescent="0.3">
      <c r="A89" s="369" t="s">
        <v>115</v>
      </c>
      <c r="B89" s="300" t="s">
        <v>54</v>
      </c>
      <c r="C89" s="365">
        <f>SUM(C90:C93)</f>
        <v>34381035</v>
      </c>
      <c r="D89" s="370"/>
      <c r="E89" s="371">
        <f>SUM(E90:E93)</f>
        <v>34381035</v>
      </c>
      <c r="F89" s="372">
        <f>SUM(F90:F93)</f>
        <v>41933468</v>
      </c>
      <c r="G89" s="370"/>
      <c r="H89" s="371">
        <f>SUM(H90:H93)</f>
        <v>41933468</v>
      </c>
      <c r="I89" s="372">
        <f>SUM(I90:I93)</f>
        <v>26788848</v>
      </c>
      <c r="J89" s="370"/>
      <c r="K89" s="371">
        <f>SUM(K90:K93)</f>
        <v>26788848</v>
      </c>
    </row>
    <row r="90" spans="1:11" s="22" customFormat="1" ht="30" x14ac:dyDescent="0.25">
      <c r="A90" s="373" t="s">
        <v>563</v>
      </c>
      <c r="B90" s="312"/>
      <c r="C90" s="374">
        <v>25891681</v>
      </c>
      <c r="D90" s="374"/>
      <c r="E90" s="375">
        <v>25891681</v>
      </c>
      <c r="F90" s="376">
        <v>25891681</v>
      </c>
      <c r="G90" s="376"/>
      <c r="H90" s="377">
        <v>25891681</v>
      </c>
      <c r="I90" s="376">
        <f>SUM(J90:K90)</f>
        <v>26382448</v>
      </c>
      <c r="J90" s="376"/>
      <c r="K90" s="377">
        <v>26382448</v>
      </c>
    </row>
    <row r="91" spans="1:11" s="22" customFormat="1" ht="15" x14ac:dyDescent="0.25">
      <c r="A91" s="373" t="s">
        <v>601</v>
      </c>
      <c r="B91" s="378"/>
      <c r="C91" s="359"/>
      <c r="D91" s="359"/>
      <c r="E91" s="379"/>
      <c r="F91" s="380">
        <v>7058373</v>
      </c>
      <c r="G91" s="380"/>
      <c r="H91" s="381">
        <v>7058373</v>
      </c>
      <c r="I91" s="380">
        <f>SUM(J91:K91)</f>
        <v>320000</v>
      </c>
      <c r="J91" s="380"/>
      <c r="K91" s="381">
        <v>320000</v>
      </c>
    </row>
    <row r="92" spans="1:11" s="22" customFormat="1" ht="15" x14ac:dyDescent="0.25">
      <c r="A92" s="348" t="s">
        <v>602</v>
      </c>
      <c r="B92" s="344"/>
      <c r="C92" s="282">
        <v>1180000</v>
      </c>
      <c r="D92" s="366"/>
      <c r="E92" s="361">
        <v>1180000</v>
      </c>
      <c r="F92" s="285">
        <v>1180000</v>
      </c>
      <c r="G92" s="367"/>
      <c r="H92" s="368">
        <v>1180000</v>
      </c>
      <c r="I92" s="285">
        <v>0</v>
      </c>
      <c r="J92" s="367"/>
      <c r="K92" s="368">
        <v>0</v>
      </c>
    </row>
    <row r="93" spans="1:11" s="22" customFormat="1" ht="15" x14ac:dyDescent="0.25">
      <c r="A93" s="348" t="s">
        <v>603</v>
      </c>
      <c r="B93" s="344"/>
      <c r="C93" s="282">
        <v>7309354</v>
      </c>
      <c r="D93" s="366"/>
      <c r="E93" s="361">
        <v>7309354</v>
      </c>
      <c r="F93" s="285">
        <v>7803414</v>
      </c>
      <c r="G93" s="367"/>
      <c r="H93" s="368">
        <v>7803414</v>
      </c>
      <c r="I93" s="285">
        <v>86400</v>
      </c>
      <c r="J93" s="367"/>
      <c r="K93" s="368">
        <v>86400</v>
      </c>
    </row>
    <row r="94" spans="1:11" s="22" customFormat="1" ht="27" customHeight="1" thickBot="1" x14ac:dyDescent="0.3">
      <c r="A94" s="306" t="s">
        <v>584</v>
      </c>
      <c r="B94" s="382"/>
      <c r="C94" s="383">
        <v>318600</v>
      </c>
      <c r="D94" s="384"/>
      <c r="E94" s="385">
        <v>318600</v>
      </c>
      <c r="F94" s="386">
        <v>318600</v>
      </c>
      <c r="G94" s="387"/>
      <c r="H94" s="388">
        <v>318600</v>
      </c>
      <c r="I94" s="386">
        <v>0</v>
      </c>
      <c r="J94" s="387"/>
      <c r="K94" s="388">
        <v>0</v>
      </c>
    </row>
    <row r="95" spans="1:11" s="22" customFormat="1" ht="27" customHeight="1" thickBot="1" x14ac:dyDescent="0.3">
      <c r="A95" s="369" t="s">
        <v>604</v>
      </c>
      <c r="B95" s="396"/>
      <c r="C95" s="489">
        <v>2571750</v>
      </c>
      <c r="D95" s="397"/>
      <c r="E95" s="490">
        <v>2571750</v>
      </c>
      <c r="F95" s="489">
        <f>SUM(F96)</f>
        <v>1791903</v>
      </c>
      <c r="G95" s="397"/>
      <c r="H95" s="490">
        <f>SUM(H96)</f>
        <v>1791903</v>
      </c>
      <c r="I95" s="489">
        <f>SUM(I96)</f>
        <v>0</v>
      </c>
      <c r="J95" s="397"/>
      <c r="K95" s="490">
        <f>SUM(K96)</f>
        <v>0</v>
      </c>
    </row>
    <row r="96" spans="1:11" s="22" customFormat="1" ht="31.5" customHeight="1" thickBot="1" x14ac:dyDescent="0.3">
      <c r="A96" s="391" t="s">
        <v>605</v>
      </c>
      <c r="B96" s="389"/>
      <c r="C96" s="392">
        <v>2571750</v>
      </c>
      <c r="D96" s="393"/>
      <c r="E96" s="394">
        <v>2571750</v>
      </c>
      <c r="F96" s="392">
        <v>1791903</v>
      </c>
      <c r="G96" s="393"/>
      <c r="H96" s="394">
        <v>1791903</v>
      </c>
      <c r="I96" s="392">
        <v>0</v>
      </c>
      <c r="J96" s="393"/>
      <c r="K96" s="394">
        <v>0</v>
      </c>
    </row>
    <row r="97" spans="1:11" s="22" customFormat="1" ht="16.5" thickBot="1" x14ac:dyDescent="0.3">
      <c r="A97" s="395" t="s">
        <v>606</v>
      </c>
      <c r="B97" s="396" t="s">
        <v>607</v>
      </c>
      <c r="C97" s="397">
        <f>C95</f>
        <v>2571750</v>
      </c>
      <c r="D97" s="146"/>
      <c r="E97" s="398">
        <f>E95</f>
        <v>2571750</v>
      </c>
      <c r="F97" s="397">
        <f>F95</f>
        <v>1791903</v>
      </c>
      <c r="G97" s="146"/>
      <c r="H97" s="398">
        <f>H95</f>
        <v>1791903</v>
      </c>
      <c r="I97" s="397">
        <f>I95</f>
        <v>0</v>
      </c>
      <c r="J97" s="146"/>
      <c r="K97" s="398">
        <f>K95</f>
        <v>0</v>
      </c>
    </row>
    <row r="98" spans="1:11" s="22" customFormat="1" ht="15.75" thickBot="1" x14ac:dyDescent="0.3">
      <c r="A98" s="369" t="s">
        <v>55</v>
      </c>
      <c r="B98" s="300" t="s">
        <v>56</v>
      </c>
      <c r="C98" s="365">
        <f>C18+C19+C57+C61+C82+C83+C89+C97</f>
        <v>99787868</v>
      </c>
      <c r="D98" s="365">
        <f>D18+D19+D57+D61+D82+D83+D89</f>
        <v>46158818</v>
      </c>
      <c r="E98" s="371">
        <f>E18+E19+E57+E61+E82+E83+E89+E97</f>
        <v>53629050</v>
      </c>
      <c r="F98" s="365">
        <f>F18+F19+F57+F61+F82+F83+F89+F97</f>
        <v>103191121</v>
      </c>
      <c r="G98" s="365">
        <f>G18+G19+G57+G61+G82+G83+G89</f>
        <v>55948687</v>
      </c>
      <c r="H98" s="371">
        <f>H18+H19+H57+H61+H82+H83+H89+H97</f>
        <v>47242434</v>
      </c>
      <c r="I98" s="365">
        <f>I18+I19+I57+I61+I82+I83+I89+I97</f>
        <v>76517148</v>
      </c>
      <c r="J98" s="365">
        <f>J18+J19+J57+J61+J82+J83+J89</f>
        <v>48992660</v>
      </c>
      <c r="K98" s="371">
        <f>K18+K19+K57+K61+K82+K83+K89+K97</f>
        <v>27524488</v>
      </c>
    </row>
    <row r="99" spans="1:11" s="22" customFormat="1" ht="15" x14ac:dyDescent="0.25">
      <c r="A99" s="317" t="s">
        <v>608</v>
      </c>
      <c r="B99" s="378"/>
      <c r="C99" s="399">
        <v>0</v>
      </c>
      <c r="D99" s="399">
        <v>0</v>
      </c>
      <c r="E99" s="400"/>
      <c r="F99" s="399">
        <v>12357322</v>
      </c>
      <c r="G99" s="399">
        <v>12357322</v>
      </c>
      <c r="H99" s="400"/>
      <c r="I99" s="399">
        <v>12357322</v>
      </c>
      <c r="J99" s="399">
        <v>12357322</v>
      </c>
      <c r="K99" s="400"/>
    </row>
    <row r="100" spans="1:11" s="22" customFormat="1" ht="15" x14ac:dyDescent="0.25">
      <c r="A100" s="317" t="s">
        <v>125</v>
      </c>
      <c r="B100" s="344"/>
      <c r="C100" s="401">
        <v>775914</v>
      </c>
      <c r="D100" s="401">
        <v>775914</v>
      </c>
      <c r="E100" s="402"/>
      <c r="F100" s="403">
        <v>1737330</v>
      </c>
      <c r="G100" s="403">
        <v>1737330</v>
      </c>
      <c r="H100" s="402"/>
      <c r="I100" s="403">
        <v>896959</v>
      </c>
      <c r="J100" s="403">
        <v>896959</v>
      </c>
      <c r="K100" s="402"/>
    </row>
    <row r="101" spans="1:11" s="22" customFormat="1" ht="15.75" thickBot="1" x14ac:dyDescent="0.3">
      <c r="A101" s="404" t="s">
        <v>124</v>
      </c>
      <c r="B101" s="349" t="s">
        <v>123</v>
      </c>
      <c r="C101" s="405">
        <f>C100</f>
        <v>775914</v>
      </c>
      <c r="D101" s="405">
        <f>D100</f>
        <v>775914</v>
      </c>
      <c r="E101" s="406"/>
      <c r="F101" s="407">
        <f>SUM(F99:F100)</f>
        <v>14094652</v>
      </c>
      <c r="G101" s="407">
        <f>SUM(G99:G100)</f>
        <v>14094652</v>
      </c>
      <c r="H101" s="406"/>
      <c r="I101" s="407">
        <f>SUM(I99:I100)</f>
        <v>13254281</v>
      </c>
      <c r="J101" s="407">
        <f>SUM(J99:J100)</f>
        <v>13254281</v>
      </c>
      <c r="K101" s="406"/>
    </row>
    <row r="102" spans="1:11" s="22" customFormat="1" ht="15.75" thickBot="1" x14ac:dyDescent="0.3">
      <c r="A102" s="408" t="s">
        <v>80</v>
      </c>
      <c r="B102" s="349"/>
      <c r="C102" s="409">
        <f>C98+C101</f>
        <v>100563782</v>
      </c>
      <c r="D102" s="409">
        <f t="shared" ref="D102:E102" si="5">D98+D101</f>
        <v>46934732</v>
      </c>
      <c r="E102" s="363">
        <f t="shared" si="5"/>
        <v>53629050</v>
      </c>
      <c r="F102" s="409">
        <f>F98+F101</f>
        <v>117285773</v>
      </c>
      <c r="G102" s="409">
        <f t="shared" ref="G102:H102" si="6">G98+G101</f>
        <v>70043339</v>
      </c>
      <c r="H102" s="363">
        <f t="shared" si="6"/>
        <v>47242434</v>
      </c>
      <c r="I102" s="409">
        <f>I98+I101</f>
        <v>89771429</v>
      </c>
      <c r="J102" s="409">
        <f t="shared" ref="J102:K102" si="7">J98+J101</f>
        <v>62246941</v>
      </c>
      <c r="K102" s="363">
        <f t="shared" si="7"/>
        <v>27524488</v>
      </c>
    </row>
    <row r="103" spans="1:11" s="22" customFormat="1" ht="15" x14ac:dyDescent="0.25">
      <c r="A103" s="315" t="s">
        <v>57</v>
      </c>
      <c r="B103" s="150"/>
      <c r="C103" s="410">
        <v>6</v>
      </c>
      <c r="D103" s="150">
        <v>6</v>
      </c>
      <c r="E103" s="411"/>
      <c r="F103" s="410">
        <v>6</v>
      </c>
      <c r="G103" s="150">
        <v>6</v>
      </c>
      <c r="H103" s="411"/>
      <c r="I103" s="410">
        <f>SUM(J103:K103)</f>
        <v>4</v>
      </c>
      <c r="J103" s="150">
        <v>4</v>
      </c>
      <c r="K103" s="411"/>
    </row>
    <row r="104" spans="1:11" s="22" customFormat="1" ht="15.75" thickBot="1" x14ac:dyDescent="0.3">
      <c r="A104" s="412" t="s">
        <v>58</v>
      </c>
      <c r="B104" s="413"/>
      <c r="C104" s="151">
        <v>3</v>
      </c>
      <c r="D104" s="413">
        <v>3</v>
      </c>
      <c r="E104" s="414"/>
      <c r="F104" s="151">
        <v>3</v>
      </c>
      <c r="G104" s="413">
        <v>3</v>
      </c>
      <c r="H104" s="414"/>
      <c r="I104" s="151">
        <f>SUM(J104:K104)</f>
        <v>1</v>
      </c>
      <c r="J104" s="413">
        <v>1</v>
      </c>
      <c r="K104" s="414"/>
    </row>
    <row r="105" spans="1:11" s="22" customFormat="1" ht="16.5" customHeight="1" x14ac:dyDescent="0.2">
      <c r="A105" s="21"/>
    </row>
    <row r="106" spans="1:11" s="22" customFormat="1" ht="17.25" customHeight="1" x14ac:dyDescent="0.2">
      <c r="A106" s="23"/>
    </row>
    <row r="108" spans="1:11" x14ac:dyDescent="0.2">
      <c r="F108" s="140"/>
      <c r="G108" s="140"/>
      <c r="H108" s="140"/>
    </row>
    <row r="109" spans="1:11" x14ac:dyDescent="0.2">
      <c r="F109" s="140"/>
      <c r="G109" s="140"/>
      <c r="H109" s="140"/>
    </row>
    <row r="115" spans="9:11" x14ac:dyDescent="0.2">
      <c r="I115" s="140"/>
      <c r="J115" s="140"/>
      <c r="K115" s="140"/>
    </row>
  </sheetData>
  <mergeCells count="5">
    <mergeCell ref="C4:E4"/>
    <mergeCell ref="F4:H4"/>
    <mergeCell ref="I4:K4"/>
    <mergeCell ref="A2:K3"/>
    <mergeCell ref="A1:K1"/>
  </mergeCells>
  <phoneticPr fontId="0" type="noConversion"/>
  <printOptions horizontalCentered="1"/>
  <pageMargins left="0.15748031496062992" right="0.15748031496062992" top="0.23622047244094491" bottom="0.19685039370078741" header="0.15748031496062992" footer="0.15748031496062992"/>
  <pageSetup paperSize="8" scale="5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zoomScale="90" zoomScaleNormal="90" zoomScaleSheetLayoutView="80" workbookViewId="0">
      <selection activeCell="A2" sqref="A2:H2"/>
    </sheetView>
  </sheetViews>
  <sheetFormatPr defaultColWidth="9.140625" defaultRowHeight="15" x14ac:dyDescent="0.25"/>
  <cols>
    <col min="1" max="1" width="16.28515625" style="27" customWidth="1"/>
    <col min="2" max="2" width="82.7109375" style="27" customWidth="1"/>
    <col min="3" max="8" width="16.7109375" style="27" customWidth="1"/>
    <col min="9" max="256" width="9.140625" style="27"/>
    <col min="257" max="257" width="16.28515625" style="27" customWidth="1"/>
    <col min="258" max="258" width="82.7109375" style="27" customWidth="1"/>
    <col min="259" max="264" width="16.7109375" style="27" customWidth="1"/>
    <col min="265" max="512" width="9.140625" style="27"/>
    <col min="513" max="513" width="16.28515625" style="27" customWidth="1"/>
    <col min="514" max="514" width="82.7109375" style="27" customWidth="1"/>
    <col min="515" max="520" width="16.7109375" style="27" customWidth="1"/>
    <col min="521" max="768" width="9.140625" style="27"/>
    <col min="769" max="769" width="16.28515625" style="27" customWidth="1"/>
    <col min="770" max="770" width="82.7109375" style="27" customWidth="1"/>
    <col min="771" max="776" width="16.7109375" style="27" customWidth="1"/>
    <col min="777" max="1024" width="9.140625" style="27"/>
    <col min="1025" max="1025" width="16.28515625" style="27" customWidth="1"/>
    <col min="1026" max="1026" width="82.7109375" style="27" customWidth="1"/>
    <col min="1027" max="1032" width="16.7109375" style="27" customWidth="1"/>
    <col min="1033" max="1280" width="9.140625" style="27"/>
    <col min="1281" max="1281" width="16.28515625" style="27" customWidth="1"/>
    <col min="1282" max="1282" width="82.7109375" style="27" customWidth="1"/>
    <col min="1283" max="1288" width="16.7109375" style="27" customWidth="1"/>
    <col min="1289" max="1536" width="9.140625" style="27"/>
    <col min="1537" max="1537" width="16.28515625" style="27" customWidth="1"/>
    <col min="1538" max="1538" width="82.7109375" style="27" customWidth="1"/>
    <col min="1539" max="1544" width="16.7109375" style="27" customWidth="1"/>
    <col min="1545" max="1792" width="9.140625" style="27"/>
    <col min="1793" max="1793" width="16.28515625" style="27" customWidth="1"/>
    <col min="1794" max="1794" width="82.7109375" style="27" customWidth="1"/>
    <col min="1795" max="1800" width="16.7109375" style="27" customWidth="1"/>
    <col min="1801" max="2048" width="9.140625" style="27"/>
    <col min="2049" max="2049" width="16.28515625" style="27" customWidth="1"/>
    <col min="2050" max="2050" width="82.7109375" style="27" customWidth="1"/>
    <col min="2051" max="2056" width="16.7109375" style="27" customWidth="1"/>
    <col min="2057" max="2304" width="9.140625" style="27"/>
    <col min="2305" max="2305" width="16.28515625" style="27" customWidth="1"/>
    <col min="2306" max="2306" width="82.7109375" style="27" customWidth="1"/>
    <col min="2307" max="2312" width="16.7109375" style="27" customWidth="1"/>
    <col min="2313" max="2560" width="9.140625" style="27"/>
    <col min="2561" max="2561" width="16.28515625" style="27" customWidth="1"/>
    <col min="2562" max="2562" width="82.7109375" style="27" customWidth="1"/>
    <col min="2563" max="2568" width="16.7109375" style="27" customWidth="1"/>
    <col min="2569" max="2816" width="9.140625" style="27"/>
    <col min="2817" max="2817" width="16.28515625" style="27" customWidth="1"/>
    <col min="2818" max="2818" width="82.7109375" style="27" customWidth="1"/>
    <col min="2819" max="2824" width="16.7109375" style="27" customWidth="1"/>
    <col min="2825" max="3072" width="9.140625" style="27"/>
    <col min="3073" max="3073" width="16.28515625" style="27" customWidth="1"/>
    <col min="3074" max="3074" width="82.7109375" style="27" customWidth="1"/>
    <col min="3075" max="3080" width="16.7109375" style="27" customWidth="1"/>
    <col min="3081" max="3328" width="9.140625" style="27"/>
    <col min="3329" max="3329" width="16.28515625" style="27" customWidth="1"/>
    <col min="3330" max="3330" width="82.7109375" style="27" customWidth="1"/>
    <col min="3331" max="3336" width="16.7109375" style="27" customWidth="1"/>
    <col min="3337" max="3584" width="9.140625" style="27"/>
    <col min="3585" max="3585" width="16.28515625" style="27" customWidth="1"/>
    <col min="3586" max="3586" width="82.7109375" style="27" customWidth="1"/>
    <col min="3587" max="3592" width="16.7109375" style="27" customWidth="1"/>
    <col min="3593" max="3840" width="9.140625" style="27"/>
    <col min="3841" max="3841" width="16.28515625" style="27" customWidth="1"/>
    <col min="3842" max="3842" width="82.7109375" style="27" customWidth="1"/>
    <col min="3843" max="3848" width="16.7109375" style="27" customWidth="1"/>
    <col min="3849" max="4096" width="9.140625" style="27"/>
    <col min="4097" max="4097" width="16.28515625" style="27" customWidth="1"/>
    <col min="4098" max="4098" width="82.7109375" style="27" customWidth="1"/>
    <col min="4099" max="4104" width="16.7109375" style="27" customWidth="1"/>
    <col min="4105" max="4352" width="9.140625" style="27"/>
    <col min="4353" max="4353" width="16.28515625" style="27" customWidth="1"/>
    <col min="4354" max="4354" width="82.7109375" style="27" customWidth="1"/>
    <col min="4355" max="4360" width="16.7109375" style="27" customWidth="1"/>
    <col min="4361" max="4608" width="9.140625" style="27"/>
    <col min="4609" max="4609" width="16.28515625" style="27" customWidth="1"/>
    <col min="4610" max="4610" width="82.7109375" style="27" customWidth="1"/>
    <col min="4611" max="4616" width="16.7109375" style="27" customWidth="1"/>
    <col min="4617" max="4864" width="9.140625" style="27"/>
    <col min="4865" max="4865" width="16.28515625" style="27" customWidth="1"/>
    <col min="4866" max="4866" width="82.7109375" style="27" customWidth="1"/>
    <col min="4867" max="4872" width="16.7109375" style="27" customWidth="1"/>
    <col min="4873" max="5120" width="9.140625" style="27"/>
    <col min="5121" max="5121" width="16.28515625" style="27" customWidth="1"/>
    <col min="5122" max="5122" width="82.7109375" style="27" customWidth="1"/>
    <col min="5123" max="5128" width="16.7109375" style="27" customWidth="1"/>
    <col min="5129" max="5376" width="9.140625" style="27"/>
    <col min="5377" max="5377" width="16.28515625" style="27" customWidth="1"/>
    <col min="5378" max="5378" width="82.7109375" style="27" customWidth="1"/>
    <col min="5379" max="5384" width="16.7109375" style="27" customWidth="1"/>
    <col min="5385" max="5632" width="9.140625" style="27"/>
    <col min="5633" max="5633" width="16.28515625" style="27" customWidth="1"/>
    <col min="5634" max="5634" width="82.7109375" style="27" customWidth="1"/>
    <col min="5635" max="5640" width="16.7109375" style="27" customWidth="1"/>
    <col min="5641" max="5888" width="9.140625" style="27"/>
    <col min="5889" max="5889" width="16.28515625" style="27" customWidth="1"/>
    <col min="5890" max="5890" width="82.7109375" style="27" customWidth="1"/>
    <col min="5891" max="5896" width="16.7109375" style="27" customWidth="1"/>
    <col min="5897" max="6144" width="9.140625" style="27"/>
    <col min="6145" max="6145" width="16.28515625" style="27" customWidth="1"/>
    <col min="6146" max="6146" width="82.7109375" style="27" customWidth="1"/>
    <col min="6147" max="6152" width="16.7109375" style="27" customWidth="1"/>
    <col min="6153" max="6400" width="9.140625" style="27"/>
    <col min="6401" max="6401" width="16.28515625" style="27" customWidth="1"/>
    <col min="6402" max="6402" width="82.7109375" style="27" customWidth="1"/>
    <col min="6403" max="6408" width="16.7109375" style="27" customWidth="1"/>
    <col min="6409" max="6656" width="9.140625" style="27"/>
    <col min="6657" max="6657" width="16.28515625" style="27" customWidth="1"/>
    <col min="6658" max="6658" width="82.7109375" style="27" customWidth="1"/>
    <col min="6659" max="6664" width="16.7109375" style="27" customWidth="1"/>
    <col min="6665" max="6912" width="9.140625" style="27"/>
    <col min="6913" max="6913" width="16.28515625" style="27" customWidth="1"/>
    <col min="6914" max="6914" width="82.7109375" style="27" customWidth="1"/>
    <col min="6915" max="6920" width="16.7109375" style="27" customWidth="1"/>
    <col min="6921" max="7168" width="9.140625" style="27"/>
    <col min="7169" max="7169" width="16.28515625" style="27" customWidth="1"/>
    <col min="7170" max="7170" width="82.7109375" style="27" customWidth="1"/>
    <col min="7171" max="7176" width="16.7109375" style="27" customWidth="1"/>
    <col min="7177" max="7424" width="9.140625" style="27"/>
    <col min="7425" max="7425" width="16.28515625" style="27" customWidth="1"/>
    <col min="7426" max="7426" width="82.7109375" style="27" customWidth="1"/>
    <col min="7427" max="7432" width="16.7109375" style="27" customWidth="1"/>
    <col min="7433" max="7680" width="9.140625" style="27"/>
    <col min="7681" max="7681" width="16.28515625" style="27" customWidth="1"/>
    <col min="7682" max="7682" width="82.7109375" style="27" customWidth="1"/>
    <col min="7683" max="7688" width="16.7109375" style="27" customWidth="1"/>
    <col min="7689" max="7936" width="9.140625" style="27"/>
    <col min="7937" max="7937" width="16.28515625" style="27" customWidth="1"/>
    <col min="7938" max="7938" width="82.7109375" style="27" customWidth="1"/>
    <col min="7939" max="7944" width="16.7109375" style="27" customWidth="1"/>
    <col min="7945" max="8192" width="9.140625" style="27"/>
    <col min="8193" max="8193" width="16.28515625" style="27" customWidth="1"/>
    <col min="8194" max="8194" width="82.7109375" style="27" customWidth="1"/>
    <col min="8195" max="8200" width="16.7109375" style="27" customWidth="1"/>
    <col min="8201" max="8448" width="9.140625" style="27"/>
    <col min="8449" max="8449" width="16.28515625" style="27" customWidth="1"/>
    <col min="8450" max="8450" width="82.7109375" style="27" customWidth="1"/>
    <col min="8451" max="8456" width="16.7109375" style="27" customWidth="1"/>
    <col min="8457" max="8704" width="9.140625" style="27"/>
    <col min="8705" max="8705" width="16.28515625" style="27" customWidth="1"/>
    <col min="8706" max="8706" width="82.7109375" style="27" customWidth="1"/>
    <col min="8707" max="8712" width="16.7109375" style="27" customWidth="1"/>
    <col min="8713" max="8960" width="9.140625" style="27"/>
    <col min="8961" max="8961" width="16.28515625" style="27" customWidth="1"/>
    <col min="8962" max="8962" width="82.7109375" style="27" customWidth="1"/>
    <col min="8963" max="8968" width="16.7109375" style="27" customWidth="1"/>
    <col min="8969" max="9216" width="9.140625" style="27"/>
    <col min="9217" max="9217" width="16.28515625" style="27" customWidth="1"/>
    <col min="9218" max="9218" width="82.7109375" style="27" customWidth="1"/>
    <col min="9219" max="9224" width="16.7109375" style="27" customWidth="1"/>
    <col min="9225" max="9472" width="9.140625" style="27"/>
    <col min="9473" max="9473" width="16.28515625" style="27" customWidth="1"/>
    <col min="9474" max="9474" width="82.7109375" style="27" customWidth="1"/>
    <col min="9475" max="9480" width="16.7109375" style="27" customWidth="1"/>
    <col min="9481" max="9728" width="9.140625" style="27"/>
    <col min="9729" max="9729" width="16.28515625" style="27" customWidth="1"/>
    <col min="9730" max="9730" width="82.7109375" style="27" customWidth="1"/>
    <col min="9731" max="9736" width="16.7109375" style="27" customWidth="1"/>
    <col min="9737" max="9984" width="9.140625" style="27"/>
    <col min="9985" max="9985" width="16.28515625" style="27" customWidth="1"/>
    <col min="9986" max="9986" width="82.7109375" style="27" customWidth="1"/>
    <col min="9987" max="9992" width="16.7109375" style="27" customWidth="1"/>
    <col min="9993" max="10240" width="9.140625" style="27"/>
    <col min="10241" max="10241" width="16.28515625" style="27" customWidth="1"/>
    <col min="10242" max="10242" width="82.7109375" style="27" customWidth="1"/>
    <col min="10243" max="10248" width="16.7109375" style="27" customWidth="1"/>
    <col min="10249" max="10496" width="9.140625" style="27"/>
    <col min="10497" max="10497" width="16.28515625" style="27" customWidth="1"/>
    <col min="10498" max="10498" width="82.7109375" style="27" customWidth="1"/>
    <col min="10499" max="10504" width="16.7109375" style="27" customWidth="1"/>
    <col min="10505" max="10752" width="9.140625" style="27"/>
    <col min="10753" max="10753" width="16.28515625" style="27" customWidth="1"/>
    <col min="10754" max="10754" width="82.7109375" style="27" customWidth="1"/>
    <col min="10755" max="10760" width="16.7109375" style="27" customWidth="1"/>
    <col min="10761" max="11008" width="9.140625" style="27"/>
    <col min="11009" max="11009" width="16.28515625" style="27" customWidth="1"/>
    <col min="11010" max="11010" width="82.7109375" style="27" customWidth="1"/>
    <col min="11011" max="11016" width="16.7109375" style="27" customWidth="1"/>
    <col min="11017" max="11264" width="9.140625" style="27"/>
    <col min="11265" max="11265" width="16.28515625" style="27" customWidth="1"/>
    <col min="11266" max="11266" width="82.7109375" style="27" customWidth="1"/>
    <col min="11267" max="11272" width="16.7109375" style="27" customWidth="1"/>
    <col min="11273" max="11520" width="9.140625" style="27"/>
    <col min="11521" max="11521" width="16.28515625" style="27" customWidth="1"/>
    <col min="11522" max="11522" width="82.7109375" style="27" customWidth="1"/>
    <col min="11523" max="11528" width="16.7109375" style="27" customWidth="1"/>
    <col min="11529" max="11776" width="9.140625" style="27"/>
    <col min="11777" max="11777" width="16.28515625" style="27" customWidth="1"/>
    <col min="11778" max="11778" width="82.7109375" style="27" customWidth="1"/>
    <col min="11779" max="11784" width="16.7109375" style="27" customWidth="1"/>
    <col min="11785" max="12032" width="9.140625" style="27"/>
    <col min="12033" max="12033" width="16.28515625" style="27" customWidth="1"/>
    <col min="12034" max="12034" width="82.7109375" style="27" customWidth="1"/>
    <col min="12035" max="12040" width="16.7109375" style="27" customWidth="1"/>
    <col min="12041" max="12288" width="9.140625" style="27"/>
    <col min="12289" max="12289" width="16.28515625" style="27" customWidth="1"/>
    <col min="12290" max="12290" width="82.7109375" style="27" customWidth="1"/>
    <col min="12291" max="12296" width="16.7109375" style="27" customWidth="1"/>
    <col min="12297" max="12544" width="9.140625" style="27"/>
    <col min="12545" max="12545" width="16.28515625" style="27" customWidth="1"/>
    <col min="12546" max="12546" width="82.7109375" style="27" customWidth="1"/>
    <col min="12547" max="12552" width="16.7109375" style="27" customWidth="1"/>
    <col min="12553" max="12800" width="9.140625" style="27"/>
    <col min="12801" max="12801" width="16.28515625" style="27" customWidth="1"/>
    <col min="12802" max="12802" width="82.7109375" style="27" customWidth="1"/>
    <col min="12803" max="12808" width="16.7109375" style="27" customWidth="1"/>
    <col min="12809" max="13056" width="9.140625" style="27"/>
    <col min="13057" max="13057" width="16.28515625" style="27" customWidth="1"/>
    <col min="13058" max="13058" width="82.7109375" style="27" customWidth="1"/>
    <col min="13059" max="13064" width="16.7109375" style="27" customWidth="1"/>
    <col min="13065" max="13312" width="9.140625" style="27"/>
    <col min="13313" max="13313" width="16.28515625" style="27" customWidth="1"/>
    <col min="13314" max="13314" width="82.7109375" style="27" customWidth="1"/>
    <col min="13315" max="13320" width="16.7109375" style="27" customWidth="1"/>
    <col min="13321" max="13568" width="9.140625" style="27"/>
    <col min="13569" max="13569" width="16.28515625" style="27" customWidth="1"/>
    <col min="13570" max="13570" width="82.7109375" style="27" customWidth="1"/>
    <col min="13571" max="13576" width="16.7109375" style="27" customWidth="1"/>
    <col min="13577" max="13824" width="9.140625" style="27"/>
    <col min="13825" max="13825" width="16.28515625" style="27" customWidth="1"/>
    <col min="13826" max="13826" width="82.7109375" style="27" customWidth="1"/>
    <col min="13827" max="13832" width="16.7109375" style="27" customWidth="1"/>
    <col min="13833" max="14080" width="9.140625" style="27"/>
    <col min="14081" max="14081" width="16.28515625" style="27" customWidth="1"/>
    <col min="14082" max="14082" width="82.7109375" style="27" customWidth="1"/>
    <col min="14083" max="14088" width="16.7109375" style="27" customWidth="1"/>
    <col min="14089" max="14336" width="9.140625" style="27"/>
    <col min="14337" max="14337" width="16.28515625" style="27" customWidth="1"/>
    <col min="14338" max="14338" width="82.7109375" style="27" customWidth="1"/>
    <col min="14339" max="14344" width="16.7109375" style="27" customWidth="1"/>
    <col min="14345" max="14592" width="9.140625" style="27"/>
    <col min="14593" max="14593" width="16.28515625" style="27" customWidth="1"/>
    <col min="14594" max="14594" width="82.7109375" style="27" customWidth="1"/>
    <col min="14595" max="14600" width="16.7109375" style="27" customWidth="1"/>
    <col min="14601" max="14848" width="9.140625" style="27"/>
    <col min="14849" max="14849" width="16.28515625" style="27" customWidth="1"/>
    <col min="14850" max="14850" width="82.7109375" style="27" customWidth="1"/>
    <col min="14851" max="14856" width="16.7109375" style="27" customWidth="1"/>
    <col min="14857" max="15104" width="9.140625" style="27"/>
    <col min="15105" max="15105" width="16.28515625" style="27" customWidth="1"/>
    <col min="15106" max="15106" width="82.7109375" style="27" customWidth="1"/>
    <col min="15107" max="15112" width="16.7109375" style="27" customWidth="1"/>
    <col min="15113" max="15360" width="9.140625" style="27"/>
    <col min="15361" max="15361" width="16.28515625" style="27" customWidth="1"/>
    <col min="15362" max="15362" width="82.7109375" style="27" customWidth="1"/>
    <col min="15363" max="15368" width="16.7109375" style="27" customWidth="1"/>
    <col min="15369" max="15616" width="9.140625" style="27"/>
    <col min="15617" max="15617" width="16.28515625" style="27" customWidth="1"/>
    <col min="15618" max="15618" width="82.7109375" style="27" customWidth="1"/>
    <col min="15619" max="15624" width="16.7109375" style="27" customWidth="1"/>
    <col min="15625" max="15872" width="9.140625" style="27"/>
    <col min="15873" max="15873" width="16.28515625" style="27" customWidth="1"/>
    <col min="15874" max="15874" width="82.7109375" style="27" customWidth="1"/>
    <col min="15875" max="15880" width="16.7109375" style="27" customWidth="1"/>
    <col min="15881" max="16128" width="9.140625" style="27"/>
    <col min="16129" max="16129" width="16.28515625" style="27" customWidth="1"/>
    <col min="16130" max="16130" width="82.7109375" style="27" customWidth="1"/>
    <col min="16131" max="16136" width="16.7109375" style="27" customWidth="1"/>
    <col min="16137" max="16384" width="9.140625" style="27"/>
  </cols>
  <sheetData>
    <row r="1" spans="1:8" ht="24.75" customHeight="1" thickBot="1" x14ac:dyDescent="0.4">
      <c r="A1" s="770" t="s">
        <v>770</v>
      </c>
      <c r="B1" s="771"/>
      <c r="C1" s="771"/>
      <c r="D1" s="771"/>
      <c r="E1" s="771"/>
      <c r="F1" s="771"/>
      <c r="G1" s="771"/>
      <c r="H1" s="772"/>
    </row>
    <row r="2" spans="1:8" ht="39" customHeight="1" thickBot="1" x14ac:dyDescent="0.3">
      <c r="A2" s="605" t="s">
        <v>777</v>
      </c>
      <c r="B2" s="606"/>
      <c r="C2" s="606"/>
      <c r="D2" s="606"/>
      <c r="E2" s="606"/>
      <c r="F2" s="606"/>
      <c r="G2" s="606"/>
      <c r="H2" s="607"/>
    </row>
    <row r="3" spans="1:8" ht="66" customHeight="1" x14ac:dyDescent="0.25">
      <c r="A3" s="445" t="s">
        <v>609</v>
      </c>
      <c r="B3" s="446" t="s">
        <v>610</v>
      </c>
      <c r="C3" s="446" t="s">
        <v>611</v>
      </c>
      <c r="D3" s="447" t="s">
        <v>612</v>
      </c>
      <c r="E3" s="446" t="s">
        <v>613</v>
      </c>
      <c r="F3" s="447" t="s">
        <v>614</v>
      </c>
      <c r="G3" s="446" t="s">
        <v>624</v>
      </c>
      <c r="H3" s="447" t="s">
        <v>625</v>
      </c>
    </row>
    <row r="4" spans="1:8" ht="15.75" customHeight="1" x14ac:dyDescent="0.25">
      <c r="A4" s="608" t="s">
        <v>158</v>
      </c>
      <c r="B4" s="609"/>
      <c r="C4" s="609"/>
      <c r="D4" s="609"/>
      <c r="E4" s="609"/>
      <c r="F4" s="610"/>
      <c r="H4" s="449"/>
    </row>
    <row r="5" spans="1:8" s="491" customFormat="1" ht="30" customHeight="1" x14ac:dyDescent="0.25">
      <c r="A5" s="493" t="s">
        <v>647</v>
      </c>
      <c r="B5" s="420" t="s">
        <v>648</v>
      </c>
      <c r="C5" s="494"/>
      <c r="D5" s="495"/>
      <c r="E5" s="496"/>
      <c r="F5" s="497"/>
      <c r="G5" s="498">
        <v>908471</v>
      </c>
      <c r="H5" s="492"/>
    </row>
    <row r="6" spans="1:8" ht="30" customHeight="1" x14ac:dyDescent="0.25">
      <c r="A6" s="419" t="s">
        <v>159</v>
      </c>
      <c r="B6" s="420" t="s">
        <v>160</v>
      </c>
      <c r="C6" s="390">
        <v>11242230</v>
      </c>
      <c r="D6" s="421"/>
      <c r="E6" s="390">
        <v>11242230</v>
      </c>
      <c r="F6" s="421"/>
      <c r="G6" s="448"/>
      <c r="H6" s="421"/>
    </row>
    <row r="7" spans="1:8" ht="30" customHeight="1" x14ac:dyDescent="0.25">
      <c r="A7" s="500" t="s">
        <v>169</v>
      </c>
      <c r="B7" s="420" t="s">
        <v>170</v>
      </c>
      <c r="C7" s="390"/>
      <c r="D7" s="421"/>
      <c r="E7" s="390"/>
      <c r="F7" s="421"/>
      <c r="G7" s="499">
        <v>1509184</v>
      </c>
      <c r="H7" s="421"/>
    </row>
    <row r="8" spans="1:8" s="28" customFormat="1" ht="30" customHeight="1" x14ac:dyDescent="0.25">
      <c r="A8" s="419" t="s">
        <v>161</v>
      </c>
      <c r="B8" s="420" t="s">
        <v>162</v>
      </c>
      <c r="C8" s="422"/>
      <c r="D8" s="423">
        <v>400000</v>
      </c>
      <c r="E8" s="422"/>
      <c r="F8" s="423">
        <v>400000</v>
      </c>
      <c r="G8" s="422"/>
      <c r="H8" s="423">
        <v>181876</v>
      </c>
    </row>
    <row r="9" spans="1:8" s="28" customFormat="1" ht="30" customHeight="1" x14ac:dyDescent="0.25">
      <c r="A9" s="419" t="s">
        <v>165</v>
      </c>
      <c r="B9" s="420" t="s">
        <v>166</v>
      </c>
      <c r="C9" s="422">
        <v>700000</v>
      </c>
      <c r="D9" s="423"/>
      <c r="E9" s="422">
        <v>700000</v>
      </c>
      <c r="F9" s="423"/>
      <c r="G9" s="422">
        <v>59436</v>
      </c>
      <c r="H9" s="423"/>
    </row>
    <row r="10" spans="1:8" s="28" customFormat="1" ht="30" customHeight="1" x14ac:dyDescent="0.25">
      <c r="A10" s="419" t="s">
        <v>167</v>
      </c>
      <c r="B10" s="420" t="s">
        <v>168</v>
      </c>
      <c r="C10" s="424">
        <v>5640000</v>
      </c>
      <c r="D10" s="425">
        <v>3670000</v>
      </c>
      <c r="E10" s="424">
        <v>5640000</v>
      </c>
      <c r="F10" s="425">
        <v>4815796</v>
      </c>
      <c r="G10" s="424">
        <v>215646</v>
      </c>
      <c r="H10" s="425">
        <v>4815796</v>
      </c>
    </row>
    <row r="11" spans="1:8" s="28" customFormat="1" ht="30" customHeight="1" x14ac:dyDescent="0.25">
      <c r="A11" s="419" t="s">
        <v>171</v>
      </c>
      <c r="B11" s="420" t="s">
        <v>172</v>
      </c>
      <c r="C11" s="426"/>
      <c r="D11" s="421">
        <v>1200000</v>
      </c>
      <c r="E11" s="426"/>
      <c r="F11" s="421">
        <v>1200000</v>
      </c>
      <c r="G11" s="426"/>
      <c r="H11" s="421">
        <v>631002</v>
      </c>
    </row>
    <row r="12" spans="1:8" s="28" customFormat="1" ht="30" customHeight="1" x14ac:dyDescent="0.25">
      <c r="A12" s="419" t="s">
        <v>173</v>
      </c>
      <c r="B12" s="420" t="s">
        <v>174</v>
      </c>
      <c r="C12" s="424">
        <v>8405231</v>
      </c>
      <c r="D12" s="425">
        <v>4755231</v>
      </c>
      <c r="E12" s="424">
        <v>8405231</v>
      </c>
      <c r="F12" s="425">
        <v>4755231</v>
      </c>
      <c r="G12" s="424">
        <v>321176</v>
      </c>
      <c r="H12" s="425">
        <v>1975562</v>
      </c>
    </row>
    <row r="13" spans="1:8" s="28" customFormat="1" ht="30" customHeight="1" x14ac:dyDescent="0.25">
      <c r="A13" s="419" t="s">
        <v>175</v>
      </c>
      <c r="B13" s="420" t="s">
        <v>176</v>
      </c>
      <c r="C13" s="426">
        <v>19397845</v>
      </c>
      <c r="D13" s="427"/>
      <c r="E13" s="426">
        <v>23028014</v>
      </c>
      <c r="F13" s="421">
        <v>1860178</v>
      </c>
      <c r="G13" s="426">
        <v>23028014</v>
      </c>
      <c r="H13" s="421">
        <v>1860178</v>
      </c>
    </row>
    <row r="14" spans="1:8" s="28" customFormat="1" ht="39.75" customHeight="1" x14ac:dyDescent="0.25">
      <c r="A14" s="419" t="s">
        <v>179</v>
      </c>
      <c r="B14" s="420" t="s">
        <v>180</v>
      </c>
      <c r="C14" s="428"/>
      <c r="D14" s="421">
        <v>926318</v>
      </c>
      <c r="E14" s="428"/>
      <c r="F14" s="421">
        <v>926318</v>
      </c>
      <c r="G14" s="428"/>
      <c r="H14" s="421"/>
    </row>
    <row r="15" spans="1:8" s="28" customFormat="1" ht="39" customHeight="1" x14ac:dyDescent="0.25">
      <c r="A15" s="419" t="s">
        <v>181</v>
      </c>
      <c r="B15" s="420" t="s">
        <v>182</v>
      </c>
      <c r="C15" s="428"/>
      <c r="D15" s="421">
        <v>238824</v>
      </c>
      <c r="E15" s="428"/>
      <c r="F15" s="421">
        <v>238824</v>
      </c>
      <c r="G15" s="428"/>
      <c r="H15" s="421"/>
    </row>
    <row r="16" spans="1:8" s="28" customFormat="1" ht="30" customHeight="1" x14ac:dyDescent="0.25">
      <c r="A16" s="419" t="s">
        <v>183</v>
      </c>
      <c r="B16" s="420" t="s">
        <v>184</v>
      </c>
      <c r="C16" s="428"/>
      <c r="D16" s="421">
        <v>265392</v>
      </c>
      <c r="E16" s="428"/>
      <c r="F16" s="421">
        <v>265392</v>
      </c>
      <c r="G16" s="428"/>
      <c r="H16" s="421"/>
    </row>
    <row r="17" spans="1:8" s="28" customFormat="1" ht="30" customHeight="1" x14ac:dyDescent="0.25">
      <c r="A17" s="419" t="s">
        <v>187</v>
      </c>
      <c r="B17" s="420" t="s">
        <v>188</v>
      </c>
      <c r="C17" s="428"/>
      <c r="D17" s="421">
        <v>18300</v>
      </c>
      <c r="E17" s="428"/>
      <c r="F17" s="421">
        <v>18300</v>
      </c>
      <c r="G17" s="428"/>
      <c r="H17" s="421"/>
    </row>
    <row r="18" spans="1:8" s="28" customFormat="1" ht="30" customHeight="1" x14ac:dyDescent="0.25">
      <c r="A18" s="419" t="s">
        <v>195</v>
      </c>
      <c r="B18" s="420" t="s">
        <v>196</v>
      </c>
      <c r="C18" s="428"/>
      <c r="D18" s="421">
        <v>2055527</v>
      </c>
      <c r="E18" s="428"/>
      <c r="F18" s="421">
        <v>2055527</v>
      </c>
      <c r="G18" s="428"/>
      <c r="H18" s="421">
        <v>1484173</v>
      </c>
    </row>
    <row r="19" spans="1:8" s="28" customFormat="1" ht="30" customHeight="1" x14ac:dyDescent="0.25">
      <c r="A19" s="419" t="s">
        <v>197</v>
      </c>
      <c r="B19" s="420" t="s">
        <v>198</v>
      </c>
      <c r="C19" s="428"/>
      <c r="D19" s="421">
        <v>280000</v>
      </c>
      <c r="E19" s="428"/>
      <c r="F19" s="421">
        <v>280000</v>
      </c>
      <c r="G19" s="428"/>
      <c r="H19" s="421"/>
    </row>
    <row r="20" spans="1:8" s="28" customFormat="1" ht="30" customHeight="1" x14ac:dyDescent="0.25">
      <c r="A20" s="419" t="s">
        <v>201</v>
      </c>
      <c r="B20" s="420" t="s">
        <v>615</v>
      </c>
      <c r="C20" s="422">
        <v>3221250</v>
      </c>
      <c r="D20" s="423">
        <v>3221250</v>
      </c>
      <c r="E20" s="422">
        <v>3221250</v>
      </c>
      <c r="F20" s="423">
        <v>3221250</v>
      </c>
      <c r="G20" s="422">
        <v>1317536</v>
      </c>
      <c r="H20" s="423">
        <v>1450609</v>
      </c>
    </row>
    <row r="21" spans="1:8" s="28" customFormat="1" ht="30" customHeight="1" x14ac:dyDescent="0.25">
      <c r="A21" s="419" t="s">
        <v>206</v>
      </c>
      <c r="B21" s="420" t="s">
        <v>207</v>
      </c>
      <c r="C21" s="422">
        <v>8714783</v>
      </c>
      <c r="D21" s="423">
        <v>18767898</v>
      </c>
      <c r="E21" s="422">
        <v>6316027</v>
      </c>
      <c r="F21" s="423">
        <v>18767898</v>
      </c>
      <c r="G21" s="422">
        <v>6085000</v>
      </c>
      <c r="H21" s="423">
        <v>7058758</v>
      </c>
    </row>
    <row r="22" spans="1:8" s="28" customFormat="1" ht="36" customHeight="1" x14ac:dyDescent="0.25">
      <c r="A22" s="429" t="s">
        <v>204</v>
      </c>
      <c r="B22" s="420" t="s">
        <v>205</v>
      </c>
      <c r="C22" s="426">
        <v>24714644</v>
      </c>
      <c r="D22" s="421">
        <v>39706237</v>
      </c>
      <c r="E22" s="430">
        <v>0</v>
      </c>
      <c r="F22" s="421">
        <v>5615785</v>
      </c>
      <c r="G22" s="430"/>
      <c r="H22" s="421">
        <v>1434950</v>
      </c>
    </row>
    <row r="23" spans="1:8" s="28" customFormat="1" ht="36" customHeight="1" x14ac:dyDescent="0.25">
      <c r="A23" s="419" t="s">
        <v>209</v>
      </c>
      <c r="B23" s="420" t="s">
        <v>210</v>
      </c>
      <c r="C23" s="428"/>
      <c r="D23" s="421">
        <v>750000</v>
      </c>
      <c r="E23" s="428"/>
      <c r="F23" s="421">
        <v>750000</v>
      </c>
      <c r="G23" s="426">
        <v>104400</v>
      </c>
      <c r="H23" s="421">
        <v>236259</v>
      </c>
    </row>
    <row r="24" spans="1:8" s="28" customFormat="1" ht="30" customHeight="1" x14ac:dyDescent="0.25">
      <c r="A24" s="419" t="s">
        <v>211</v>
      </c>
      <c r="B24" s="420" t="s">
        <v>212</v>
      </c>
      <c r="C24" s="428"/>
      <c r="D24" s="421">
        <v>1200000</v>
      </c>
      <c r="E24" s="428"/>
      <c r="F24" s="421">
        <v>1200000</v>
      </c>
      <c r="G24" s="426">
        <v>60000</v>
      </c>
      <c r="H24" s="421">
        <v>182181</v>
      </c>
    </row>
    <row r="25" spans="1:8" s="28" customFormat="1" ht="30" customHeight="1" x14ac:dyDescent="0.25">
      <c r="A25" s="419" t="s">
        <v>199</v>
      </c>
      <c r="B25" s="420" t="s">
        <v>200</v>
      </c>
      <c r="C25" s="428"/>
      <c r="D25" s="421">
        <v>3100000</v>
      </c>
      <c r="E25" s="428"/>
      <c r="F25" s="421">
        <v>4793001</v>
      </c>
      <c r="G25" s="426"/>
      <c r="H25" s="421">
        <v>4793001</v>
      </c>
    </row>
    <row r="26" spans="1:8" s="28" customFormat="1" ht="30" customHeight="1" x14ac:dyDescent="0.25">
      <c r="A26" s="419" t="s">
        <v>208</v>
      </c>
      <c r="B26" s="420" t="s">
        <v>616</v>
      </c>
      <c r="C26" s="428"/>
      <c r="D26" s="421">
        <v>180000</v>
      </c>
      <c r="E26" s="428"/>
      <c r="F26" s="421">
        <v>180000</v>
      </c>
      <c r="G26" s="426"/>
      <c r="H26" s="421"/>
    </row>
    <row r="27" spans="1:8" s="28" customFormat="1" ht="30" customHeight="1" x14ac:dyDescent="0.25">
      <c r="A27" s="419" t="s">
        <v>213</v>
      </c>
      <c r="B27" s="420" t="s">
        <v>214</v>
      </c>
      <c r="C27" s="431"/>
      <c r="D27" s="421">
        <v>738100</v>
      </c>
      <c r="E27" s="431"/>
      <c r="F27" s="421">
        <v>2648040</v>
      </c>
      <c r="G27" s="424"/>
      <c r="H27" s="421">
        <v>2648040</v>
      </c>
    </row>
    <row r="28" spans="1:8" s="28" customFormat="1" ht="30" customHeight="1" x14ac:dyDescent="0.25">
      <c r="A28" s="429" t="s">
        <v>215</v>
      </c>
      <c r="B28" s="420" t="s">
        <v>216</v>
      </c>
      <c r="C28" s="424">
        <v>18527799</v>
      </c>
      <c r="D28" s="427"/>
      <c r="E28" s="424">
        <v>3015000</v>
      </c>
      <c r="F28" s="427"/>
      <c r="G28" s="424">
        <v>3014082</v>
      </c>
      <c r="H28" s="427"/>
    </row>
    <row r="29" spans="1:8" s="28" customFormat="1" ht="30" customHeight="1" x14ac:dyDescent="0.25">
      <c r="A29" s="429" t="s">
        <v>217</v>
      </c>
      <c r="B29" s="420" t="s">
        <v>218</v>
      </c>
      <c r="C29" s="432"/>
      <c r="D29" s="421">
        <v>2900990</v>
      </c>
      <c r="E29" s="432"/>
      <c r="F29" s="421">
        <v>2900990</v>
      </c>
      <c r="G29" s="432"/>
      <c r="H29" s="421">
        <v>625801</v>
      </c>
    </row>
    <row r="30" spans="1:8" s="28" customFormat="1" ht="30" customHeight="1" x14ac:dyDescent="0.25">
      <c r="A30" s="429" t="s">
        <v>177</v>
      </c>
      <c r="B30" s="420" t="s">
        <v>178</v>
      </c>
      <c r="C30" s="432"/>
      <c r="D30" s="421"/>
      <c r="E30" s="432">
        <v>32967008</v>
      </c>
      <c r="F30" s="421">
        <v>1571792</v>
      </c>
      <c r="G30" s="432">
        <v>32967008</v>
      </c>
      <c r="H30" s="421">
        <v>1571792</v>
      </c>
    </row>
    <row r="31" spans="1:8" s="28" customFormat="1" ht="30" customHeight="1" x14ac:dyDescent="0.25">
      <c r="A31" s="429" t="s">
        <v>163</v>
      </c>
      <c r="B31" s="420" t="s">
        <v>164</v>
      </c>
      <c r="C31" s="432"/>
      <c r="D31" s="421"/>
      <c r="E31" s="432"/>
      <c r="F31" s="421">
        <v>9771000</v>
      </c>
      <c r="G31" s="432"/>
      <c r="H31" s="421">
        <v>9771000</v>
      </c>
    </row>
    <row r="32" spans="1:8" s="28" customFormat="1" ht="30" customHeight="1" x14ac:dyDescent="0.25">
      <c r="A32" s="429" t="s">
        <v>617</v>
      </c>
      <c r="B32" s="420" t="s">
        <v>618</v>
      </c>
      <c r="C32" s="432"/>
      <c r="D32" s="421"/>
      <c r="E32" s="432">
        <v>22751013</v>
      </c>
      <c r="F32" s="421">
        <v>33060448</v>
      </c>
      <c r="G32" s="432">
        <v>22751013</v>
      </c>
      <c r="H32" s="421">
        <v>33060448</v>
      </c>
    </row>
    <row r="33" spans="1:8" s="28" customFormat="1" ht="30" customHeight="1" x14ac:dyDescent="0.25">
      <c r="A33" s="429" t="s">
        <v>169</v>
      </c>
      <c r="B33" s="420" t="s">
        <v>170</v>
      </c>
      <c r="C33" s="432"/>
      <c r="D33" s="421"/>
      <c r="E33" s="432"/>
      <c r="F33" s="421">
        <v>1011900</v>
      </c>
      <c r="G33" s="432"/>
      <c r="H33" s="421">
        <v>1011900</v>
      </c>
    </row>
    <row r="34" spans="1:8" s="28" customFormat="1" ht="30" customHeight="1" x14ac:dyDescent="0.25">
      <c r="A34" s="429" t="s">
        <v>185</v>
      </c>
      <c r="B34" s="420" t="s">
        <v>186</v>
      </c>
      <c r="C34" s="432"/>
      <c r="D34" s="421"/>
      <c r="E34" s="432"/>
      <c r="F34" s="421">
        <v>26165</v>
      </c>
      <c r="G34" s="432"/>
      <c r="H34" s="421">
        <v>26165</v>
      </c>
    </row>
    <row r="35" spans="1:8" s="28" customFormat="1" ht="30" customHeight="1" x14ac:dyDescent="0.25">
      <c r="A35" s="429" t="s">
        <v>189</v>
      </c>
      <c r="B35" s="420" t="s">
        <v>190</v>
      </c>
      <c r="C35" s="432"/>
      <c r="D35" s="421"/>
      <c r="E35" s="432"/>
      <c r="F35" s="421">
        <v>18240</v>
      </c>
      <c r="G35" s="432"/>
      <c r="H35" s="421">
        <v>18240</v>
      </c>
    </row>
    <row r="36" spans="1:8" s="28" customFormat="1" ht="30" customHeight="1" x14ac:dyDescent="0.25">
      <c r="A36" s="429" t="s">
        <v>202</v>
      </c>
      <c r="B36" s="420" t="s">
        <v>203</v>
      </c>
      <c r="C36" s="432"/>
      <c r="D36" s="421"/>
      <c r="E36" s="432"/>
      <c r="F36" s="421">
        <v>6228</v>
      </c>
      <c r="G36" s="432"/>
      <c r="H36" s="421">
        <v>6228</v>
      </c>
    </row>
    <row r="37" spans="1:8" s="28" customFormat="1" ht="30" customHeight="1" x14ac:dyDescent="0.25">
      <c r="A37" s="429" t="s">
        <v>348</v>
      </c>
      <c r="B37" s="420" t="s">
        <v>619</v>
      </c>
      <c r="C37" s="432"/>
      <c r="D37" s="421"/>
      <c r="E37" s="432"/>
      <c r="F37" s="421">
        <v>8460</v>
      </c>
      <c r="G37" s="432"/>
      <c r="H37" s="421">
        <v>8460</v>
      </c>
    </row>
    <row r="38" spans="1:8" s="28" customFormat="1" ht="30" customHeight="1" x14ac:dyDescent="0.25">
      <c r="A38" s="429" t="s">
        <v>349</v>
      </c>
      <c r="B38" s="420" t="s">
        <v>620</v>
      </c>
      <c r="C38" s="432"/>
      <c r="D38" s="421"/>
      <c r="E38" s="432"/>
      <c r="F38" s="421">
        <v>2396000</v>
      </c>
      <c r="G38" s="432"/>
      <c r="H38" s="421">
        <v>2396000</v>
      </c>
    </row>
    <row r="39" spans="1:8" s="28" customFormat="1" ht="30" customHeight="1" x14ac:dyDescent="0.25">
      <c r="A39" s="429" t="s">
        <v>191</v>
      </c>
      <c r="B39" s="420" t="s">
        <v>192</v>
      </c>
      <c r="C39" s="432"/>
      <c r="D39" s="421"/>
      <c r="E39" s="432"/>
      <c r="F39" s="421">
        <v>126688</v>
      </c>
      <c r="G39" s="432"/>
      <c r="H39" s="421">
        <v>126688</v>
      </c>
    </row>
    <row r="40" spans="1:8" s="28" customFormat="1" ht="30" customHeight="1" x14ac:dyDescent="0.25">
      <c r="A40" s="429" t="s">
        <v>193</v>
      </c>
      <c r="B40" s="420" t="s">
        <v>194</v>
      </c>
      <c r="C40" s="432"/>
      <c r="D40" s="421"/>
      <c r="E40" s="432"/>
      <c r="F40" s="421">
        <v>39000</v>
      </c>
      <c r="G40" s="432"/>
      <c r="H40" s="421">
        <v>39000</v>
      </c>
    </row>
    <row r="41" spans="1:8" s="28" customFormat="1" ht="30" customHeight="1" x14ac:dyDescent="0.25">
      <c r="A41" s="429" t="s">
        <v>621</v>
      </c>
      <c r="B41" s="420" t="s">
        <v>622</v>
      </c>
      <c r="C41" s="432"/>
      <c r="D41" s="421"/>
      <c r="E41" s="432"/>
      <c r="F41" s="421">
        <v>12357322</v>
      </c>
      <c r="G41" s="432">
        <v>15357322</v>
      </c>
      <c r="H41" s="421">
        <v>12357322</v>
      </c>
    </row>
    <row r="42" spans="1:8" s="28" customFormat="1" ht="30" customHeight="1" x14ac:dyDescent="0.25">
      <c r="A42" s="433"/>
      <c r="B42" s="434" t="s">
        <v>623</v>
      </c>
      <c r="C42" s="435"/>
      <c r="D42" s="436">
        <v>394350</v>
      </c>
      <c r="E42" s="435"/>
      <c r="F42" s="437">
        <v>0</v>
      </c>
      <c r="G42" s="435"/>
      <c r="H42" s="437">
        <v>0</v>
      </c>
    </row>
    <row r="43" spans="1:8" s="28" customFormat="1" ht="30" customHeight="1" thickBot="1" x14ac:dyDescent="0.3">
      <c r="A43" s="438"/>
      <c r="B43" s="439" t="s">
        <v>219</v>
      </c>
      <c r="C43" s="440"/>
      <c r="D43" s="441">
        <v>15795365</v>
      </c>
      <c r="E43" s="440"/>
      <c r="F43" s="442">
        <v>0</v>
      </c>
      <c r="G43" s="440"/>
      <c r="H43" s="442">
        <v>0</v>
      </c>
    </row>
    <row r="44" spans="1:8" s="28" customFormat="1" ht="30" customHeight="1" thickBot="1" x14ac:dyDescent="0.3">
      <c r="A44" s="611" t="s">
        <v>220</v>
      </c>
      <c r="B44" s="612"/>
      <c r="C44" s="443">
        <f>SUM(C6:C43)</f>
        <v>100563782</v>
      </c>
      <c r="D44" s="444">
        <f>SUM(D6:D43)</f>
        <v>100563782</v>
      </c>
      <c r="E44" s="443">
        <f>SUM(E6:E43)</f>
        <v>117285773</v>
      </c>
      <c r="F44" s="444">
        <f>SUM(F6:F43)</f>
        <v>117285773</v>
      </c>
      <c r="G44" s="443">
        <f>SUM(G5:G43)</f>
        <v>107698288</v>
      </c>
      <c r="H44" s="444">
        <f>SUM(H5:H43)</f>
        <v>89771429</v>
      </c>
    </row>
    <row r="45" spans="1:8" ht="30" customHeight="1" x14ac:dyDescent="0.25"/>
    <row r="46" spans="1:8" ht="30" customHeight="1" x14ac:dyDescent="0.25"/>
    <row r="47" spans="1:8" ht="30" customHeight="1" x14ac:dyDescent="0.25"/>
  </sheetData>
  <mergeCells count="4">
    <mergeCell ref="A2:H2"/>
    <mergeCell ref="A4:F4"/>
    <mergeCell ref="A44:B44"/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zoomScale="80" zoomScaleNormal="80" zoomScaleSheetLayoutView="80" workbookViewId="0">
      <selection activeCell="A2" sqref="A2:J2"/>
    </sheetView>
  </sheetViews>
  <sheetFormatPr defaultColWidth="9.140625" defaultRowHeight="12.75" x14ac:dyDescent="0.2"/>
  <cols>
    <col min="1" max="1" width="40.85546875" style="1" customWidth="1"/>
    <col min="2" max="9" width="21.5703125" style="1" customWidth="1"/>
    <col min="10" max="10" width="25.85546875" style="1" customWidth="1"/>
    <col min="11" max="16384" width="9.140625" style="1"/>
  </cols>
  <sheetData>
    <row r="1" spans="1:10" ht="27.75" customHeight="1" thickBot="1" x14ac:dyDescent="0.4">
      <c r="A1" s="773" t="s">
        <v>771</v>
      </c>
      <c r="B1" s="771"/>
      <c r="C1" s="771"/>
      <c r="D1" s="771"/>
      <c r="E1" s="771"/>
      <c r="F1" s="771"/>
      <c r="G1" s="771"/>
      <c r="H1" s="771"/>
      <c r="I1" s="771"/>
      <c r="J1" s="772"/>
    </row>
    <row r="2" spans="1:10" ht="18" customHeight="1" thickBot="1" x14ac:dyDescent="0.3">
      <c r="A2" s="613" t="s">
        <v>776</v>
      </c>
      <c r="B2" s="614"/>
      <c r="C2" s="614"/>
      <c r="D2" s="614"/>
      <c r="E2" s="614"/>
      <c r="F2" s="614"/>
      <c r="G2" s="614"/>
      <c r="H2" s="614"/>
      <c r="I2" s="614"/>
      <c r="J2" s="615"/>
    </row>
    <row r="3" spans="1:10" ht="14.45" customHeight="1" thickBot="1" x14ac:dyDescent="0.3">
      <c r="A3" s="616" t="s">
        <v>626</v>
      </c>
      <c r="B3" s="617"/>
      <c r="C3" s="617"/>
      <c r="D3" s="617"/>
      <c r="E3" s="617"/>
      <c r="F3" s="617"/>
      <c r="G3" s="617"/>
      <c r="H3" s="617"/>
      <c r="I3" s="617"/>
      <c r="J3" s="618"/>
    </row>
    <row r="4" spans="1:10" ht="15" customHeight="1" thickBot="1" x14ac:dyDescent="0.3">
      <c r="A4" s="619" t="s">
        <v>627</v>
      </c>
      <c r="B4" s="620"/>
      <c r="C4" s="620"/>
      <c r="D4" s="620"/>
      <c r="E4" s="620"/>
      <c r="F4" s="620"/>
      <c r="G4" s="620"/>
      <c r="H4" s="620"/>
      <c r="I4" s="620"/>
      <c r="J4" s="621"/>
    </row>
    <row r="5" spans="1:10" ht="30" x14ac:dyDescent="0.2">
      <c r="A5" s="450" t="s">
        <v>0</v>
      </c>
      <c r="B5" s="451" t="s">
        <v>628</v>
      </c>
      <c r="C5" s="451" t="s">
        <v>629</v>
      </c>
      <c r="D5" s="452" t="s">
        <v>630</v>
      </c>
      <c r="E5" s="451" t="s">
        <v>631</v>
      </c>
      <c r="F5" s="451" t="s">
        <v>632</v>
      </c>
      <c r="G5" s="452" t="s">
        <v>633</v>
      </c>
      <c r="H5" s="451" t="s">
        <v>635</v>
      </c>
      <c r="I5" s="451" t="s">
        <v>636</v>
      </c>
      <c r="J5" s="452" t="s">
        <v>637</v>
      </c>
    </row>
    <row r="6" spans="1:10" ht="15" x14ac:dyDescent="0.25">
      <c r="A6" s="10" t="s">
        <v>1</v>
      </c>
      <c r="B6" s="7">
        <v>60485867</v>
      </c>
      <c r="C6" s="7">
        <v>34222623</v>
      </c>
      <c r="D6" s="453">
        <v>26263244</v>
      </c>
      <c r="E6" s="7">
        <v>71924122</v>
      </c>
      <c r="F6" s="454">
        <v>49073109</v>
      </c>
      <c r="G6" s="455">
        <v>22851013</v>
      </c>
      <c r="H6" s="7">
        <v>58556790</v>
      </c>
      <c r="I6" s="454">
        <v>35755777</v>
      </c>
      <c r="J6" s="455">
        <v>22801013</v>
      </c>
    </row>
    <row r="7" spans="1:10" ht="15" x14ac:dyDescent="0.25">
      <c r="A7" s="10" t="s">
        <v>2</v>
      </c>
      <c r="B7" s="8">
        <v>99787868</v>
      </c>
      <c r="C7" s="8">
        <v>46158818</v>
      </c>
      <c r="D7" s="456">
        <v>53629050</v>
      </c>
      <c r="E7" s="8">
        <v>103191121</v>
      </c>
      <c r="F7" s="318">
        <v>55948687</v>
      </c>
      <c r="G7" s="457">
        <v>47242434</v>
      </c>
      <c r="H7" s="8">
        <v>76517148</v>
      </c>
      <c r="I7" s="318">
        <v>48992660</v>
      </c>
      <c r="J7" s="457">
        <v>27524488</v>
      </c>
    </row>
    <row r="8" spans="1:10" ht="15" x14ac:dyDescent="0.25">
      <c r="A8" s="10" t="s">
        <v>3</v>
      </c>
      <c r="B8" s="8">
        <f t="shared" ref="B8:G8" si="0">B6-B7</f>
        <v>-39302001</v>
      </c>
      <c r="C8" s="8">
        <f t="shared" si="0"/>
        <v>-11936195</v>
      </c>
      <c r="D8" s="456">
        <f t="shared" si="0"/>
        <v>-27365806</v>
      </c>
      <c r="E8" s="8">
        <f t="shared" si="0"/>
        <v>-31266999</v>
      </c>
      <c r="F8" s="8">
        <f t="shared" si="0"/>
        <v>-6875578</v>
      </c>
      <c r="G8" s="456">
        <f t="shared" si="0"/>
        <v>-24391421</v>
      </c>
      <c r="H8" s="8">
        <f t="shared" ref="H8:J8" si="1">H6-H7</f>
        <v>-17960358</v>
      </c>
      <c r="I8" s="8">
        <f t="shared" si="1"/>
        <v>-13236883</v>
      </c>
      <c r="J8" s="456">
        <f t="shared" si="1"/>
        <v>-4723475</v>
      </c>
    </row>
    <row r="9" spans="1:10" ht="15" x14ac:dyDescent="0.25">
      <c r="A9" s="10" t="s">
        <v>141</v>
      </c>
      <c r="B9" s="8" t="s">
        <v>128</v>
      </c>
      <c r="C9" s="8" t="s">
        <v>634</v>
      </c>
      <c r="D9" s="456" t="s">
        <v>128</v>
      </c>
      <c r="E9" s="8" t="s">
        <v>128</v>
      </c>
      <c r="F9" s="8" t="s">
        <v>634</v>
      </c>
      <c r="G9" s="456" t="s">
        <v>128</v>
      </c>
      <c r="H9" s="8" t="s">
        <v>128</v>
      </c>
      <c r="I9" s="8" t="s">
        <v>634</v>
      </c>
      <c r="J9" s="456" t="s">
        <v>128</v>
      </c>
    </row>
    <row r="10" spans="1:10" ht="15" x14ac:dyDescent="0.25">
      <c r="A10" s="11" t="s">
        <v>100</v>
      </c>
      <c r="B10" s="8">
        <v>40077915</v>
      </c>
      <c r="C10" s="8">
        <v>12712109</v>
      </c>
      <c r="D10" s="456">
        <v>27365806</v>
      </c>
      <c r="E10" s="8">
        <v>45361651</v>
      </c>
      <c r="F10" s="8">
        <v>8558102</v>
      </c>
      <c r="G10" s="456">
        <v>36803549</v>
      </c>
      <c r="H10" s="8">
        <v>49141498</v>
      </c>
      <c r="I10" s="318">
        <v>8558102</v>
      </c>
      <c r="J10" s="457">
        <v>40583396</v>
      </c>
    </row>
    <row r="11" spans="1:10" ht="15" x14ac:dyDescent="0.25">
      <c r="A11" s="11" t="s">
        <v>124</v>
      </c>
      <c r="B11" s="8">
        <v>775914</v>
      </c>
      <c r="C11" s="8">
        <v>775914</v>
      </c>
      <c r="D11" s="456">
        <v>0</v>
      </c>
      <c r="E11" s="8">
        <v>14094652</v>
      </c>
      <c r="F11" s="8">
        <v>14094652</v>
      </c>
      <c r="G11" s="456">
        <v>0</v>
      </c>
      <c r="H11" s="8">
        <v>13254281</v>
      </c>
      <c r="I11" s="8">
        <v>13254281</v>
      </c>
      <c r="J11" s="457">
        <v>0</v>
      </c>
    </row>
    <row r="12" spans="1:10" ht="30" x14ac:dyDescent="0.25">
      <c r="A12" s="11" t="s">
        <v>144</v>
      </c>
      <c r="B12" s="8">
        <f t="shared" ref="B12:G12" si="2">B8+B10</f>
        <v>775914</v>
      </c>
      <c r="C12" s="8">
        <f t="shared" si="2"/>
        <v>775914</v>
      </c>
      <c r="D12" s="456">
        <f t="shared" si="2"/>
        <v>0</v>
      </c>
      <c r="E12" s="8">
        <f t="shared" si="2"/>
        <v>14094652</v>
      </c>
      <c r="F12" s="8">
        <f t="shared" si="2"/>
        <v>1682524</v>
      </c>
      <c r="G12" s="456">
        <f t="shared" si="2"/>
        <v>12412128</v>
      </c>
      <c r="H12" s="8">
        <f t="shared" ref="H12:J12" si="3">H8+H10</f>
        <v>31181140</v>
      </c>
      <c r="I12" s="8">
        <f t="shared" si="3"/>
        <v>-4678781</v>
      </c>
      <c r="J12" s="456">
        <f t="shared" si="3"/>
        <v>35859921</v>
      </c>
    </row>
    <row r="13" spans="1:10" ht="15" x14ac:dyDescent="0.25">
      <c r="A13" s="12" t="s">
        <v>4</v>
      </c>
      <c r="B13" s="366">
        <f>B7+B11</f>
        <v>100563782</v>
      </c>
      <c r="C13" s="366">
        <f t="shared" ref="C13:D13" si="4">C7+C11</f>
        <v>46934732</v>
      </c>
      <c r="D13" s="458">
        <f t="shared" si="4"/>
        <v>53629050</v>
      </c>
      <c r="E13" s="366">
        <f>E7+E11</f>
        <v>117285773</v>
      </c>
      <c r="F13" s="366">
        <f t="shared" ref="F13:G13" si="5">F7+F11</f>
        <v>70043339</v>
      </c>
      <c r="G13" s="458">
        <f t="shared" si="5"/>
        <v>47242434</v>
      </c>
      <c r="H13" s="366">
        <f>H7+H11</f>
        <v>89771429</v>
      </c>
      <c r="I13" s="366">
        <f t="shared" ref="I13:J13" si="6">I7+I11</f>
        <v>62246941</v>
      </c>
      <c r="J13" s="458">
        <f t="shared" si="6"/>
        <v>27524488</v>
      </c>
    </row>
    <row r="14" spans="1:10" ht="15.75" thickBot="1" x14ac:dyDescent="0.3">
      <c r="A14" s="13" t="s">
        <v>5</v>
      </c>
      <c r="B14" s="459">
        <f>B6+B10</f>
        <v>100563782</v>
      </c>
      <c r="C14" s="459">
        <f t="shared" ref="C14:D14" si="7">C6+C10</f>
        <v>46934732</v>
      </c>
      <c r="D14" s="460">
        <f t="shared" si="7"/>
        <v>53629050</v>
      </c>
      <c r="E14" s="459">
        <f>E6+E10</f>
        <v>117285773</v>
      </c>
      <c r="F14" s="459">
        <f t="shared" ref="F14:G14" si="8">F6+F10</f>
        <v>57631211</v>
      </c>
      <c r="G14" s="460">
        <f t="shared" si="8"/>
        <v>59654562</v>
      </c>
      <c r="H14" s="459">
        <f>H6+H10</f>
        <v>107698288</v>
      </c>
      <c r="I14" s="459">
        <f t="shared" ref="I14:J14" si="9">I6+I10</f>
        <v>44313879</v>
      </c>
      <c r="J14" s="460">
        <f t="shared" si="9"/>
        <v>63384409</v>
      </c>
    </row>
    <row r="16" spans="1:10" x14ac:dyDescent="0.2">
      <c r="E16" s="2"/>
      <c r="F16" s="2"/>
      <c r="G16" s="2"/>
    </row>
    <row r="19" spans="5:7" x14ac:dyDescent="0.2">
      <c r="E19" s="2"/>
      <c r="F19" s="2"/>
      <c r="G19" s="2"/>
    </row>
  </sheetData>
  <mergeCells count="4">
    <mergeCell ref="A2:J2"/>
    <mergeCell ref="A3:J3"/>
    <mergeCell ref="A4:J4"/>
    <mergeCell ref="A1:J1"/>
  </mergeCells>
  <phoneticPr fontId="0" type="noConversion"/>
  <printOptions horizontalCentered="1"/>
  <pageMargins left="0.39370078740157483" right="0.23622047244094491" top="0.31496062992125984" bottom="0.74803149606299213" header="0.31496062992125984" footer="0.31496062992125984"/>
  <pageSetup paperSize="9" scale="5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98"/>
  <sheetViews>
    <sheetView zoomScaleNormal="100" zoomScaleSheetLayoutView="90" workbookViewId="0">
      <selection activeCell="A2" sqref="A2:U2"/>
    </sheetView>
  </sheetViews>
  <sheetFormatPr defaultColWidth="9.140625" defaultRowHeight="12.75" x14ac:dyDescent="0.2"/>
  <cols>
    <col min="1" max="5" width="9.140625" style="1"/>
    <col min="6" max="6" width="4.140625" style="1" customWidth="1"/>
    <col min="7" max="8" width="9.140625" style="1"/>
    <col min="9" max="10" width="15.85546875" style="1" customWidth="1"/>
    <col min="11" max="12" width="9.140625" style="1"/>
    <col min="13" max="14" width="9.140625" style="1" hidden="1" customWidth="1"/>
    <col min="15" max="16" width="9.140625" style="1"/>
    <col min="17" max="17" width="19.42578125" style="464" customWidth="1"/>
    <col min="18" max="18" width="0.42578125" style="1" customWidth="1"/>
    <col min="19" max="19" width="5.5703125" style="1" customWidth="1"/>
    <col min="20" max="20" width="12.7109375" style="1" customWidth="1"/>
    <col min="21" max="21" width="16" style="1" customWidth="1"/>
    <col min="22" max="25" width="9.140625" style="1"/>
    <col min="26" max="26" width="6.5703125" style="1" customWidth="1"/>
    <col min="27" max="27" width="9.140625" style="1"/>
    <col min="28" max="28" width="12.140625" style="1" customWidth="1"/>
    <col min="29" max="16384" width="9.140625" style="1"/>
  </cols>
  <sheetData>
    <row r="1" spans="1:21" ht="19.5" thickBot="1" x14ac:dyDescent="0.35">
      <c r="A1" s="774" t="s">
        <v>772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R1" s="775"/>
      <c r="S1" s="775"/>
      <c r="T1" s="775"/>
      <c r="U1" s="776"/>
    </row>
    <row r="2" spans="1:21" ht="33" customHeight="1" thickBot="1" x14ac:dyDescent="0.25">
      <c r="A2" s="689" t="s">
        <v>775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1"/>
    </row>
    <row r="3" spans="1:21" ht="16.149999999999999" customHeight="1" thickBot="1" x14ac:dyDescent="0.3">
      <c r="A3" s="461"/>
      <c r="B3" s="462"/>
      <c r="C3" s="462"/>
      <c r="D3" s="462"/>
      <c r="E3" s="462"/>
      <c r="F3" s="462"/>
      <c r="G3" s="462"/>
      <c r="H3" s="462"/>
      <c r="I3" s="462"/>
      <c r="J3" s="572"/>
      <c r="K3" s="705"/>
      <c r="L3" s="705"/>
      <c r="M3" s="705"/>
      <c r="N3" s="705"/>
      <c r="O3" s="705"/>
      <c r="P3" s="705"/>
      <c r="Q3" s="705"/>
      <c r="R3" s="705"/>
      <c r="S3" s="705"/>
      <c r="T3" s="705"/>
      <c r="U3" s="706"/>
    </row>
    <row r="4" spans="1:21" ht="63" customHeight="1" thickBot="1" x14ac:dyDescent="0.3">
      <c r="A4" s="670" t="s">
        <v>81</v>
      </c>
      <c r="B4" s="671"/>
      <c r="C4" s="671"/>
      <c r="D4" s="671"/>
      <c r="E4" s="671"/>
      <c r="F4" s="671"/>
      <c r="G4" s="696" t="s">
        <v>638</v>
      </c>
      <c r="H4" s="696"/>
      <c r="I4" s="574" t="s">
        <v>554</v>
      </c>
      <c r="J4" s="575" t="s">
        <v>575</v>
      </c>
      <c r="K4" s="697" t="s">
        <v>82</v>
      </c>
      <c r="L4" s="671"/>
      <c r="M4" s="671"/>
      <c r="N4" s="671"/>
      <c r="O4" s="671"/>
      <c r="P4" s="671"/>
      <c r="Q4" s="696" t="s">
        <v>638</v>
      </c>
      <c r="R4" s="696"/>
      <c r="S4" s="698" t="s">
        <v>554</v>
      </c>
      <c r="T4" s="699"/>
      <c r="U4" s="576" t="s">
        <v>575</v>
      </c>
    </row>
    <row r="5" spans="1:21" ht="57" customHeight="1" x14ac:dyDescent="0.25">
      <c r="A5" s="663" t="s">
        <v>17</v>
      </c>
      <c r="B5" s="664"/>
      <c r="C5" s="665" t="s">
        <v>73</v>
      </c>
      <c r="D5" s="665"/>
      <c r="E5" s="665"/>
      <c r="F5" s="665"/>
      <c r="G5" s="666">
        <v>30050713</v>
      </c>
      <c r="H5" s="664"/>
      <c r="I5" s="562">
        <v>30404593</v>
      </c>
      <c r="J5" s="563">
        <v>30404593</v>
      </c>
      <c r="K5" s="692" t="s">
        <v>27</v>
      </c>
      <c r="L5" s="664"/>
      <c r="M5" s="693" t="s">
        <v>63</v>
      </c>
      <c r="N5" s="693"/>
      <c r="O5" s="693"/>
      <c r="P5" s="693"/>
      <c r="Q5" s="666">
        <v>12721784</v>
      </c>
      <c r="R5" s="664"/>
      <c r="S5" s="694">
        <v>14169546</v>
      </c>
      <c r="T5" s="695"/>
      <c r="U5" s="573">
        <v>11168678</v>
      </c>
    </row>
    <row r="6" spans="1:21" ht="58.5" customHeight="1" x14ac:dyDescent="0.25">
      <c r="A6" s="672" t="s">
        <v>20</v>
      </c>
      <c r="B6" s="673"/>
      <c r="C6" s="683" t="s">
        <v>75</v>
      </c>
      <c r="D6" s="683"/>
      <c r="E6" s="683"/>
      <c r="F6" s="683"/>
      <c r="G6" s="684">
        <v>3193000</v>
      </c>
      <c r="H6" s="684"/>
      <c r="I6" s="529">
        <v>4749604</v>
      </c>
      <c r="J6" s="463">
        <v>3014082</v>
      </c>
      <c r="K6" s="655" t="s">
        <v>29</v>
      </c>
      <c r="L6" s="656"/>
      <c r="M6" s="707" t="s">
        <v>28</v>
      </c>
      <c r="N6" s="708"/>
      <c r="O6" s="708"/>
      <c r="P6" s="709"/>
      <c r="Q6" s="660">
        <v>2500000</v>
      </c>
      <c r="R6" s="661"/>
      <c r="S6" s="624">
        <v>2500000</v>
      </c>
      <c r="T6" s="624"/>
      <c r="U6" s="467">
        <v>1915614</v>
      </c>
    </row>
    <row r="7" spans="1:21" ht="57" customHeight="1" x14ac:dyDescent="0.25">
      <c r="A7" s="672" t="s">
        <v>21</v>
      </c>
      <c r="B7" s="673"/>
      <c r="C7" s="683" t="s">
        <v>96</v>
      </c>
      <c r="D7" s="683"/>
      <c r="E7" s="683"/>
      <c r="F7" s="683"/>
      <c r="G7" s="684">
        <v>978910</v>
      </c>
      <c r="H7" s="684"/>
      <c r="I7" s="529">
        <v>13747850</v>
      </c>
      <c r="J7" s="463">
        <v>2166040</v>
      </c>
      <c r="K7" s="655" t="s">
        <v>42</v>
      </c>
      <c r="L7" s="656"/>
      <c r="M7" s="710" t="s">
        <v>68</v>
      </c>
      <c r="N7" s="711"/>
      <c r="O7" s="711"/>
      <c r="P7" s="712"/>
      <c r="Q7" s="660">
        <v>26020223</v>
      </c>
      <c r="R7" s="661"/>
      <c r="S7" s="624">
        <v>30498161</v>
      </c>
      <c r="T7" s="624"/>
      <c r="U7" s="467">
        <v>28223604</v>
      </c>
    </row>
    <row r="8" spans="1:21" ht="36" customHeight="1" x14ac:dyDescent="0.25">
      <c r="A8" s="685" t="s">
        <v>155</v>
      </c>
      <c r="B8" s="686"/>
      <c r="C8" s="686" t="s">
        <v>572</v>
      </c>
      <c r="D8" s="686"/>
      <c r="E8" s="686"/>
      <c r="F8" s="686"/>
      <c r="G8" s="675">
        <v>0</v>
      </c>
      <c r="H8" s="675"/>
      <c r="I8" s="675">
        <v>171062</v>
      </c>
      <c r="J8" s="677">
        <v>171062</v>
      </c>
      <c r="K8" s="655" t="s">
        <v>44</v>
      </c>
      <c r="L8" s="656"/>
      <c r="M8" s="707" t="s">
        <v>69</v>
      </c>
      <c r="N8" s="708"/>
      <c r="O8" s="708"/>
      <c r="P8" s="709"/>
      <c r="Q8" s="660">
        <v>2055527</v>
      </c>
      <c r="R8" s="661"/>
      <c r="S8" s="624">
        <v>2094527</v>
      </c>
      <c r="T8" s="624"/>
      <c r="U8" s="467">
        <v>1523173</v>
      </c>
    </row>
    <row r="9" spans="1:21" ht="35.25" customHeight="1" thickBot="1" x14ac:dyDescent="0.3">
      <c r="A9" s="687"/>
      <c r="B9" s="688"/>
      <c r="C9" s="688"/>
      <c r="D9" s="688"/>
      <c r="E9" s="688"/>
      <c r="F9" s="688"/>
      <c r="G9" s="676"/>
      <c r="H9" s="676"/>
      <c r="I9" s="676"/>
      <c r="J9" s="678"/>
      <c r="K9" s="625" t="s">
        <v>51</v>
      </c>
      <c r="L9" s="626"/>
      <c r="M9" s="679" t="s">
        <v>70</v>
      </c>
      <c r="N9" s="680"/>
      <c r="O9" s="680"/>
      <c r="P9" s="681"/>
      <c r="Q9" s="629">
        <v>2861284</v>
      </c>
      <c r="R9" s="630"/>
      <c r="S9" s="682">
        <v>6686453</v>
      </c>
      <c r="T9" s="682"/>
      <c r="U9" s="561">
        <v>6161591</v>
      </c>
    </row>
    <row r="10" spans="1:21" ht="31.5" customHeight="1" thickBot="1" x14ac:dyDescent="0.3">
      <c r="A10" s="670" t="s">
        <v>83</v>
      </c>
      <c r="B10" s="671"/>
      <c r="C10" s="671"/>
      <c r="D10" s="671"/>
      <c r="E10" s="671"/>
      <c r="F10" s="671"/>
      <c r="G10" s="667">
        <f>SUM(G5:H9)</f>
        <v>34222623</v>
      </c>
      <c r="H10" s="668"/>
      <c r="I10" s="146">
        <f>SUM(I5:I9)</f>
        <v>49073109</v>
      </c>
      <c r="J10" s="564">
        <f>SUM(J5:J9)</f>
        <v>35755777</v>
      </c>
      <c r="K10" s="717" t="s">
        <v>85</v>
      </c>
      <c r="L10" s="717"/>
      <c r="M10" s="717"/>
      <c r="N10" s="717"/>
      <c r="O10" s="717"/>
      <c r="P10" s="697"/>
      <c r="Q10" s="700">
        <f>SUM(Q4:R9)</f>
        <v>46158818</v>
      </c>
      <c r="R10" s="701"/>
      <c r="S10" s="662">
        <f>SUM(S5:T9)</f>
        <v>55948687</v>
      </c>
      <c r="T10" s="662"/>
      <c r="U10" s="565">
        <f>SUM(U5:U9)</f>
        <v>48992660</v>
      </c>
    </row>
    <row r="11" spans="1:21" ht="31.15" customHeight="1" x14ac:dyDescent="0.25">
      <c r="A11" s="663" t="s">
        <v>148</v>
      </c>
      <c r="B11" s="664"/>
      <c r="C11" s="665" t="s">
        <v>149</v>
      </c>
      <c r="D11" s="665"/>
      <c r="E11" s="665"/>
      <c r="F11" s="665"/>
      <c r="G11" s="666">
        <v>26213244</v>
      </c>
      <c r="H11" s="666"/>
      <c r="I11" s="562">
        <v>22751013</v>
      </c>
      <c r="J11" s="563">
        <v>22751013</v>
      </c>
      <c r="K11" s="655" t="s">
        <v>51</v>
      </c>
      <c r="L11" s="656"/>
      <c r="M11" s="657" t="s">
        <v>87</v>
      </c>
      <c r="N11" s="658"/>
      <c r="O11" s="658"/>
      <c r="P11" s="659"/>
      <c r="Q11" s="660">
        <v>15795265</v>
      </c>
      <c r="R11" s="661"/>
      <c r="S11" s="669">
        <v>0</v>
      </c>
      <c r="T11" s="669"/>
      <c r="U11" s="468">
        <v>0</v>
      </c>
    </row>
    <row r="12" spans="1:21" ht="30.75" customHeight="1" x14ac:dyDescent="0.25">
      <c r="A12" s="672" t="s">
        <v>571</v>
      </c>
      <c r="B12" s="673"/>
      <c r="C12" s="674" t="s">
        <v>570</v>
      </c>
      <c r="D12" s="674"/>
      <c r="E12" s="674"/>
      <c r="F12" s="674"/>
      <c r="G12" s="684">
        <v>0</v>
      </c>
      <c r="H12" s="684"/>
      <c r="I12" s="529">
        <v>50000</v>
      </c>
      <c r="J12" s="463">
        <v>50000</v>
      </c>
      <c r="K12" s="655" t="s">
        <v>53</v>
      </c>
      <c r="L12" s="656"/>
      <c r="M12" s="702" t="s">
        <v>71</v>
      </c>
      <c r="N12" s="703"/>
      <c r="O12" s="703"/>
      <c r="P12" s="704"/>
      <c r="Q12" s="660">
        <v>881000</v>
      </c>
      <c r="R12" s="661"/>
      <c r="S12" s="624">
        <v>3517063</v>
      </c>
      <c r="T12" s="624"/>
      <c r="U12" s="467">
        <v>735640</v>
      </c>
    </row>
    <row r="13" spans="1:21" ht="25.5" customHeight="1" thickBot="1" x14ac:dyDescent="0.3">
      <c r="A13" s="714" t="s">
        <v>22</v>
      </c>
      <c r="B13" s="715"/>
      <c r="C13" s="716" t="s">
        <v>84</v>
      </c>
      <c r="D13" s="716"/>
      <c r="E13" s="716"/>
      <c r="F13" s="716"/>
      <c r="G13" s="713">
        <v>50000</v>
      </c>
      <c r="H13" s="713"/>
      <c r="I13" s="566">
        <v>50000</v>
      </c>
      <c r="J13" s="567">
        <v>0</v>
      </c>
      <c r="K13" s="655" t="s">
        <v>54</v>
      </c>
      <c r="L13" s="656"/>
      <c r="M13" s="657" t="s">
        <v>115</v>
      </c>
      <c r="N13" s="658"/>
      <c r="O13" s="658"/>
      <c r="P13" s="659"/>
      <c r="Q13" s="660">
        <v>34381035</v>
      </c>
      <c r="R13" s="661"/>
      <c r="S13" s="624">
        <v>41933468</v>
      </c>
      <c r="T13" s="624"/>
      <c r="U13" s="467">
        <v>26788848</v>
      </c>
    </row>
    <row r="14" spans="1:21" ht="30" customHeight="1" thickBot="1" x14ac:dyDescent="0.3">
      <c r="A14" s="632" t="s">
        <v>86</v>
      </c>
      <c r="B14" s="633"/>
      <c r="C14" s="633"/>
      <c r="D14" s="633"/>
      <c r="E14" s="633"/>
      <c r="F14" s="633"/>
      <c r="G14" s="634">
        <f>SUM(G11:H13)</f>
        <v>26263244</v>
      </c>
      <c r="H14" s="634"/>
      <c r="I14" s="634">
        <f>SUM(I11:I13)</f>
        <v>22851013</v>
      </c>
      <c r="J14" s="637">
        <f>SUM(J11:J13)</f>
        <v>22801013</v>
      </c>
      <c r="K14" s="625" t="s">
        <v>607</v>
      </c>
      <c r="L14" s="626"/>
      <c r="M14" s="627" t="s">
        <v>639</v>
      </c>
      <c r="N14" s="627"/>
      <c r="O14" s="627"/>
      <c r="P14" s="628"/>
      <c r="Q14" s="629">
        <v>2571750</v>
      </c>
      <c r="R14" s="630"/>
      <c r="S14" s="631">
        <v>1791903</v>
      </c>
      <c r="T14" s="631"/>
      <c r="U14" s="568">
        <v>0</v>
      </c>
    </row>
    <row r="15" spans="1:21" ht="30" customHeight="1" thickBot="1" x14ac:dyDescent="0.25">
      <c r="A15" s="632"/>
      <c r="B15" s="633"/>
      <c r="C15" s="633"/>
      <c r="D15" s="633"/>
      <c r="E15" s="633"/>
      <c r="F15" s="633"/>
      <c r="G15" s="634"/>
      <c r="H15" s="634"/>
      <c r="I15" s="634"/>
      <c r="J15" s="637"/>
      <c r="K15" s="638" t="s">
        <v>640</v>
      </c>
      <c r="L15" s="639"/>
      <c r="M15" s="639"/>
      <c r="N15" s="639"/>
      <c r="O15" s="639"/>
      <c r="P15" s="640"/>
      <c r="Q15" s="644">
        <v>775914</v>
      </c>
      <c r="R15" s="645"/>
      <c r="S15" s="644">
        <v>14094652</v>
      </c>
      <c r="T15" s="645"/>
      <c r="U15" s="622">
        <v>13254281</v>
      </c>
    </row>
    <row r="16" spans="1:21" ht="23.25" customHeight="1" thickBot="1" x14ac:dyDescent="0.25">
      <c r="A16" s="635" t="s">
        <v>91</v>
      </c>
      <c r="B16" s="636"/>
      <c r="C16" s="636"/>
      <c r="D16" s="636"/>
      <c r="E16" s="636"/>
      <c r="F16" s="636"/>
      <c r="G16" s="634">
        <v>40077915</v>
      </c>
      <c r="H16" s="634"/>
      <c r="I16" s="634">
        <v>45361651</v>
      </c>
      <c r="J16" s="637">
        <v>49141498</v>
      </c>
      <c r="K16" s="641"/>
      <c r="L16" s="642"/>
      <c r="M16" s="642"/>
      <c r="N16" s="642"/>
      <c r="O16" s="642"/>
      <c r="P16" s="643"/>
      <c r="Q16" s="646"/>
      <c r="R16" s="647"/>
      <c r="S16" s="646"/>
      <c r="T16" s="647"/>
      <c r="U16" s="623"/>
    </row>
    <row r="17" spans="1:29" ht="27.75" customHeight="1" thickBot="1" x14ac:dyDescent="0.25">
      <c r="A17" s="635"/>
      <c r="B17" s="636"/>
      <c r="C17" s="636"/>
      <c r="D17" s="636"/>
      <c r="E17" s="636"/>
      <c r="F17" s="636"/>
      <c r="G17" s="634"/>
      <c r="H17" s="634"/>
      <c r="I17" s="634"/>
      <c r="J17" s="637"/>
      <c r="K17" s="648" t="s">
        <v>89</v>
      </c>
      <c r="L17" s="649"/>
      <c r="M17" s="649"/>
      <c r="N17" s="649"/>
      <c r="O17" s="649"/>
      <c r="P17" s="650"/>
      <c r="Q17" s="651">
        <f>SUM(Q11:R15)</f>
        <v>54404964</v>
      </c>
      <c r="R17" s="652"/>
      <c r="S17" s="653">
        <v>47242434</v>
      </c>
      <c r="T17" s="653"/>
      <c r="U17" s="571">
        <v>27524488</v>
      </c>
      <c r="V17" s="4"/>
      <c r="W17" s="4"/>
      <c r="X17" s="4"/>
      <c r="Y17" s="4"/>
      <c r="Z17" s="4"/>
      <c r="AA17" s="4"/>
      <c r="AB17" s="4"/>
      <c r="AC17" s="3"/>
    </row>
    <row r="18" spans="1:29" ht="29.25" customHeight="1" thickBot="1" x14ac:dyDescent="0.3">
      <c r="A18" s="632" t="s">
        <v>88</v>
      </c>
      <c r="B18" s="633"/>
      <c r="C18" s="633"/>
      <c r="D18" s="633"/>
      <c r="E18" s="633"/>
      <c r="F18" s="633"/>
      <c r="G18" s="634">
        <f>SUM(G10,G14,G16)</f>
        <v>100563782</v>
      </c>
      <c r="H18" s="634"/>
      <c r="I18" s="569">
        <f>SUM(I10,I14,I16)</f>
        <v>117285773</v>
      </c>
      <c r="J18" s="570">
        <f>SUM(J10,J14,J16)</f>
        <v>107698288</v>
      </c>
      <c r="K18" s="632" t="s">
        <v>90</v>
      </c>
      <c r="L18" s="633"/>
      <c r="M18" s="633"/>
      <c r="N18" s="633"/>
      <c r="O18" s="633"/>
      <c r="P18" s="633"/>
      <c r="Q18" s="634">
        <f>SUM(Q10+Q15+Q17)</f>
        <v>101339696</v>
      </c>
      <c r="R18" s="636"/>
      <c r="S18" s="652">
        <f>SUM(S17,S10,S15)</f>
        <v>117285773</v>
      </c>
      <c r="T18" s="654"/>
      <c r="U18" s="571">
        <f>SUM(U17,U10,U15)</f>
        <v>89771429</v>
      </c>
      <c r="V18" s="469"/>
      <c r="W18" s="3"/>
      <c r="X18" s="3"/>
      <c r="Y18" s="3"/>
      <c r="Z18" s="3"/>
      <c r="AA18" s="3"/>
      <c r="AB18" s="3"/>
      <c r="AC18" s="3"/>
    </row>
    <row r="19" spans="1:29" ht="14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65"/>
      <c r="R19" s="3"/>
      <c r="S19" s="3"/>
      <c r="T19" s="3"/>
      <c r="AC19" s="3"/>
    </row>
    <row r="20" spans="1:29" x14ac:dyDescent="0.2">
      <c r="Q20" s="466"/>
    </row>
    <row r="21" spans="1:29" x14ac:dyDescent="0.2">
      <c r="Q21" s="466"/>
    </row>
    <row r="22" spans="1:29" x14ac:dyDescent="0.2">
      <c r="Q22" s="466"/>
    </row>
    <row r="23" spans="1:29" x14ac:dyDescent="0.2">
      <c r="Q23" s="466"/>
    </row>
    <row r="24" spans="1:29" x14ac:dyDescent="0.2">
      <c r="Q24" s="466"/>
      <c r="R24" s="466"/>
      <c r="S24" s="466"/>
    </row>
    <row r="25" spans="1:29" x14ac:dyDescent="0.2">
      <c r="Q25" s="466"/>
      <c r="R25" s="466"/>
      <c r="S25" s="466"/>
    </row>
    <row r="26" spans="1:29" x14ac:dyDescent="0.2">
      <c r="Q26" s="466"/>
      <c r="R26" s="466"/>
      <c r="S26" s="466"/>
    </row>
    <row r="27" spans="1:29" x14ac:dyDescent="0.2">
      <c r="Q27" s="466"/>
      <c r="R27" s="466"/>
      <c r="S27" s="466"/>
    </row>
    <row r="28" spans="1:29" x14ac:dyDescent="0.2">
      <c r="Q28" s="466"/>
      <c r="R28" s="466"/>
      <c r="S28" s="466"/>
    </row>
    <row r="29" spans="1:29" x14ac:dyDescent="0.2">
      <c r="Q29" s="466"/>
      <c r="R29" s="466"/>
      <c r="S29" s="466"/>
    </row>
    <row r="30" spans="1:29" x14ac:dyDescent="0.2">
      <c r="Q30" s="466"/>
      <c r="R30" s="466"/>
      <c r="S30" s="466"/>
    </row>
    <row r="31" spans="1:29" x14ac:dyDescent="0.2">
      <c r="Q31" s="466"/>
      <c r="R31" s="466"/>
      <c r="S31" s="466"/>
    </row>
    <row r="32" spans="1:29" x14ac:dyDescent="0.2">
      <c r="Q32" s="466"/>
      <c r="R32" s="466"/>
      <c r="S32" s="466"/>
    </row>
    <row r="33" spans="17:19" x14ac:dyDescent="0.2">
      <c r="Q33" s="466"/>
      <c r="R33" s="466"/>
      <c r="S33" s="466"/>
    </row>
    <row r="34" spans="17:19" x14ac:dyDescent="0.2">
      <c r="Q34" s="466"/>
      <c r="R34" s="466"/>
      <c r="S34" s="466"/>
    </row>
    <row r="35" spans="17:19" x14ac:dyDescent="0.2">
      <c r="Q35" s="466"/>
      <c r="R35" s="466"/>
      <c r="S35" s="466"/>
    </row>
    <row r="36" spans="17:19" x14ac:dyDescent="0.2">
      <c r="Q36" s="466"/>
      <c r="R36" s="466"/>
      <c r="S36" s="466"/>
    </row>
    <row r="37" spans="17:19" x14ac:dyDescent="0.2">
      <c r="Q37" s="466"/>
      <c r="R37" s="466"/>
      <c r="S37" s="466"/>
    </row>
    <row r="38" spans="17:19" x14ac:dyDescent="0.2">
      <c r="Q38" s="466"/>
      <c r="R38" s="466"/>
      <c r="S38" s="466"/>
    </row>
    <row r="39" spans="17:19" x14ac:dyDescent="0.2">
      <c r="Q39" s="466"/>
      <c r="R39" s="466"/>
      <c r="S39" s="466"/>
    </row>
    <row r="40" spans="17:19" x14ac:dyDescent="0.2">
      <c r="Q40" s="466"/>
      <c r="R40" s="466"/>
      <c r="S40" s="466"/>
    </row>
    <row r="41" spans="17:19" x14ac:dyDescent="0.2">
      <c r="Q41" s="466"/>
      <c r="R41" s="466"/>
      <c r="S41" s="466"/>
    </row>
    <row r="42" spans="17:19" x14ac:dyDescent="0.2">
      <c r="Q42" s="466"/>
      <c r="R42" s="466"/>
      <c r="S42" s="466"/>
    </row>
    <row r="43" spans="17:19" x14ac:dyDescent="0.2">
      <c r="Q43" s="466"/>
      <c r="R43" s="466"/>
      <c r="S43" s="466"/>
    </row>
    <row r="44" spans="17:19" x14ac:dyDescent="0.2">
      <c r="Q44" s="466"/>
      <c r="R44" s="466"/>
      <c r="S44" s="466"/>
    </row>
    <row r="45" spans="17:19" x14ac:dyDescent="0.2">
      <c r="Q45" s="466"/>
      <c r="R45" s="466"/>
      <c r="S45" s="466"/>
    </row>
    <row r="46" spans="17:19" x14ac:dyDescent="0.2">
      <c r="Q46" s="466"/>
      <c r="R46" s="466"/>
      <c r="S46" s="466"/>
    </row>
    <row r="47" spans="17:19" x14ac:dyDescent="0.2">
      <c r="Q47" s="466"/>
      <c r="R47" s="466"/>
      <c r="S47" s="466"/>
    </row>
    <row r="48" spans="17:19" x14ac:dyDescent="0.2">
      <c r="Q48" s="466"/>
      <c r="R48" s="466"/>
      <c r="S48" s="466"/>
    </row>
    <row r="49" spans="17:19" x14ac:dyDescent="0.2">
      <c r="Q49" s="466"/>
      <c r="R49" s="466"/>
      <c r="S49" s="466"/>
    </row>
    <row r="50" spans="17:19" x14ac:dyDescent="0.2">
      <c r="Q50" s="466"/>
      <c r="R50" s="466"/>
      <c r="S50" s="466"/>
    </row>
    <row r="51" spans="17:19" x14ac:dyDescent="0.2">
      <c r="Q51" s="466"/>
      <c r="R51" s="466"/>
      <c r="S51" s="466"/>
    </row>
    <row r="52" spans="17:19" x14ac:dyDescent="0.2">
      <c r="Q52" s="466"/>
      <c r="R52" s="466"/>
      <c r="S52" s="466"/>
    </row>
    <row r="53" spans="17:19" x14ac:dyDescent="0.2">
      <c r="Q53" s="466"/>
      <c r="R53" s="466"/>
      <c r="S53" s="466"/>
    </row>
    <row r="54" spans="17:19" x14ac:dyDescent="0.2">
      <c r="Q54" s="466"/>
      <c r="R54" s="466"/>
      <c r="S54" s="466"/>
    </row>
    <row r="55" spans="17:19" x14ac:dyDescent="0.2">
      <c r="Q55" s="466"/>
      <c r="R55" s="466"/>
      <c r="S55" s="466"/>
    </row>
    <row r="56" spans="17:19" x14ac:dyDescent="0.2">
      <c r="Q56" s="466"/>
      <c r="R56" s="466"/>
      <c r="S56" s="466"/>
    </row>
    <row r="57" spans="17:19" x14ac:dyDescent="0.2">
      <c r="Q57" s="466"/>
      <c r="R57" s="466"/>
      <c r="S57" s="466"/>
    </row>
    <row r="58" spans="17:19" x14ac:dyDescent="0.2">
      <c r="Q58" s="466"/>
      <c r="R58" s="466"/>
      <c r="S58" s="466"/>
    </row>
    <row r="59" spans="17:19" x14ac:dyDescent="0.2">
      <c r="Q59" s="466"/>
      <c r="R59" s="466"/>
      <c r="S59" s="466"/>
    </row>
    <row r="60" spans="17:19" x14ac:dyDescent="0.2">
      <c r="Q60" s="466"/>
      <c r="R60" s="466"/>
      <c r="S60" s="466"/>
    </row>
    <row r="61" spans="17:19" x14ac:dyDescent="0.2">
      <c r="Q61" s="466"/>
      <c r="R61" s="466"/>
      <c r="S61" s="466"/>
    </row>
    <row r="62" spans="17:19" x14ac:dyDescent="0.2">
      <c r="Q62" s="466"/>
      <c r="R62" s="466"/>
      <c r="S62" s="466"/>
    </row>
    <row r="63" spans="17:19" x14ac:dyDescent="0.2">
      <c r="Q63" s="466"/>
      <c r="R63" s="466"/>
      <c r="S63" s="466"/>
    </row>
    <row r="64" spans="17:19" x14ac:dyDescent="0.2">
      <c r="Q64" s="466"/>
      <c r="R64" s="466"/>
      <c r="S64" s="466"/>
    </row>
    <row r="65" spans="17:19" x14ac:dyDescent="0.2">
      <c r="Q65" s="466"/>
      <c r="R65" s="466"/>
      <c r="S65" s="466"/>
    </row>
    <row r="66" spans="17:19" x14ac:dyDescent="0.2">
      <c r="Q66" s="466"/>
      <c r="R66" s="466"/>
      <c r="S66" s="466"/>
    </row>
    <row r="67" spans="17:19" x14ac:dyDescent="0.2">
      <c r="Q67" s="466"/>
      <c r="R67" s="466"/>
      <c r="S67" s="466"/>
    </row>
    <row r="68" spans="17:19" x14ac:dyDescent="0.2">
      <c r="Q68" s="466"/>
      <c r="R68" s="466"/>
      <c r="S68" s="466"/>
    </row>
    <row r="69" spans="17:19" x14ac:dyDescent="0.2">
      <c r="Q69" s="466"/>
      <c r="R69" s="466"/>
      <c r="S69" s="466"/>
    </row>
    <row r="70" spans="17:19" x14ac:dyDescent="0.2">
      <c r="Q70" s="466"/>
      <c r="R70" s="466"/>
      <c r="S70" s="466"/>
    </row>
    <row r="71" spans="17:19" x14ac:dyDescent="0.2">
      <c r="Q71" s="466"/>
      <c r="R71" s="466"/>
      <c r="S71" s="466"/>
    </row>
    <row r="72" spans="17:19" x14ac:dyDescent="0.2">
      <c r="Q72" s="466"/>
      <c r="R72" s="466"/>
      <c r="S72" s="466"/>
    </row>
    <row r="73" spans="17:19" x14ac:dyDescent="0.2">
      <c r="Q73" s="466"/>
      <c r="R73" s="466"/>
      <c r="S73" s="466"/>
    </row>
    <row r="74" spans="17:19" x14ac:dyDescent="0.2">
      <c r="Q74" s="466"/>
      <c r="R74" s="466"/>
      <c r="S74" s="466"/>
    </row>
    <row r="75" spans="17:19" x14ac:dyDescent="0.2">
      <c r="Q75" s="466"/>
      <c r="R75" s="466"/>
      <c r="S75" s="466"/>
    </row>
    <row r="76" spans="17:19" x14ac:dyDescent="0.2">
      <c r="Q76" s="466"/>
      <c r="R76" s="466"/>
      <c r="S76" s="466"/>
    </row>
    <row r="77" spans="17:19" x14ac:dyDescent="0.2">
      <c r="Q77" s="466"/>
      <c r="R77" s="466"/>
      <c r="S77" s="466"/>
    </row>
    <row r="78" spans="17:19" x14ac:dyDescent="0.2">
      <c r="Q78" s="466"/>
      <c r="R78" s="466"/>
      <c r="S78" s="466"/>
    </row>
    <row r="79" spans="17:19" x14ac:dyDescent="0.2">
      <c r="Q79" s="466"/>
      <c r="R79" s="466"/>
      <c r="S79" s="466"/>
    </row>
    <row r="80" spans="17:19" x14ac:dyDescent="0.2">
      <c r="Q80" s="466"/>
      <c r="R80" s="466"/>
      <c r="S80" s="466"/>
    </row>
    <row r="81" spans="17:19" x14ac:dyDescent="0.2">
      <c r="Q81" s="466"/>
      <c r="R81" s="466"/>
      <c r="S81" s="466"/>
    </row>
    <row r="82" spans="17:19" x14ac:dyDescent="0.2">
      <c r="Q82" s="466"/>
      <c r="R82" s="466"/>
      <c r="S82" s="466"/>
    </row>
    <row r="83" spans="17:19" x14ac:dyDescent="0.2">
      <c r="Q83" s="466"/>
      <c r="R83" s="466"/>
      <c r="S83" s="466"/>
    </row>
    <row r="84" spans="17:19" x14ac:dyDescent="0.2">
      <c r="Q84" s="466"/>
      <c r="R84" s="466"/>
      <c r="S84" s="466"/>
    </row>
    <row r="85" spans="17:19" x14ac:dyDescent="0.2">
      <c r="Q85" s="466"/>
      <c r="R85" s="466"/>
      <c r="S85" s="466"/>
    </row>
    <row r="86" spans="17:19" x14ac:dyDescent="0.2">
      <c r="Q86" s="466"/>
      <c r="R86" s="466"/>
      <c r="S86" s="466"/>
    </row>
    <row r="87" spans="17:19" x14ac:dyDescent="0.2">
      <c r="Q87" s="466"/>
      <c r="R87" s="466"/>
      <c r="S87" s="466"/>
    </row>
    <row r="88" spans="17:19" x14ac:dyDescent="0.2">
      <c r="Q88" s="466"/>
      <c r="R88" s="466"/>
      <c r="S88" s="466"/>
    </row>
    <row r="89" spans="17:19" x14ac:dyDescent="0.2">
      <c r="Q89" s="466"/>
      <c r="R89" s="466"/>
      <c r="S89" s="466"/>
    </row>
    <row r="90" spans="17:19" x14ac:dyDescent="0.2">
      <c r="Q90" s="466"/>
      <c r="R90" s="466"/>
      <c r="S90" s="466"/>
    </row>
    <row r="91" spans="17:19" x14ac:dyDescent="0.2">
      <c r="Q91" s="466"/>
      <c r="R91" s="466"/>
      <c r="S91" s="466"/>
    </row>
    <row r="92" spans="17:19" x14ac:dyDescent="0.2">
      <c r="Q92" s="466"/>
      <c r="R92" s="466"/>
      <c r="S92" s="466"/>
    </row>
    <row r="93" spans="17:19" x14ac:dyDescent="0.2">
      <c r="Q93" s="466"/>
      <c r="R93" s="466"/>
      <c r="S93" s="466"/>
    </row>
    <row r="94" spans="17:19" x14ac:dyDescent="0.2">
      <c r="Q94" s="466"/>
      <c r="R94" s="466"/>
      <c r="S94" s="466"/>
    </row>
    <row r="95" spans="17:19" x14ac:dyDescent="0.2">
      <c r="Q95" s="466"/>
      <c r="R95" s="466"/>
      <c r="S95" s="466"/>
    </row>
    <row r="96" spans="17:19" x14ac:dyDescent="0.2">
      <c r="Q96" s="466"/>
      <c r="R96" s="466"/>
      <c r="S96" s="466"/>
    </row>
    <row r="97" spans="17:19" x14ac:dyDescent="0.2">
      <c r="Q97" s="466"/>
      <c r="R97" s="466"/>
      <c r="S97" s="466"/>
    </row>
    <row r="98" spans="17:19" x14ac:dyDescent="0.2">
      <c r="Q98" s="466"/>
      <c r="R98" s="466"/>
      <c r="S98" s="466"/>
    </row>
    <row r="99" spans="17:19" x14ac:dyDescent="0.2">
      <c r="Q99" s="466"/>
      <c r="R99" s="466"/>
      <c r="S99" s="466"/>
    </row>
    <row r="100" spans="17:19" x14ac:dyDescent="0.2">
      <c r="Q100" s="466"/>
      <c r="R100" s="466"/>
      <c r="S100" s="466"/>
    </row>
    <row r="101" spans="17:19" x14ac:dyDescent="0.2">
      <c r="Q101" s="466"/>
      <c r="R101" s="466"/>
      <c r="S101" s="466"/>
    </row>
    <row r="102" spans="17:19" x14ac:dyDescent="0.2">
      <c r="Q102" s="466"/>
      <c r="R102" s="466"/>
      <c r="S102" s="466"/>
    </row>
    <row r="103" spans="17:19" x14ac:dyDescent="0.2">
      <c r="Q103" s="466"/>
      <c r="R103" s="466"/>
      <c r="S103" s="466"/>
    </row>
    <row r="104" spans="17:19" x14ac:dyDescent="0.2">
      <c r="Q104" s="466"/>
      <c r="R104" s="466"/>
      <c r="S104" s="466"/>
    </row>
    <row r="105" spans="17:19" x14ac:dyDescent="0.2">
      <c r="Q105" s="466"/>
      <c r="R105" s="466"/>
      <c r="S105" s="466"/>
    </row>
    <row r="106" spans="17:19" x14ac:dyDescent="0.2">
      <c r="Q106" s="466"/>
      <c r="R106" s="466"/>
      <c r="S106" s="466"/>
    </row>
    <row r="107" spans="17:19" x14ac:dyDescent="0.2">
      <c r="Q107" s="466"/>
      <c r="R107" s="466"/>
      <c r="S107" s="466"/>
    </row>
    <row r="108" spans="17:19" x14ac:dyDescent="0.2">
      <c r="Q108" s="466"/>
      <c r="R108" s="466"/>
      <c r="S108" s="466"/>
    </row>
    <row r="109" spans="17:19" x14ac:dyDescent="0.2">
      <c r="Q109" s="466"/>
      <c r="R109" s="466"/>
      <c r="S109" s="466"/>
    </row>
    <row r="110" spans="17:19" x14ac:dyDescent="0.2">
      <c r="Q110" s="466"/>
      <c r="R110" s="466"/>
      <c r="S110" s="466"/>
    </row>
    <row r="111" spans="17:19" x14ac:dyDescent="0.2">
      <c r="Q111" s="466"/>
      <c r="R111" s="466"/>
      <c r="S111" s="466"/>
    </row>
    <row r="112" spans="17:19" x14ac:dyDescent="0.2">
      <c r="Q112" s="466"/>
      <c r="R112" s="466"/>
      <c r="S112" s="466"/>
    </row>
    <row r="113" spans="17:19" x14ac:dyDescent="0.2">
      <c r="Q113" s="466"/>
      <c r="R113" s="466"/>
      <c r="S113" s="466"/>
    </row>
    <row r="114" spans="17:19" x14ac:dyDescent="0.2">
      <c r="Q114" s="466"/>
      <c r="R114" s="466"/>
      <c r="S114" s="466"/>
    </row>
    <row r="115" spans="17:19" x14ac:dyDescent="0.2">
      <c r="Q115" s="466"/>
      <c r="R115" s="466"/>
      <c r="S115" s="466"/>
    </row>
    <row r="116" spans="17:19" x14ac:dyDescent="0.2">
      <c r="Q116" s="466"/>
      <c r="R116" s="466"/>
      <c r="S116" s="466"/>
    </row>
    <row r="117" spans="17:19" x14ac:dyDescent="0.2">
      <c r="Q117" s="466"/>
      <c r="R117" s="466"/>
      <c r="S117" s="466"/>
    </row>
    <row r="118" spans="17:19" x14ac:dyDescent="0.2">
      <c r="Q118" s="466"/>
      <c r="R118" s="466"/>
      <c r="S118" s="466"/>
    </row>
    <row r="119" spans="17:19" x14ac:dyDescent="0.2">
      <c r="Q119" s="466"/>
      <c r="R119" s="466"/>
      <c r="S119" s="466"/>
    </row>
    <row r="120" spans="17:19" x14ac:dyDescent="0.2">
      <c r="Q120" s="466"/>
      <c r="R120" s="466"/>
      <c r="S120" s="466"/>
    </row>
    <row r="121" spans="17:19" x14ac:dyDescent="0.2">
      <c r="Q121" s="466"/>
      <c r="R121" s="466"/>
      <c r="S121" s="466"/>
    </row>
    <row r="122" spans="17:19" x14ac:dyDescent="0.2">
      <c r="Q122" s="466"/>
      <c r="R122" s="466"/>
      <c r="S122" s="466"/>
    </row>
    <row r="123" spans="17:19" x14ac:dyDescent="0.2">
      <c r="Q123" s="466"/>
      <c r="R123" s="466"/>
      <c r="S123" s="466"/>
    </row>
    <row r="124" spans="17:19" x14ac:dyDescent="0.2">
      <c r="Q124" s="466"/>
      <c r="R124" s="466"/>
      <c r="S124" s="466"/>
    </row>
    <row r="125" spans="17:19" x14ac:dyDescent="0.2">
      <c r="Q125" s="466"/>
      <c r="R125" s="466"/>
      <c r="S125" s="466"/>
    </row>
    <row r="126" spans="17:19" x14ac:dyDescent="0.2">
      <c r="Q126" s="466"/>
      <c r="R126" s="466"/>
      <c r="S126" s="466"/>
    </row>
    <row r="127" spans="17:19" x14ac:dyDescent="0.2">
      <c r="Q127" s="466"/>
      <c r="R127" s="466"/>
      <c r="S127" s="466"/>
    </row>
    <row r="128" spans="17:19" x14ac:dyDescent="0.2">
      <c r="Q128" s="466"/>
      <c r="R128" s="466"/>
      <c r="S128" s="466"/>
    </row>
    <row r="129" spans="17:19" x14ac:dyDescent="0.2">
      <c r="Q129" s="466"/>
      <c r="R129" s="466"/>
      <c r="S129" s="466"/>
    </row>
    <row r="130" spans="17:19" x14ac:dyDescent="0.2">
      <c r="Q130" s="466"/>
      <c r="R130" s="466"/>
      <c r="S130" s="466"/>
    </row>
    <row r="131" spans="17:19" x14ac:dyDescent="0.2">
      <c r="Q131" s="466"/>
      <c r="R131" s="466"/>
      <c r="S131" s="466"/>
    </row>
    <row r="132" spans="17:19" x14ac:dyDescent="0.2">
      <c r="Q132" s="466"/>
      <c r="R132" s="466"/>
      <c r="S132" s="466"/>
    </row>
    <row r="133" spans="17:19" x14ac:dyDescent="0.2">
      <c r="Q133" s="466"/>
      <c r="R133" s="466"/>
      <c r="S133" s="466"/>
    </row>
    <row r="134" spans="17:19" x14ac:dyDescent="0.2">
      <c r="Q134" s="466"/>
      <c r="R134" s="466"/>
      <c r="S134" s="466"/>
    </row>
    <row r="135" spans="17:19" x14ac:dyDescent="0.2">
      <c r="Q135" s="466"/>
      <c r="R135" s="466"/>
      <c r="S135" s="466"/>
    </row>
    <row r="136" spans="17:19" x14ac:dyDescent="0.2">
      <c r="Q136" s="466"/>
      <c r="R136" s="466"/>
      <c r="S136" s="466"/>
    </row>
    <row r="137" spans="17:19" x14ac:dyDescent="0.2">
      <c r="Q137" s="466"/>
      <c r="R137" s="466"/>
      <c r="S137" s="466"/>
    </row>
    <row r="138" spans="17:19" x14ac:dyDescent="0.2">
      <c r="Q138" s="466"/>
      <c r="R138" s="466"/>
      <c r="S138" s="466"/>
    </row>
    <row r="139" spans="17:19" x14ac:dyDescent="0.2">
      <c r="Q139" s="466"/>
      <c r="R139" s="466"/>
      <c r="S139" s="466"/>
    </row>
    <row r="140" spans="17:19" x14ac:dyDescent="0.2">
      <c r="Q140" s="466"/>
      <c r="R140" s="466"/>
      <c r="S140" s="466"/>
    </row>
    <row r="141" spans="17:19" x14ac:dyDescent="0.2">
      <c r="Q141" s="466"/>
      <c r="R141" s="466"/>
      <c r="S141" s="466"/>
    </row>
    <row r="142" spans="17:19" x14ac:dyDescent="0.2">
      <c r="Q142" s="466"/>
      <c r="R142" s="466"/>
      <c r="S142" s="466"/>
    </row>
    <row r="143" spans="17:19" x14ac:dyDescent="0.2">
      <c r="Q143" s="466"/>
      <c r="R143" s="466"/>
      <c r="S143" s="466"/>
    </row>
    <row r="144" spans="17:19" x14ac:dyDescent="0.2">
      <c r="Q144" s="466"/>
      <c r="R144" s="466"/>
      <c r="S144" s="466"/>
    </row>
    <row r="145" spans="17:19" x14ac:dyDescent="0.2">
      <c r="Q145" s="466"/>
      <c r="R145" s="466"/>
      <c r="S145" s="466"/>
    </row>
    <row r="146" spans="17:19" x14ac:dyDescent="0.2">
      <c r="Q146" s="466"/>
      <c r="R146" s="466"/>
      <c r="S146" s="466"/>
    </row>
    <row r="147" spans="17:19" x14ac:dyDescent="0.2">
      <c r="Q147" s="466"/>
      <c r="R147" s="466"/>
      <c r="S147" s="466"/>
    </row>
    <row r="148" spans="17:19" x14ac:dyDescent="0.2">
      <c r="Q148" s="466"/>
      <c r="R148" s="466"/>
      <c r="S148" s="466"/>
    </row>
    <row r="149" spans="17:19" x14ac:dyDescent="0.2">
      <c r="Q149" s="466"/>
      <c r="R149" s="466"/>
      <c r="S149" s="466"/>
    </row>
    <row r="150" spans="17:19" x14ac:dyDescent="0.2">
      <c r="Q150" s="466"/>
      <c r="R150" s="466"/>
      <c r="S150" s="466"/>
    </row>
    <row r="151" spans="17:19" x14ac:dyDescent="0.2">
      <c r="Q151" s="466"/>
      <c r="R151" s="466"/>
      <c r="S151" s="466"/>
    </row>
    <row r="152" spans="17:19" x14ac:dyDescent="0.2">
      <c r="Q152" s="466"/>
      <c r="R152" s="466"/>
      <c r="S152" s="466"/>
    </row>
    <row r="153" spans="17:19" x14ac:dyDescent="0.2">
      <c r="Q153" s="466"/>
      <c r="R153" s="466"/>
      <c r="S153" s="466"/>
    </row>
    <row r="154" spans="17:19" x14ac:dyDescent="0.2">
      <c r="Q154" s="466"/>
      <c r="R154" s="466"/>
      <c r="S154" s="466"/>
    </row>
    <row r="155" spans="17:19" x14ac:dyDescent="0.2">
      <c r="Q155" s="466"/>
      <c r="R155" s="466"/>
      <c r="S155" s="466"/>
    </row>
    <row r="156" spans="17:19" x14ac:dyDescent="0.2">
      <c r="Q156" s="466"/>
      <c r="R156" s="466"/>
      <c r="S156" s="466"/>
    </row>
    <row r="157" spans="17:19" x14ac:dyDescent="0.2">
      <c r="Q157" s="466"/>
      <c r="R157" s="466"/>
      <c r="S157" s="466"/>
    </row>
    <row r="158" spans="17:19" x14ac:dyDescent="0.2">
      <c r="Q158" s="466"/>
      <c r="R158" s="466"/>
      <c r="S158" s="466"/>
    </row>
    <row r="159" spans="17:19" x14ac:dyDescent="0.2">
      <c r="Q159" s="466"/>
      <c r="R159" s="466"/>
      <c r="S159" s="466"/>
    </row>
    <row r="160" spans="17:19" x14ac:dyDescent="0.2">
      <c r="Q160" s="466"/>
      <c r="R160" s="466"/>
      <c r="S160" s="466"/>
    </row>
    <row r="161" spans="17:19" x14ac:dyDescent="0.2">
      <c r="Q161" s="466"/>
      <c r="R161" s="466"/>
      <c r="S161" s="466"/>
    </row>
    <row r="162" spans="17:19" x14ac:dyDescent="0.2">
      <c r="Q162" s="466"/>
      <c r="R162" s="466"/>
      <c r="S162" s="466"/>
    </row>
    <row r="163" spans="17:19" x14ac:dyDescent="0.2">
      <c r="Q163" s="466"/>
      <c r="R163" s="466"/>
      <c r="S163" s="466"/>
    </row>
    <row r="164" spans="17:19" x14ac:dyDescent="0.2">
      <c r="Q164" s="466"/>
      <c r="R164" s="466"/>
      <c r="S164" s="466"/>
    </row>
    <row r="165" spans="17:19" x14ac:dyDescent="0.2">
      <c r="Q165" s="466"/>
      <c r="R165" s="466"/>
      <c r="S165" s="466"/>
    </row>
    <row r="166" spans="17:19" x14ac:dyDescent="0.2">
      <c r="Q166" s="466"/>
      <c r="R166" s="466"/>
      <c r="S166" s="466"/>
    </row>
    <row r="167" spans="17:19" x14ac:dyDescent="0.2">
      <c r="Q167" s="466"/>
      <c r="R167" s="466"/>
      <c r="S167" s="466"/>
    </row>
    <row r="168" spans="17:19" x14ac:dyDescent="0.2">
      <c r="Q168" s="466"/>
      <c r="R168" s="466"/>
      <c r="S168" s="466"/>
    </row>
    <row r="169" spans="17:19" x14ac:dyDescent="0.2">
      <c r="Q169" s="466"/>
      <c r="R169" s="466"/>
      <c r="S169" s="466"/>
    </row>
    <row r="170" spans="17:19" x14ac:dyDescent="0.2">
      <c r="Q170" s="466"/>
      <c r="R170" s="466"/>
      <c r="S170" s="466"/>
    </row>
    <row r="171" spans="17:19" x14ac:dyDescent="0.2">
      <c r="Q171" s="466"/>
      <c r="R171" s="466"/>
      <c r="S171" s="466"/>
    </row>
    <row r="172" spans="17:19" x14ac:dyDescent="0.2">
      <c r="Q172" s="466"/>
      <c r="R172" s="466"/>
      <c r="S172" s="466"/>
    </row>
    <row r="173" spans="17:19" x14ac:dyDescent="0.2">
      <c r="Q173" s="466"/>
      <c r="R173" s="466"/>
      <c r="S173" s="466"/>
    </row>
    <row r="174" spans="17:19" x14ac:dyDescent="0.2">
      <c r="Q174" s="466"/>
      <c r="R174" s="466"/>
      <c r="S174" s="466"/>
    </row>
    <row r="175" spans="17:19" x14ac:dyDescent="0.2">
      <c r="Q175" s="466"/>
      <c r="R175" s="466"/>
      <c r="S175" s="466"/>
    </row>
    <row r="176" spans="17:19" x14ac:dyDescent="0.2">
      <c r="Q176" s="466"/>
      <c r="R176" s="466"/>
      <c r="S176" s="466"/>
    </row>
    <row r="177" spans="17:19" x14ac:dyDescent="0.2">
      <c r="Q177" s="466"/>
      <c r="R177" s="466"/>
      <c r="S177" s="466"/>
    </row>
    <row r="178" spans="17:19" x14ac:dyDescent="0.2">
      <c r="Q178" s="466"/>
      <c r="R178" s="466"/>
      <c r="S178" s="466"/>
    </row>
    <row r="179" spans="17:19" x14ac:dyDescent="0.2">
      <c r="Q179" s="466"/>
      <c r="R179" s="466"/>
      <c r="S179" s="466"/>
    </row>
    <row r="180" spans="17:19" x14ac:dyDescent="0.2">
      <c r="Q180" s="466"/>
      <c r="R180" s="466"/>
      <c r="S180" s="466"/>
    </row>
    <row r="181" spans="17:19" x14ac:dyDescent="0.2">
      <c r="Q181" s="466"/>
      <c r="R181" s="466"/>
      <c r="S181" s="466"/>
    </row>
    <row r="182" spans="17:19" x14ac:dyDescent="0.2">
      <c r="Q182" s="466"/>
      <c r="R182" s="466"/>
      <c r="S182" s="466"/>
    </row>
    <row r="183" spans="17:19" x14ac:dyDescent="0.2">
      <c r="Q183" s="466"/>
      <c r="R183" s="466"/>
      <c r="S183" s="466"/>
    </row>
    <row r="184" spans="17:19" x14ac:dyDescent="0.2">
      <c r="Q184" s="466"/>
      <c r="R184" s="466"/>
      <c r="S184" s="466"/>
    </row>
    <row r="185" spans="17:19" x14ac:dyDescent="0.2">
      <c r="Q185" s="466"/>
      <c r="R185" s="466"/>
      <c r="S185" s="466"/>
    </row>
    <row r="186" spans="17:19" x14ac:dyDescent="0.2">
      <c r="Q186" s="466"/>
      <c r="R186" s="466"/>
      <c r="S186" s="466"/>
    </row>
    <row r="187" spans="17:19" x14ac:dyDescent="0.2">
      <c r="Q187" s="466"/>
      <c r="R187" s="466"/>
      <c r="S187" s="466"/>
    </row>
    <row r="188" spans="17:19" x14ac:dyDescent="0.2">
      <c r="Q188" s="466"/>
      <c r="R188" s="466"/>
      <c r="S188" s="466"/>
    </row>
    <row r="189" spans="17:19" x14ac:dyDescent="0.2">
      <c r="Q189" s="466"/>
      <c r="R189" s="466"/>
      <c r="S189" s="466"/>
    </row>
    <row r="190" spans="17:19" x14ac:dyDescent="0.2">
      <c r="Q190" s="466"/>
      <c r="R190" s="466"/>
      <c r="S190" s="466"/>
    </row>
    <row r="191" spans="17:19" x14ac:dyDescent="0.2">
      <c r="Q191" s="466"/>
      <c r="R191" s="466"/>
      <c r="S191" s="466"/>
    </row>
    <row r="192" spans="17:19" x14ac:dyDescent="0.2">
      <c r="Q192" s="466"/>
      <c r="R192" s="466"/>
      <c r="S192" s="466"/>
    </row>
    <row r="193" spans="17:19" x14ac:dyDescent="0.2">
      <c r="Q193" s="466"/>
      <c r="R193" s="466"/>
      <c r="S193" s="466"/>
    </row>
    <row r="194" spans="17:19" x14ac:dyDescent="0.2">
      <c r="Q194" s="466"/>
      <c r="R194" s="466"/>
      <c r="S194" s="466"/>
    </row>
    <row r="195" spans="17:19" x14ac:dyDescent="0.2">
      <c r="Q195" s="466"/>
      <c r="R195" s="466"/>
      <c r="S195" s="466"/>
    </row>
    <row r="196" spans="17:19" x14ac:dyDescent="0.2">
      <c r="Q196" s="466"/>
      <c r="R196" s="466"/>
      <c r="S196" s="466"/>
    </row>
    <row r="197" spans="17:19" x14ac:dyDescent="0.2">
      <c r="Q197" s="466"/>
      <c r="R197" s="466"/>
      <c r="S197" s="466"/>
    </row>
    <row r="198" spans="17:19" x14ac:dyDescent="0.2">
      <c r="Q198" s="466"/>
      <c r="R198" s="466"/>
      <c r="S198" s="466"/>
    </row>
    <row r="199" spans="17:19" x14ac:dyDescent="0.2">
      <c r="Q199" s="466"/>
      <c r="R199" s="466"/>
      <c r="S199" s="466"/>
    </row>
    <row r="200" spans="17:19" x14ac:dyDescent="0.2">
      <c r="Q200" s="466"/>
      <c r="R200" s="466"/>
      <c r="S200" s="466"/>
    </row>
    <row r="201" spans="17:19" x14ac:dyDescent="0.2">
      <c r="Q201" s="466"/>
      <c r="R201" s="466"/>
      <c r="S201" s="466"/>
    </row>
    <row r="202" spans="17:19" x14ac:dyDescent="0.2">
      <c r="Q202" s="466"/>
      <c r="R202" s="466"/>
      <c r="S202" s="466"/>
    </row>
    <row r="203" spans="17:19" x14ac:dyDescent="0.2">
      <c r="Q203" s="466"/>
      <c r="R203" s="466"/>
      <c r="S203" s="466"/>
    </row>
    <row r="204" spans="17:19" x14ac:dyDescent="0.2">
      <c r="Q204" s="466"/>
      <c r="R204" s="466"/>
      <c r="S204" s="466"/>
    </row>
    <row r="205" spans="17:19" x14ac:dyDescent="0.2">
      <c r="Q205" s="466"/>
      <c r="R205" s="466"/>
      <c r="S205" s="466"/>
    </row>
    <row r="206" spans="17:19" x14ac:dyDescent="0.2">
      <c r="Q206" s="466"/>
      <c r="R206" s="466"/>
      <c r="S206" s="466"/>
    </row>
    <row r="207" spans="17:19" x14ac:dyDescent="0.2">
      <c r="Q207" s="466"/>
      <c r="R207" s="466"/>
      <c r="S207" s="466"/>
    </row>
    <row r="208" spans="17:19" x14ac:dyDescent="0.2">
      <c r="Q208" s="466"/>
      <c r="R208" s="466"/>
      <c r="S208" s="466"/>
    </row>
    <row r="209" spans="17:19" x14ac:dyDescent="0.2">
      <c r="Q209" s="466"/>
      <c r="R209" s="466"/>
      <c r="S209" s="466"/>
    </row>
    <row r="210" spans="17:19" x14ac:dyDescent="0.2">
      <c r="Q210" s="466"/>
      <c r="R210" s="466"/>
      <c r="S210" s="466"/>
    </row>
    <row r="211" spans="17:19" x14ac:dyDescent="0.2">
      <c r="Q211" s="466"/>
      <c r="R211" s="466"/>
      <c r="S211" s="466"/>
    </row>
    <row r="212" spans="17:19" x14ac:dyDescent="0.2">
      <c r="Q212" s="466"/>
      <c r="R212" s="466"/>
      <c r="S212" s="466"/>
    </row>
    <row r="213" spans="17:19" x14ac:dyDescent="0.2">
      <c r="Q213" s="466"/>
      <c r="R213" s="466"/>
      <c r="S213" s="466"/>
    </row>
    <row r="214" spans="17:19" x14ac:dyDescent="0.2">
      <c r="Q214" s="466"/>
      <c r="R214" s="466"/>
      <c r="S214" s="466"/>
    </row>
    <row r="215" spans="17:19" x14ac:dyDescent="0.2">
      <c r="Q215" s="466"/>
      <c r="R215" s="466"/>
      <c r="S215" s="466"/>
    </row>
    <row r="216" spans="17:19" x14ac:dyDescent="0.2">
      <c r="Q216" s="466"/>
      <c r="R216" s="466"/>
      <c r="S216" s="466"/>
    </row>
    <row r="217" spans="17:19" x14ac:dyDescent="0.2">
      <c r="Q217" s="466"/>
      <c r="R217" s="466"/>
      <c r="S217" s="466"/>
    </row>
    <row r="218" spans="17:19" x14ac:dyDescent="0.2">
      <c r="Q218" s="466"/>
      <c r="R218" s="466"/>
      <c r="S218" s="466"/>
    </row>
    <row r="219" spans="17:19" x14ac:dyDescent="0.2">
      <c r="Q219" s="466"/>
      <c r="R219" s="466"/>
      <c r="S219" s="466"/>
    </row>
    <row r="220" spans="17:19" x14ac:dyDescent="0.2">
      <c r="Q220" s="466"/>
      <c r="R220" s="466"/>
      <c r="S220" s="466"/>
    </row>
    <row r="221" spans="17:19" x14ac:dyDescent="0.2">
      <c r="Q221" s="466"/>
      <c r="R221" s="466"/>
      <c r="S221" s="466"/>
    </row>
    <row r="222" spans="17:19" x14ac:dyDescent="0.2">
      <c r="Q222" s="466"/>
      <c r="R222" s="466"/>
      <c r="S222" s="466"/>
    </row>
    <row r="223" spans="17:19" x14ac:dyDescent="0.2">
      <c r="Q223" s="466"/>
      <c r="R223" s="466"/>
      <c r="S223" s="466"/>
    </row>
    <row r="224" spans="17:19" x14ac:dyDescent="0.2">
      <c r="Q224" s="466"/>
      <c r="R224" s="466"/>
      <c r="S224" s="466"/>
    </row>
    <row r="225" spans="17:19" x14ac:dyDescent="0.2">
      <c r="Q225" s="466"/>
      <c r="R225" s="466"/>
      <c r="S225" s="466"/>
    </row>
    <row r="226" spans="17:19" x14ac:dyDescent="0.2">
      <c r="Q226" s="466"/>
      <c r="R226" s="466"/>
      <c r="S226" s="466"/>
    </row>
    <row r="227" spans="17:19" x14ac:dyDescent="0.2">
      <c r="Q227" s="466"/>
      <c r="R227" s="466"/>
      <c r="S227" s="466"/>
    </row>
    <row r="228" spans="17:19" x14ac:dyDescent="0.2">
      <c r="Q228" s="466"/>
      <c r="R228" s="466"/>
      <c r="S228" s="466"/>
    </row>
    <row r="229" spans="17:19" x14ac:dyDescent="0.2">
      <c r="Q229" s="466"/>
      <c r="R229" s="466"/>
      <c r="S229" s="466"/>
    </row>
    <row r="230" spans="17:19" x14ac:dyDescent="0.2">
      <c r="Q230" s="466"/>
      <c r="R230" s="466"/>
      <c r="S230" s="466"/>
    </row>
    <row r="231" spans="17:19" x14ac:dyDescent="0.2">
      <c r="Q231" s="466"/>
      <c r="R231" s="466"/>
      <c r="S231" s="466"/>
    </row>
    <row r="232" spans="17:19" x14ac:dyDescent="0.2">
      <c r="Q232" s="466"/>
      <c r="R232" s="466"/>
      <c r="S232" s="466"/>
    </row>
    <row r="233" spans="17:19" x14ac:dyDescent="0.2">
      <c r="Q233" s="466"/>
      <c r="R233" s="466"/>
      <c r="S233" s="466"/>
    </row>
    <row r="234" spans="17:19" x14ac:dyDescent="0.2">
      <c r="Q234" s="466"/>
      <c r="R234" s="466"/>
      <c r="S234" s="466"/>
    </row>
    <row r="235" spans="17:19" x14ac:dyDescent="0.2">
      <c r="Q235" s="466"/>
      <c r="R235" s="466"/>
      <c r="S235" s="466"/>
    </row>
    <row r="236" spans="17:19" x14ac:dyDescent="0.2">
      <c r="Q236" s="466"/>
      <c r="R236" s="466"/>
      <c r="S236" s="466"/>
    </row>
    <row r="237" spans="17:19" x14ac:dyDescent="0.2">
      <c r="Q237" s="466"/>
      <c r="R237" s="466"/>
      <c r="S237" s="466"/>
    </row>
    <row r="238" spans="17:19" x14ac:dyDescent="0.2">
      <c r="Q238" s="466"/>
      <c r="R238" s="466"/>
      <c r="S238" s="466"/>
    </row>
    <row r="239" spans="17:19" x14ac:dyDescent="0.2">
      <c r="Q239" s="466"/>
      <c r="R239" s="466"/>
      <c r="S239" s="466"/>
    </row>
    <row r="240" spans="17:19" x14ac:dyDescent="0.2">
      <c r="Q240" s="466"/>
      <c r="R240" s="466"/>
      <c r="S240" s="466"/>
    </row>
    <row r="241" spans="17:19" x14ac:dyDescent="0.2">
      <c r="Q241" s="466"/>
      <c r="R241" s="466"/>
      <c r="S241" s="466"/>
    </row>
    <row r="242" spans="17:19" x14ac:dyDescent="0.2">
      <c r="Q242" s="466"/>
      <c r="R242" s="466"/>
      <c r="S242" s="466"/>
    </row>
    <row r="243" spans="17:19" x14ac:dyDescent="0.2">
      <c r="Q243" s="466"/>
      <c r="R243" s="466"/>
      <c r="S243" s="466"/>
    </row>
    <row r="244" spans="17:19" x14ac:dyDescent="0.2">
      <c r="Q244" s="466"/>
      <c r="R244" s="466"/>
      <c r="S244" s="466"/>
    </row>
    <row r="245" spans="17:19" x14ac:dyDescent="0.2">
      <c r="Q245" s="466"/>
      <c r="R245" s="466"/>
      <c r="S245" s="466"/>
    </row>
    <row r="246" spans="17:19" x14ac:dyDescent="0.2">
      <c r="Q246" s="466"/>
      <c r="R246" s="466"/>
      <c r="S246" s="466"/>
    </row>
    <row r="247" spans="17:19" x14ac:dyDescent="0.2">
      <c r="Q247" s="466"/>
      <c r="R247" s="466"/>
      <c r="S247" s="466"/>
    </row>
    <row r="248" spans="17:19" x14ac:dyDescent="0.2">
      <c r="Q248" s="466"/>
      <c r="R248" s="466"/>
      <c r="S248" s="466"/>
    </row>
    <row r="249" spans="17:19" x14ac:dyDescent="0.2">
      <c r="Q249" s="466"/>
      <c r="R249" s="466"/>
      <c r="S249" s="466"/>
    </row>
    <row r="250" spans="17:19" x14ac:dyDescent="0.2">
      <c r="Q250" s="466"/>
      <c r="R250" s="466"/>
      <c r="S250" s="466"/>
    </row>
    <row r="251" spans="17:19" x14ac:dyDescent="0.2">
      <c r="Q251" s="466"/>
      <c r="R251" s="466"/>
      <c r="S251" s="466"/>
    </row>
    <row r="252" spans="17:19" x14ac:dyDescent="0.2">
      <c r="Q252" s="466"/>
      <c r="R252" s="466"/>
      <c r="S252" s="466"/>
    </row>
    <row r="253" spans="17:19" x14ac:dyDescent="0.2">
      <c r="Q253" s="466"/>
      <c r="R253" s="466"/>
      <c r="S253" s="466"/>
    </row>
    <row r="254" spans="17:19" x14ac:dyDescent="0.2">
      <c r="Q254" s="466"/>
      <c r="R254" s="466"/>
      <c r="S254" s="466"/>
    </row>
    <row r="255" spans="17:19" x14ac:dyDescent="0.2">
      <c r="Q255" s="466"/>
      <c r="R255" s="466"/>
      <c r="S255" s="466"/>
    </row>
    <row r="256" spans="17:19" x14ac:dyDescent="0.2">
      <c r="Q256" s="466"/>
      <c r="R256" s="466"/>
      <c r="S256" s="466"/>
    </row>
    <row r="257" spans="17:19" x14ac:dyDescent="0.2">
      <c r="Q257" s="466"/>
      <c r="R257" s="466"/>
      <c r="S257" s="466"/>
    </row>
    <row r="258" spans="17:19" x14ac:dyDescent="0.2">
      <c r="Q258" s="466"/>
      <c r="R258" s="466"/>
      <c r="S258" s="466"/>
    </row>
    <row r="259" spans="17:19" x14ac:dyDescent="0.2">
      <c r="Q259" s="466"/>
      <c r="R259" s="466"/>
      <c r="S259" s="466"/>
    </row>
    <row r="260" spans="17:19" x14ac:dyDescent="0.2">
      <c r="Q260" s="466"/>
      <c r="R260" s="466"/>
      <c r="S260" s="466"/>
    </row>
    <row r="261" spans="17:19" x14ac:dyDescent="0.2">
      <c r="Q261" s="466"/>
      <c r="R261" s="466"/>
      <c r="S261" s="466"/>
    </row>
    <row r="262" spans="17:19" x14ac:dyDescent="0.2">
      <c r="Q262" s="466"/>
      <c r="R262" s="466"/>
      <c r="S262" s="466"/>
    </row>
    <row r="263" spans="17:19" x14ac:dyDescent="0.2">
      <c r="Q263" s="466"/>
      <c r="R263" s="466"/>
      <c r="S263" s="466"/>
    </row>
    <row r="264" spans="17:19" x14ac:dyDescent="0.2">
      <c r="Q264" s="466"/>
      <c r="R264" s="466"/>
      <c r="S264" s="466"/>
    </row>
    <row r="265" spans="17:19" x14ac:dyDescent="0.2">
      <c r="Q265" s="466"/>
      <c r="R265" s="466"/>
      <c r="S265" s="466"/>
    </row>
    <row r="266" spans="17:19" x14ac:dyDescent="0.2">
      <c r="Q266" s="466"/>
      <c r="R266" s="466"/>
      <c r="S266" s="466"/>
    </row>
    <row r="267" spans="17:19" x14ac:dyDescent="0.2">
      <c r="Q267" s="466"/>
      <c r="R267" s="466"/>
      <c r="S267" s="466"/>
    </row>
    <row r="268" spans="17:19" x14ac:dyDescent="0.2">
      <c r="Q268" s="466"/>
      <c r="R268" s="466"/>
      <c r="S268" s="466"/>
    </row>
    <row r="269" spans="17:19" x14ac:dyDescent="0.2">
      <c r="Q269" s="466"/>
      <c r="R269" s="466"/>
      <c r="S269" s="466"/>
    </row>
    <row r="270" spans="17:19" x14ac:dyDescent="0.2">
      <c r="Q270" s="466"/>
      <c r="R270" s="466"/>
      <c r="S270" s="466"/>
    </row>
    <row r="271" spans="17:19" x14ac:dyDescent="0.2">
      <c r="Q271" s="466"/>
      <c r="R271" s="466"/>
      <c r="S271" s="466"/>
    </row>
    <row r="272" spans="17:19" x14ac:dyDescent="0.2">
      <c r="Q272" s="466"/>
      <c r="R272" s="466"/>
      <c r="S272" s="466"/>
    </row>
    <row r="273" spans="17:19" x14ac:dyDescent="0.2">
      <c r="Q273" s="466"/>
      <c r="R273" s="466"/>
      <c r="S273" s="466"/>
    </row>
    <row r="274" spans="17:19" x14ac:dyDescent="0.2">
      <c r="Q274" s="466"/>
      <c r="R274" s="466"/>
      <c r="S274" s="466"/>
    </row>
    <row r="275" spans="17:19" x14ac:dyDescent="0.2">
      <c r="Q275" s="466"/>
      <c r="R275" s="466"/>
      <c r="S275" s="466"/>
    </row>
    <row r="276" spans="17:19" x14ac:dyDescent="0.2">
      <c r="Q276" s="466"/>
      <c r="R276" s="466"/>
      <c r="S276" s="466"/>
    </row>
    <row r="277" spans="17:19" x14ac:dyDescent="0.2">
      <c r="Q277" s="466"/>
      <c r="R277" s="466"/>
      <c r="S277" s="466"/>
    </row>
    <row r="278" spans="17:19" x14ac:dyDescent="0.2">
      <c r="Q278" s="466"/>
      <c r="R278" s="466"/>
      <c r="S278" s="466"/>
    </row>
    <row r="279" spans="17:19" x14ac:dyDescent="0.2">
      <c r="Q279" s="466"/>
      <c r="R279" s="466"/>
      <c r="S279" s="466"/>
    </row>
    <row r="280" spans="17:19" x14ac:dyDescent="0.2">
      <c r="Q280" s="466"/>
      <c r="R280" s="466"/>
      <c r="S280" s="466"/>
    </row>
    <row r="281" spans="17:19" x14ac:dyDescent="0.2">
      <c r="Q281" s="466"/>
      <c r="R281" s="466"/>
      <c r="S281" s="466"/>
    </row>
    <row r="282" spans="17:19" x14ac:dyDescent="0.2">
      <c r="Q282" s="466"/>
      <c r="R282" s="466"/>
      <c r="S282" s="466"/>
    </row>
    <row r="283" spans="17:19" x14ac:dyDescent="0.2">
      <c r="Q283" s="466"/>
      <c r="R283" s="466"/>
      <c r="S283" s="466"/>
    </row>
    <row r="284" spans="17:19" x14ac:dyDescent="0.2">
      <c r="Q284" s="466"/>
      <c r="R284" s="466"/>
      <c r="S284" s="466"/>
    </row>
    <row r="285" spans="17:19" x14ac:dyDescent="0.2">
      <c r="Q285" s="466"/>
      <c r="R285" s="466"/>
      <c r="S285" s="466"/>
    </row>
    <row r="286" spans="17:19" x14ac:dyDescent="0.2">
      <c r="Q286" s="466"/>
      <c r="R286" s="466"/>
      <c r="S286" s="466"/>
    </row>
    <row r="287" spans="17:19" x14ac:dyDescent="0.2">
      <c r="Q287" s="466"/>
      <c r="R287" s="466"/>
      <c r="S287" s="466"/>
    </row>
    <row r="288" spans="17:19" x14ac:dyDescent="0.2">
      <c r="Q288" s="466"/>
      <c r="R288" s="466"/>
      <c r="S288" s="466"/>
    </row>
    <row r="289" spans="17:19" x14ac:dyDescent="0.2">
      <c r="Q289" s="466"/>
      <c r="R289" s="466"/>
      <c r="S289" s="466"/>
    </row>
    <row r="290" spans="17:19" x14ac:dyDescent="0.2">
      <c r="Q290" s="466"/>
      <c r="R290" s="466"/>
      <c r="S290" s="466"/>
    </row>
    <row r="291" spans="17:19" x14ac:dyDescent="0.2">
      <c r="Q291" s="466"/>
      <c r="R291" s="466"/>
      <c r="S291" s="466"/>
    </row>
    <row r="292" spans="17:19" x14ac:dyDescent="0.2">
      <c r="Q292" s="466"/>
      <c r="R292" s="466"/>
      <c r="S292" s="466"/>
    </row>
    <row r="293" spans="17:19" x14ac:dyDescent="0.2">
      <c r="Q293" s="466"/>
      <c r="R293" s="466"/>
      <c r="S293" s="466"/>
    </row>
    <row r="294" spans="17:19" x14ac:dyDescent="0.2">
      <c r="Q294" s="466"/>
      <c r="R294" s="466"/>
      <c r="S294" s="466"/>
    </row>
    <row r="295" spans="17:19" x14ac:dyDescent="0.2">
      <c r="Q295" s="466"/>
      <c r="R295" s="466"/>
      <c r="S295" s="466"/>
    </row>
    <row r="296" spans="17:19" x14ac:dyDescent="0.2">
      <c r="Q296" s="466"/>
      <c r="R296" s="466"/>
      <c r="S296" s="466"/>
    </row>
    <row r="297" spans="17:19" x14ac:dyDescent="0.2">
      <c r="Q297" s="466"/>
      <c r="R297" s="466"/>
      <c r="S297" s="466"/>
    </row>
    <row r="298" spans="17:19" x14ac:dyDescent="0.2">
      <c r="Q298" s="466"/>
      <c r="R298" s="466"/>
      <c r="S298" s="466"/>
    </row>
    <row r="299" spans="17:19" x14ac:dyDescent="0.2">
      <c r="Q299" s="466"/>
      <c r="R299" s="466"/>
      <c r="S299" s="466"/>
    </row>
    <row r="300" spans="17:19" x14ac:dyDescent="0.2">
      <c r="Q300" s="466"/>
      <c r="R300" s="466"/>
      <c r="S300" s="466"/>
    </row>
    <row r="301" spans="17:19" x14ac:dyDescent="0.2">
      <c r="Q301" s="466"/>
      <c r="R301" s="466"/>
      <c r="S301" s="466"/>
    </row>
    <row r="302" spans="17:19" x14ac:dyDescent="0.2">
      <c r="Q302" s="466"/>
      <c r="R302" s="466"/>
      <c r="S302" s="466"/>
    </row>
    <row r="303" spans="17:19" x14ac:dyDescent="0.2">
      <c r="Q303" s="466"/>
      <c r="R303" s="466"/>
      <c r="S303" s="466"/>
    </row>
    <row r="304" spans="17:19" x14ac:dyDescent="0.2">
      <c r="Q304" s="466"/>
      <c r="R304" s="466"/>
      <c r="S304" s="466"/>
    </row>
    <row r="305" spans="17:19" x14ac:dyDescent="0.2">
      <c r="Q305" s="466"/>
      <c r="R305" s="466"/>
      <c r="S305" s="466"/>
    </row>
    <row r="306" spans="17:19" x14ac:dyDescent="0.2">
      <c r="Q306" s="466"/>
      <c r="R306" s="466"/>
      <c r="S306" s="466"/>
    </row>
    <row r="307" spans="17:19" x14ac:dyDescent="0.2">
      <c r="Q307" s="466"/>
      <c r="R307" s="466"/>
      <c r="S307" s="466"/>
    </row>
    <row r="308" spans="17:19" x14ac:dyDescent="0.2">
      <c r="Q308" s="466"/>
      <c r="R308" s="466"/>
      <c r="S308" s="466"/>
    </row>
    <row r="309" spans="17:19" x14ac:dyDescent="0.2">
      <c r="Q309" s="466"/>
      <c r="R309" s="466"/>
      <c r="S309" s="466"/>
    </row>
    <row r="310" spans="17:19" x14ac:dyDescent="0.2">
      <c r="Q310" s="466"/>
      <c r="R310" s="466"/>
      <c r="S310" s="466"/>
    </row>
    <row r="311" spans="17:19" x14ac:dyDescent="0.2">
      <c r="Q311" s="466"/>
      <c r="R311" s="466"/>
      <c r="S311" s="466"/>
    </row>
    <row r="312" spans="17:19" x14ac:dyDescent="0.2">
      <c r="Q312" s="466"/>
      <c r="R312" s="466"/>
      <c r="S312" s="466"/>
    </row>
    <row r="313" spans="17:19" x14ac:dyDescent="0.2">
      <c r="Q313" s="466"/>
      <c r="R313" s="466"/>
      <c r="S313" s="466"/>
    </row>
    <row r="314" spans="17:19" x14ac:dyDescent="0.2">
      <c r="Q314" s="466"/>
      <c r="R314" s="466"/>
      <c r="S314" s="466"/>
    </row>
    <row r="315" spans="17:19" x14ac:dyDescent="0.2">
      <c r="Q315" s="466"/>
      <c r="R315" s="466"/>
      <c r="S315" s="466"/>
    </row>
    <row r="316" spans="17:19" x14ac:dyDescent="0.2">
      <c r="Q316" s="466"/>
      <c r="R316" s="466"/>
      <c r="S316" s="466"/>
    </row>
    <row r="317" spans="17:19" x14ac:dyDescent="0.2">
      <c r="Q317" s="466"/>
      <c r="R317" s="466"/>
      <c r="S317" s="466"/>
    </row>
    <row r="318" spans="17:19" x14ac:dyDescent="0.2">
      <c r="Q318" s="466"/>
      <c r="R318" s="466"/>
      <c r="S318" s="466"/>
    </row>
    <row r="319" spans="17:19" x14ac:dyDescent="0.2">
      <c r="Q319" s="466"/>
      <c r="R319" s="466"/>
      <c r="S319" s="466"/>
    </row>
    <row r="320" spans="17:19" x14ac:dyDescent="0.2">
      <c r="Q320" s="466"/>
      <c r="R320" s="466"/>
      <c r="S320" s="466"/>
    </row>
    <row r="321" spans="17:19" x14ac:dyDescent="0.2">
      <c r="Q321" s="466"/>
      <c r="R321" s="466"/>
      <c r="S321" s="466"/>
    </row>
    <row r="322" spans="17:19" x14ac:dyDescent="0.2">
      <c r="Q322" s="466"/>
      <c r="R322" s="466"/>
      <c r="S322" s="466"/>
    </row>
    <row r="323" spans="17:19" x14ac:dyDescent="0.2">
      <c r="Q323" s="466"/>
      <c r="R323" s="466"/>
      <c r="S323" s="466"/>
    </row>
    <row r="324" spans="17:19" x14ac:dyDescent="0.2">
      <c r="Q324" s="466"/>
      <c r="R324" s="466"/>
      <c r="S324" s="466"/>
    </row>
    <row r="325" spans="17:19" x14ac:dyDescent="0.2">
      <c r="Q325" s="466"/>
      <c r="R325" s="466"/>
      <c r="S325" s="466"/>
    </row>
    <row r="326" spans="17:19" x14ac:dyDescent="0.2">
      <c r="Q326" s="466"/>
      <c r="R326" s="466"/>
      <c r="S326" s="466"/>
    </row>
    <row r="327" spans="17:19" x14ac:dyDescent="0.2">
      <c r="Q327" s="466"/>
      <c r="R327" s="466"/>
      <c r="S327" s="466"/>
    </row>
    <row r="328" spans="17:19" x14ac:dyDescent="0.2">
      <c r="Q328" s="466"/>
      <c r="R328" s="466"/>
      <c r="S328" s="466"/>
    </row>
    <row r="329" spans="17:19" x14ac:dyDescent="0.2">
      <c r="Q329" s="466"/>
      <c r="R329" s="466"/>
      <c r="S329" s="466"/>
    </row>
    <row r="330" spans="17:19" x14ac:dyDescent="0.2">
      <c r="Q330" s="466"/>
      <c r="R330" s="466"/>
      <c r="S330" s="466"/>
    </row>
    <row r="331" spans="17:19" x14ac:dyDescent="0.2">
      <c r="Q331" s="466"/>
      <c r="R331" s="466"/>
      <c r="S331" s="466"/>
    </row>
    <row r="332" spans="17:19" x14ac:dyDescent="0.2">
      <c r="Q332" s="466"/>
      <c r="R332" s="466"/>
      <c r="S332" s="466"/>
    </row>
    <row r="333" spans="17:19" x14ac:dyDescent="0.2">
      <c r="Q333" s="466"/>
      <c r="R333" s="466"/>
      <c r="S333" s="466"/>
    </row>
    <row r="334" spans="17:19" x14ac:dyDescent="0.2">
      <c r="Q334" s="466"/>
      <c r="R334" s="466"/>
      <c r="S334" s="466"/>
    </row>
    <row r="335" spans="17:19" x14ac:dyDescent="0.2">
      <c r="Q335" s="466"/>
      <c r="R335" s="466"/>
      <c r="S335" s="466"/>
    </row>
    <row r="336" spans="17:19" x14ac:dyDescent="0.2">
      <c r="Q336" s="466"/>
      <c r="R336" s="466"/>
      <c r="S336" s="466"/>
    </row>
    <row r="337" spans="17:19" x14ac:dyDescent="0.2">
      <c r="Q337" s="466"/>
      <c r="R337" s="466"/>
      <c r="S337" s="466"/>
    </row>
    <row r="338" spans="17:19" x14ac:dyDescent="0.2">
      <c r="Q338" s="466"/>
      <c r="R338" s="466"/>
      <c r="S338" s="466"/>
    </row>
    <row r="339" spans="17:19" x14ac:dyDescent="0.2">
      <c r="Q339" s="466"/>
      <c r="R339" s="466"/>
      <c r="S339" s="466"/>
    </row>
    <row r="340" spans="17:19" x14ac:dyDescent="0.2">
      <c r="Q340" s="466"/>
      <c r="R340" s="466"/>
      <c r="S340" s="466"/>
    </row>
    <row r="341" spans="17:19" x14ac:dyDescent="0.2">
      <c r="Q341" s="466"/>
      <c r="R341" s="466"/>
      <c r="S341" s="466"/>
    </row>
    <row r="342" spans="17:19" x14ac:dyDescent="0.2">
      <c r="Q342" s="466"/>
      <c r="R342" s="466"/>
      <c r="S342" s="466"/>
    </row>
    <row r="343" spans="17:19" x14ac:dyDescent="0.2">
      <c r="Q343" s="466"/>
      <c r="R343" s="466"/>
      <c r="S343" s="466"/>
    </row>
    <row r="344" spans="17:19" x14ac:dyDescent="0.2">
      <c r="Q344" s="466"/>
      <c r="R344" s="466"/>
      <c r="S344" s="466"/>
    </row>
    <row r="345" spans="17:19" x14ac:dyDescent="0.2">
      <c r="Q345" s="466"/>
      <c r="R345" s="466"/>
      <c r="S345" s="466"/>
    </row>
    <row r="346" spans="17:19" x14ac:dyDescent="0.2">
      <c r="Q346" s="466"/>
      <c r="R346" s="466"/>
      <c r="S346" s="466"/>
    </row>
    <row r="347" spans="17:19" x14ac:dyDescent="0.2">
      <c r="Q347" s="466"/>
      <c r="R347" s="466"/>
      <c r="S347" s="466"/>
    </row>
    <row r="348" spans="17:19" x14ac:dyDescent="0.2">
      <c r="Q348" s="466"/>
      <c r="R348" s="466"/>
      <c r="S348" s="466"/>
    </row>
    <row r="349" spans="17:19" x14ac:dyDescent="0.2">
      <c r="Q349" s="466"/>
      <c r="R349" s="466"/>
      <c r="S349" s="466"/>
    </row>
    <row r="350" spans="17:19" x14ac:dyDescent="0.2">
      <c r="Q350" s="466"/>
      <c r="R350" s="466"/>
      <c r="S350" s="466"/>
    </row>
    <row r="351" spans="17:19" x14ac:dyDescent="0.2">
      <c r="Q351" s="466"/>
      <c r="R351" s="466"/>
      <c r="S351" s="466"/>
    </row>
    <row r="352" spans="17:19" x14ac:dyDescent="0.2">
      <c r="Q352" s="466"/>
      <c r="R352" s="466"/>
      <c r="S352" s="466"/>
    </row>
    <row r="353" spans="17:19" x14ac:dyDescent="0.2">
      <c r="Q353" s="466"/>
      <c r="R353" s="466"/>
      <c r="S353" s="466"/>
    </row>
    <row r="354" spans="17:19" x14ac:dyDescent="0.2">
      <c r="Q354" s="466"/>
      <c r="R354" s="466"/>
      <c r="S354" s="466"/>
    </row>
    <row r="355" spans="17:19" x14ac:dyDescent="0.2">
      <c r="Q355" s="466"/>
      <c r="R355" s="466"/>
      <c r="S355" s="466"/>
    </row>
    <row r="356" spans="17:19" x14ac:dyDescent="0.2">
      <c r="Q356" s="466"/>
      <c r="R356" s="466"/>
      <c r="S356" s="466"/>
    </row>
    <row r="357" spans="17:19" x14ac:dyDescent="0.2">
      <c r="Q357" s="466"/>
      <c r="R357" s="466"/>
      <c r="S357" s="466"/>
    </row>
    <row r="358" spans="17:19" x14ac:dyDescent="0.2">
      <c r="Q358" s="466"/>
      <c r="R358" s="466"/>
      <c r="S358" s="466"/>
    </row>
    <row r="359" spans="17:19" x14ac:dyDescent="0.2">
      <c r="Q359" s="466"/>
      <c r="R359" s="466"/>
      <c r="S359" s="466"/>
    </row>
    <row r="360" spans="17:19" x14ac:dyDescent="0.2">
      <c r="Q360" s="466"/>
      <c r="R360" s="466"/>
      <c r="S360" s="466"/>
    </row>
    <row r="361" spans="17:19" x14ac:dyDescent="0.2">
      <c r="Q361" s="466"/>
      <c r="R361" s="466"/>
      <c r="S361" s="466"/>
    </row>
    <row r="362" spans="17:19" x14ac:dyDescent="0.2">
      <c r="Q362" s="466"/>
      <c r="R362" s="466"/>
      <c r="S362" s="466"/>
    </row>
    <row r="363" spans="17:19" x14ac:dyDescent="0.2">
      <c r="Q363" s="466"/>
      <c r="R363" s="466"/>
      <c r="S363" s="466"/>
    </row>
    <row r="364" spans="17:19" x14ac:dyDescent="0.2">
      <c r="Q364" s="466"/>
      <c r="R364" s="466"/>
      <c r="S364" s="466"/>
    </row>
    <row r="365" spans="17:19" x14ac:dyDescent="0.2">
      <c r="Q365" s="466"/>
      <c r="R365" s="466"/>
      <c r="S365" s="466"/>
    </row>
    <row r="366" spans="17:19" x14ac:dyDescent="0.2">
      <c r="Q366" s="466"/>
      <c r="R366" s="466"/>
      <c r="S366" s="466"/>
    </row>
    <row r="367" spans="17:19" x14ac:dyDescent="0.2">
      <c r="Q367" s="466"/>
      <c r="R367" s="466"/>
      <c r="S367" s="466"/>
    </row>
    <row r="368" spans="17:19" x14ac:dyDescent="0.2">
      <c r="Q368" s="466"/>
      <c r="R368" s="466"/>
      <c r="S368" s="466"/>
    </row>
    <row r="369" spans="17:19" x14ac:dyDescent="0.2">
      <c r="Q369" s="466"/>
      <c r="R369" s="466"/>
      <c r="S369" s="466"/>
    </row>
    <row r="370" spans="17:19" x14ac:dyDescent="0.2">
      <c r="Q370" s="466"/>
      <c r="R370" s="466"/>
      <c r="S370" s="466"/>
    </row>
    <row r="371" spans="17:19" x14ac:dyDescent="0.2">
      <c r="Q371" s="466"/>
      <c r="R371" s="466"/>
      <c r="S371" s="466"/>
    </row>
    <row r="372" spans="17:19" x14ac:dyDescent="0.2">
      <c r="Q372" s="466"/>
      <c r="R372" s="466"/>
      <c r="S372" s="466"/>
    </row>
    <row r="373" spans="17:19" x14ac:dyDescent="0.2">
      <c r="Q373" s="466"/>
      <c r="R373" s="466"/>
      <c r="S373" s="466"/>
    </row>
    <row r="374" spans="17:19" x14ac:dyDescent="0.2">
      <c r="Q374" s="466"/>
      <c r="R374" s="466"/>
      <c r="S374" s="466"/>
    </row>
    <row r="375" spans="17:19" x14ac:dyDescent="0.2">
      <c r="Q375" s="466"/>
      <c r="R375" s="466"/>
      <c r="S375" s="466"/>
    </row>
    <row r="376" spans="17:19" x14ac:dyDescent="0.2">
      <c r="Q376" s="466"/>
      <c r="R376" s="466"/>
      <c r="S376" s="466"/>
    </row>
    <row r="377" spans="17:19" x14ac:dyDescent="0.2">
      <c r="Q377" s="466"/>
      <c r="R377" s="466"/>
      <c r="S377" s="466"/>
    </row>
    <row r="378" spans="17:19" x14ac:dyDescent="0.2">
      <c r="Q378" s="466"/>
      <c r="R378" s="466"/>
      <c r="S378" s="466"/>
    </row>
    <row r="379" spans="17:19" x14ac:dyDescent="0.2">
      <c r="Q379" s="466"/>
      <c r="R379" s="466"/>
      <c r="S379" s="466"/>
    </row>
    <row r="380" spans="17:19" x14ac:dyDescent="0.2">
      <c r="Q380" s="466"/>
      <c r="R380" s="466"/>
      <c r="S380" s="466"/>
    </row>
    <row r="381" spans="17:19" x14ac:dyDescent="0.2">
      <c r="Q381" s="466"/>
      <c r="R381" s="466"/>
      <c r="S381" s="466"/>
    </row>
    <row r="382" spans="17:19" x14ac:dyDescent="0.2">
      <c r="Q382" s="466"/>
      <c r="R382" s="466"/>
      <c r="S382" s="466"/>
    </row>
    <row r="383" spans="17:19" x14ac:dyDescent="0.2">
      <c r="Q383" s="466"/>
      <c r="R383" s="466"/>
      <c r="S383" s="466"/>
    </row>
    <row r="384" spans="17:19" x14ac:dyDescent="0.2">
      <c r="Q384" s="466"/>
      <c r="R384" s="466"/>
      <c r="S384" s="466"/>
    </row>
    <row r="385" spans="17:19" x14ac:dyDescent="0.2">
      <c r="Q385" s="466"/>
      <c r="R385" s="466"/>
      <c r="S385" s="466"/>
    </row>
    <row r="386" spans="17:19" x14ac:dyDescent="0.2">
      <c r="Q386" s="466"/>
      <c r="R386" s="466"/>
      <c r="S386" s="466"/>
    </row>
    <row r="387" spans="17:19" x14ac:dyDescent="0.2">
      <c r="Q387" s="466"/>
      <c r="R387" s="466"/>
      <c r="S387" s="466"/>
    </row>
    <row r="388" spans="17:19" x14ac:dyDescent="0.2">
      <c r="Q388" s="466"/>
      <c r="R388" s="466"/>
      <c r="S388" s="466"/>
    </row>
    <row r="389" spans="17:19" x14ac:dyDescent="0.2">
      <c r="Q389" s="466"/>
      <c r="R389" s="466"/>
      <c r="S389" s="466"/>
    </row>
    <row r="390" spans="17:19" x14ac:dyDescent="0.2">
      <c r="Q390" s="466"/>
      <c r="R390" s="466"/>
      <c r="S390" s="466"/>
    </row>
    <row r="391" spans="17:19" x14ac:dyDescent="0.2">
      <c r="Q391" s="466"/>
      <c r="R391" s="466"/>
      <c r="S391" s="466"/>
    </row>
    <row r="392" spans="17:19" x14ac:dyDescent="0.2">
      <c r="Q392" s="466"/>
      <c r="R392" s="466"/>
      <c r="S392" s="466"/>
    </row>
    <row r="393" spans="17:19" x14ac:dyDescent="0.2">
      <c r="Q393" s="466"/>
      <c r="R393" s="466"/>
      <c r="S393" s="466"/>
    </row>
    <row r="394" spans="17:19" x14ac:dyDescent="0.2">
      <c r="Q394" s="466"/>
      <c r="R394" s="466"/>
      <c r="S394" s="466"/>
    </row>
    <row r="395" spans="17:19" x14ac:dyDescent="0.2">
      <c r="Q395" s="466"/>
      <c r="R395" s="466"/>
      <c r="S395" s="466"/>
    </row>
    <row r="396" spans="17:19" x14ac:dyDescent="0.2">
      <c r="Q396" s="466"/>
      <c r="R396" s="466"/>
      <c r="S396" s="466"/>
    </row>
    <row r="397" spans="17:19" x14ac:dyDescent="0.2">
      <c r="Q397" s="466"/>
      <c r="R397" s="466"/>
      <c r="S397" s="466"/>
    </row>
    <row r="398" spans="17:19" x14ac:dyDescent="0.2">
      <c r="Q398" s="466"/>
      <c r="R398" s="466"/>
      <c r="S398" s="466"/>
    </row>
    <row r="399" spans="17:19" x14ac:dyDescent="0.2">
      <c r="Q399" s="466"/>
      <c r="R399" s="466"/>
      <c r="S399" s="466"/>
    </row>
    <row r="400" spans="17:19" x14ac:dyDescent="0.2">
      <c r="Q400" s="466"/>
      <c r="R400" s="466"/>
      <c r="S400" s="466"/>
    </row>
    <row r="401" spans="17:19" x14ac:dyDescent="0.2">
      <c r="Q401" s="466"/>
      <c r="R401" s="466"/>
      <c r="S401" s="466"/>
    </row>
    <row r="402" spans="17:19" x14ac:dyDescent="0.2">
      <c r="Q402" s="466"/>
      <c r="R402" s="466"/>
      <c r="S402" s="466"/>
    </row>
    <row r="403" spans="17:19" x14ac:dyDescent="0.2">
      <c r="Q403" s="466"/>
      <c r="R403" s="466"/>
      <c r="S403" s="466"/>
    </row>
    <row r="404" spans="17:19" x14ac:dyDescent="0.2">
      <c r="Q404" s="466"/>
      <c r="R404" s="466"/>
      <c r="S404" s="466"/>
    </row>
    <row r="405" spans="17:19" x14ac:dyDescent="0.2">
      <c r="Q405" s="466"/>
      <c r="R405" s="466"/>
      <c r="S405" s="466"/>
    </row>
    <row r="406" spans="17:19" x14ac:dyDescent="0.2">
      <c r="Q406" s="466"/>
      <c r="R406" s="466"/>
      <c r="S406" s="466"/>
    </row>
    <row r="407" spans="17:19" x14ac:dyDescent="0.2">
      <c r="Q407" s="466"/>
      <c r="R407" s="466"/>
      <c r="S407" s="466"/>
    </row>
    <row r="408" spans="17:19" x14ac:dyDescent="0.2">
      <c r="Q408" s="466"/>
      <c r="R408" s="466"/>
      <c r="S408" s="466"/>
    </row>
    <row r="409" spans="17:19" x14ac:dyDescent="0.2">
      <c r="Q409" s="466"/>
      <c r="R409" s="466"/>
      <c r="S409" s="466"/>
    </row>
    <row r="410" spans="17:19" x14ac:dyDescent="0.2">
      <c r="Q410" s="466"/>
      <c r="R410" s="466"/>
      <c r="S410" s="466"/>
    </row>
    <row r="411" spans="17:19" x14ac:dyDescent="0.2">
      <c r="Q411" s="466"/>
      <c r="R411" s="466"/>
      <c r="S411" s="466"/>
    </row>
    <row r="412" spans="17:19" x14ac:dyDescent="0.2">
      <c r="Q412" s="466"/>
      <c r="R412" s="466"/>
      <c r="S412" s="466"/>
    </row>
    <row r="413" spans="17:19" x14ac:dyDescent="0.2">
      <c r="Q413" s="466"/>
      <c r="R413" s="466"/>
      <c r="S413" s="466"/>
    </row>
    <row r="414" spans="17:19" x14ac:dyDescent="0.2">
      <c r="Q414" s="466"/>
      <c r="R414" s="466"/>
      <c r="S414" s="466"/>
    </row>
    <row r="415" spans="17:19" x14ac:dyDescent="0.2">
      <c r="Q415" s="466"/>
      <c r="R415" s="466"/>
      <c r="S415" s="466"/>
    </row>
    <row r="416" spans="17:19" x14ac:dyDescent="0.2">
      <c r="Q416" s="466"/>
      <c r="R416" s="466"/>
      <c r="S416" s="466"/>
    </row>
    <row r="417" spans="17:19" x14ac:dyDescent="0.2">
      <c r="Q417" s="466"/>
      <c r="R417" s="466"/>
      <c r="S417" s="466"/>
    </row>
    <row r="418" spans="17:19" x14ac:dyDescent="0.2">
      <c r="Q418" s="466"/>
      <c r="R418" s="466"/>
      <c r="S418" s="466"/>
    </row>
    <row r="419" spans="17:19" x14ac:dyDescent="0.2">
      <c r="Q419" s="466"/>
      <c r="R419" s="466"/>
      <c r="S419" s="466"/>
    </row>
    <row r="420" spans="17:19" x14ac:dyDescent="0.2">
      <c r="Q420" s="466"/>
      <c r="R420" s="466"/>
      <c r="S420" s="466"/>
    </row>
    <row r="421" spans="17:19" x14ac:dyDescent="0.2">
      <c r="Q421" s="466"/>
      <c r="R421" s="466"/>
      <c r="S421" s="466"/>
    </row>
    <row r="422" spans="17:19" x14ac:dyDescent="0.2">
      <c r="Q422" s="466"/>
      <c r="R422" s="466"/>
      <c r="S422" s="466"/>
    </row>
    <row r="423" spans="17:19" x14ac:dyDescent="0.2">
      <c r="Q423" s="466"/>
      <c r="R423" s="466"/>
      <c r="S423" s="466"/>
    </row>
    <row r="424" spans="17:19" x14ac:dyDescent="0.2">
      <c r="Q424" s="466"/>
      <c r="R424" s="466"/>
      <c r="S424" s="466"/>
    </row>
    <row r="425" spans="17:19" x14ac:dyDescent="0.2">
      <c r="Q425" s="466"/>
      <c r="R425" s="466"/>
      <c r="S425" s="466"/>
    </row>
    <row r="426" spans="17:19" x14ac:dyDescent="0.2">
      <c r="Q426" s="466"/>
      <c r="R426" s="466"/>
      <c r="S426" s="466"/>
    </row>
    <row r="427" spans="17:19" x14ac:dyDescent="0.2">
      <c r="Q427" s="466"/>
      <c r="R427" s="466"/>
      <c r="S427" s="466"/>
    </row>
    <row r="428" spans="17:19" x14ac:dyDescent="0.2">
      <c r="Q428" s="466"/>
      <c r="R428" s="466"/>
      <c r="S428" s="466"/>
    </row>
    <row r="429" spans="17:19" x14ac:dyDescent="0.2">
      <c r="Q429" s="466"/>
      <c r="R429" s="466"/>
      <c r="S429" s="466"/>
    </row>
    <row r="430" spans="17:19" x14ac:dyDescent="0.2">
      <c r="Q430" s="466"/>
      <c r="R430" s="466"/>
      <c r="S430" s="466"/>
    </row>
    <row r="431" spans="17:19" x14ac:dyDescent="0.2">
      <c r="Q431" s="466"/>
      <c r="R431" s="466"/>
      <c r="S431" s="466"/>
    </row>
    <row r="432" spans="17:19" x14ac:dyDescent="0.2">
      <c r="Q432" s="466"/>
      <c r="R432" s="466"/>
      <c r="S432" s="466"/>
    </row>
    <row r="433" spans="17:19" x14ac:dyDescent="0.2">
      <c r="Q433" s="466"/>
      <c r="R433" s="466"/>
      <c r="S433" s="466"/>
    </row>
    <row r="434" spans="17:19" x14ac:dyDescent="0.2">
      <c r="Q434" s="466"/>
      <c r="R434" s="466"/>
      <c r="S434" s="466"/>
    </row>
    <row r="435" spans="17:19" x14ac:dyDescent="0.2">
      <c r="Q435" s="466"/>
      <c r="R435" s="466"/>
      <c r="S435" s="466"/>
    </row>
    <row r="436" spans="17:19" x14ac:dyDescent="0.2">
      <c r="Q436" s="466"/>
      <c r="R436" s="466"/>
      <c r="S436" s="466"/>
    </row>
    <row r="437" spans="17:19" x14ac:dyDescent="0.2">
      <c r="Q437" s="466"/>
      <c r="R437" s="466"/>
      <c r="S437" s="466"/>
    </row>
    <row r="438" spans="17:19" x14ac:dyDescent="0.2">
      <c r="Q438" s="466"/>
      <c r="R438" s="466"/>
      <c r="S438" s="466"/>
    </row>
    <row r="439" spans="17:19" x14ac:dyDescent="0.2">
      <c r="Q439" s="466"/>
      <c r="R439" s="466"/>
      <c r="S439" s="466"/>
    </row>
    <row r="440" spans="17:19" x14ac:dyDescent="0.2">
      <c r="Q440" s="466"/>
      <c r="R440" s="466"/>
      <c r="S440" s="466"/>
    </row>
    <row r="441" spans="17:19" x14ac:dyDescent="0.2">
      <c r="Q441" s="466"/>
      <c r="R441" s="466"/>
      <c r="S441" s="466"/>
    </row>
    <row r="442" spans="17:19" x14ac:dyDescent="0.2">
      <c r="Q442" s="466"/>
      <c r="R442" s="466"/>
      <c r="S442" s="466"/>
    </row>
    <row r="443" spans="17:19" x14ac:dyDescent="0.2">
      <c r="Q443" s="466"/>
      <c r="R443" s="466"/>
      <c r="S443" s="466"/>
    </row>
    <row r="444" spans="17:19" x14ac:dyDescent="0.2">
      <c r="Q444" s="466"/>
      <c r="R444" s="466"/>
      <c r="S444" s="466"/>
    </row>
    <row r="445" spans="17:19" x14ac:dyDescent="0.2">
      <c r="Q445" s="466"/>
      <c r="R445" s="466"/>
      <c r="S445" s="466"/>
    </row>
    <row r="446" spans="17:19" x14ac:dyDescent="0.2">
      <c r="Q446" s="466"/>
      <c r="R446" s="466"/>
      <c r="S446" s="466"/>
    </row>
    <row r="447" spans="17:19" x14ac:dyDescent="0.2">
      <c r="Q447" s="466"/>
      <c r="R447" s="466"/>
      <c r="S447" s="466"/>
    </row>
    <row r="448" spans="17:19" x14ac:dyDescent="0.2">
      <c r="Q448" s="466"/>
      <c r="R448" s="466"/>
      <c r="S448" s="466"/>
    </row>
    <row r="449" spans="17:19" x14ac:dyDescent="0.2">
      <c r="Q449" s="466"/>
      <c r="R449" s="466"/>
      <c r="S449" s="466"/>
    </row>
    <row r="450" spans="17:19" x14ac:dyDescent="0.2">
      <c r="Q450" s="466"/>
      <c r="R450" s="466"/>
      <c r="S450" s="466"/>
    </row>
    <row r="451" spans="17:19" x14ac:dyDescent="0.2">
      <c r="Q451" s="466"/>
      <c r="R451" s="466"/>
      <c r="S451" s="466"/>
    </row>
    <row r="452" spans="17:19" x14ac:dyDescent="0.2">
      <c r="Q452" s="466"/>
      <c r="R452" s="466"/>
      <c r="S452" s="466"/>
    </row>
    <row r="453" spans="17:19" x14ac:dyDescent="0.2">
      <c r="Q453" s="466"/>
      <c r="R453" s="466"/>
      <c r="S453" s="466"/>
    </row>
    <row r="454" spans="17:19" x14ac:dyDescent="0.2">
      <c r="Q454" s="466"/>
      <c r="R454" s="466"/>
      <c r="S454" s="466"/>
    </row>
    <row r="455" spans="17:19" x14ac:dyDescent="0.2">
      <c r="Q455" s="466"/>
      <c r="R455" s="466"/>
      <c r="S455" s="466"/>
    </row>
    <row r="456" spans="17:19" x14ac:dyDescent="0.2">
      <c r="Q456" s="466"/>
      <c r="R456" s="466"/>
      <c r="S456" s="466"/>
    </row>
    <row r="457" spans="17:19" x14ac:dyDescent="0.2">
      <c r="Q457" s="466"/>
      <c r="R457" s="466"/>
      <c r="S457" s="466"/>
    </row>
    <row r="458" spans="17:19" x14ac:dyDescent="0.2">
      <c r="Q458" s="466"/>
      <c r="R458" s="466"/>
      <c r="S458" s="466"/>
    </row>
    <row r="459" spans="17:19" x14ac:dyDescent="0.2">
      <c r="Q459" s="466"/>
      <c r="R459" s="466"/>
      <c r="S459" s="466"/>
    </row>
    <row r="460" spans="17:19" x14ac:dyDescent="0.2">
      <c r="Q460" s="466"/>
      <c r="R460" s="466"/>
      <c r="S460" s="466"/>
    </row>
    <row r="461" spans="17:19" x14ac:dyDescent="0.2">
      <c r="Q461" s="466"/>
      <c r="R461" s="466"/>
      <c r="S461" s="466"/>
    </row>
    <row r="462" spans="17:19" x14ac:dyDescent="0.2">
      <c r="Q462" s="466"/>
      <c r="R462" s="466"/>
      <c r="S462" s="466"/>
    </row>
    <row r="463" spans="17:19" x14ac:dyDescent="0.2">
      <c r="Q463" s="466"/>
      <c r="R463" s="466"/>
      <c r="S463" s="466"/>
    </row>
    <row r="464" spans="17:19" x14ac:dyDescent="0.2">
      <c r="Q464" s="466"/>
      <c r="R464" s="466"/>
      <c r="S464" s="466"/>
    </row>
    <row r="465" spans="17:19" x14ac:dyDescent="0.2">
      <c r="Q465" s="466"/>
      <c r="R465" s="466"/>
      <c r="S465" s="466"/>
    </row>
    <row r="466" spans="17:19" x14ac:dyDescent="0.2">
      <c r="Q466" s="466"/>
      <c r="R466" s="466"/>
      <c r="S466" s="466"/>
    </row>
    <row r="467" spans="17:19" x14ac:dyDescent="0.2">
      <c r="Q467" s="466"/>
      <c r="R467" s="466"/>
      <c r="S467" s="466"/>
    </row>
    <row r="468" spans="17:19" x14ac:dyDescent="0.2">
      <c r="Q468" s="466"/>
      <c r="R468" s="466"/>
      <c r="S468" s="466"/>
    </row>
    <row r="469" spans="17:19" x14ac:dyDescent="0.2">
      <c r="Q469" s="466"/>
      <c r="R469" s="466"/>
      <c r="S469" s="466"/>
    </row>
    <row r="470" spans="17:19" x14ac:dyDescent="0.2">
      <c r="Q470" s="466"/>
      <c r="R470" s="466"/>
      <c r="S470" s="466"/>
    </row>
    <row r="471" spans="17:19" x14ac:dyDescent="0.2">
      <c r="Q471" s="466"/>
      <c r="R471" s="466"/>
      <c r="S471" s="466"/>
    </row>
    <row r="472" spans="17:19" x14ac:dyDescent="0.2">
      <c r="Q472" s="466"/>
      <c r="R472" s="466"/>
      <c r="S472" s="466"/>
    </row>
    <row r="473" spans="17:19" x14ac:dyDescent="0.2">
      <c r="Q473" s="466"/>
      <c r="R473" s="466"/>
      <c r="S473" s="466"/>
    </row>
    <row r="474" spans="17:19" x14ac:dyDescent="0.2">
      <c r="Q474" s="466"/>
      <c r="R474" s="466"/>
      <c r="S474" s="466"/>
    </row>
    <row r="475" spans="17:19" x14ac:dyDescent="0.2">
      <c r="Q475" s="466"/>
      <c r="R475" s="466"/>
      <c r="S475" s="466"/>
    </row>
    <row r="476" spans="17:19" x14ac:dyDescent="0.2">
      <c r="Q476" s="466"/>
      <c r="R476" s="466"/>
      <c r="S476" s="466"/>
    </row>
    <row r="477" spans="17:19" x14ac:dyDescent="0.2">
      <c r="Q477" s="466"/>
      <c r="R477" s="466"/>
      <c r="S477" s="466"/>
    </row>
    <row r="478" spans="17:19" x14ac:dyDescent="0.2">
      <c r="Q478" s="466"/>
      <c r="R478" s="466"/>
      <c r="S478" s="466"/>
    </row>
    <row r="479" spans="17:19" x14ac:dyDescent="0.2">
      <c r="Q479" s="466"/>
      <c r="R479" s="466"/>
      <c r="S479" s="466"/>
    </row>
    <row r="480" spans="17:19" x14ac:dyDescent="0.2">
      <c r="Q480" s="466"/>
      <c r="R480" s="466"/>
      <c r="S480" s="466"/>
    </row>
    <row r="481" spans="17:19" x14ac:dyDescent="0.2">
      <c r="Q481" s="466"/>
      <c r="R481" s="466"/>
      <c r="S481" s="466"/>
    </row>
    <row r="482" spans="17:19" x14ac:dyDescent="0.2">
      <c r="Q482" s="466"/>
      <c r="R482" s="466"/>
      <c r="S482" s="466"/>
    </row>
    <row r="483" spans="17:19" x14ac:dyDescent="0.2">
      <c r="Q483" s="466"/>
      <c r="R483" s="466"/>
      <c r="S483" s="466"/>
    </row>
    <row r="484" spans="17:19" x14ac:dyDescent="0.2">
      <c r="Q484" s="466"/>
      <c r="R484" s="466"/>
      <c r="S484" s="466"/>
    </row>
    <row r="485" spans="17:19" x14ac:dyDescent="0.2">
      <c r="Q485" s="466"/>
      <c r="R485" s="466"/>
      <c r="S485" s="466"/>
    </row>
    <row r="486" spans="17:19" x14ac:dyDescent="0.2">
      <c r="Q486" s="466"/>
      <c r="R486" s="466"/>
      <c r="S486" s="466"/>
    </row>
    <row r="487" spans="17:19" x14ac:dyDescent="0.2">
      <c r="Q487" s="466"/>
      <c r="R487" s="466"/>
      <c r="S487" s="466"/>
    </row>
    <row r="488" spans="17:19" x14ac:dyDescent="0.2">
      <c r="Q488" s="466"/>
      <c r="R488" s="466"/>
      <c r="S488" s="466"/>
    </row>
    <row r="489" spans="17:19" x14ac:dyDescent="0.2">
      <c r="Q489" s="466"/>
      <c r="R489" s="466"/>
      <c r="S489" s="466"/>
    </row>
    <row r="490" spans="17:19" x14ac:dyDescent="0.2">
      <c r="Q490" s="466"/>
      <c r="R490" s="466"/>
      <c r="S490" s="466"/>
    </row>
    <row r="491" spans="17:19" x14ac:dyDescent="0.2">
      <c r="Q491" s="466"/>
      <c r="R491" s="466"/>
      <c r="S491" s="466"/>
    </row>
    <row r="492" spans="17:19" x14ac:dyDescent="0.2">
      <c r="Q492" s="466"/>
      <c r="R492" s="466"/>
      <c r="S492" s="466"/>
    </row>
    <row r="493" spans="17:19" x14ac:dyDescent="0.2">
      <c r="Q493" s="466"/>
      <c r="R493" s="466"/>
      <c r="S493" s="466"/>
    </row>
    <row r="494" spans="17:19" x14ac:dyDescent="0.2">
      <c r="Q494" s="466"/>
      <c r="R494" s="466"/>
      <c r="S494" s="466"/>
    </row>
    <row r="495" spans="17:19" x14ac:dyDescent="0.2">
      <c r="Q495" s="466"/>
      <c r="R495" s="466"/>
      <c r="S495" s="466"/>
    </row>
    <row r="496" spans="17:19" x14ac:dyDescent="0.2">
      <c r="Q496" s="466"/>
      <c r="R496" s="466"/>
      <c r="S496" s="466"/>
    </row>
    <row r="497" spans="17:19" x14ac:dyDescent="0.2">
      <c r="Q497" s="466"/>
      <c r="R497" s="466"/>
      <c r="S497" s="466"/>
    </row>
    <row r="498" spans="17:19" x14ac:dyDescent="0.2">
      <c r="Q498" s="466"/>
      <c r="R498" s="466"/>
      <c r="S498" s="466"/>
    </row>
  </sheetData>
  <mergeCells count="92">
    <mergeCell ref="A1:U1"/>
    <mergeCell ref="G13:H13"/>
    <mergeCell ref="A13:B13"/>
    <mergeCell ref="C13:F13"/>
    <mergeCell ref="G12:H12"/>
    <mergeCell ref="K10:P10"/>
    <mergeCell ref="Q10:R10"/>
    <mergeCell ref="K12:L12"/>
    <mergeCell ref="M12:P12"/>
    <mergeCell ref="Q12:R12"/>
    <mergeCell ref="K3:U3"/>
    <mergeCell ref="K8:L8"/>
    <mergeCell ref="M8:P8"/>
    <mergeCell ref="Q8:R8"/>
    <mergeCell ref="K6:L6"/>
    <mergeCell ref="M6:P6"/>
    <mergeCell ref="Q6:R6"/>
    <mergeCell ref="S6:T6"/>
    <mergeCell ref="K7:L7"/>
    <mergeCell ref="M7:P7"/>
    <mergeCell ref="Q7:R7"/>
    <mergeCell ref="S7:T7"/>
    <mergeCell ref="A2:U2"/>
    <mergeCell ref="A6:B6"/>
    <mergeCell ref="C6:F6"/>
    <mergeCell ref="G6:H6"/>
    <mergeCell ref="A5:B5"/>
    <mergeCell ref="C5:F5"/>
    <mergeCell ref="G5:H5"/>
    <mergeCell ref="K5:L5"/>
    <mergeCell ref="M5:P5"/>
    <mergeCell ref="Q5:R5"/>
    <mergeCell ref="S5:T5"/>
    <mergeCell ref="A4:F4"/>
    <mergeCell ref="G4:H4"/>
    <mergeCell ref="K4:P4"/>
    <mergeCell ref="Q4:R4"/>
    <mergeCell ref="S4:T4"/>
    <mergeCell ref="A7:B7"/>
    <mergeCell ref="C7:F7"/>
    <mergeCell ref="G7:H7"/>
    <mergeCell ref="A8:B9"/>
    <mergeCell ref="C8:F9"/>
    <mergeCell ref="G8:H9"/>
    <mergeCell ref="I8:I9"/>
    <mergeCell ref="J8:J9"/>
    <mergeCell ref="S8:T8"/>
    <mergeCell ref="K9:L9"/>
    <mergeCell ref="M9:P9"/>
    <mergeCell ref="Q9:R9"/>
    <mergeCell ref="S9:T9"/>
    <mergeCell ref="A14:F15"/>
    <mergeCell ref="G14:H15"/>
    <mergeCell ref="I14:I15"/>
    <mergeCell ref="J14:J15"/>
    <mergeCell ref="S10:T10"/>
    <mergeCell ref="A11:B11"/>
    <mergeCell ref="C11:F11"/>
    <mergeCell ref="G11:H11"/>
    <mergeCell ref="G10:H10"/>
    <mergeCell ref="S11:T11"/>
    <mergeCell ref="A10:F10"/>
    <mergeCell ref="A12:B12"/>
    <mergeCell ref="C12:F12"/>
    <mergeCell ref="K11:L11"/>
    <mergeCell ref="M11:P11"/>
    <mergeCell ref="Q11:R11"/>
    <mergeCell ref="S17:T17"/>
    <mergeCell ref="K18:P18"/>
    <mergeCell ref="Q18:R18"/>
    <mergeCell ref="S18:T18"/>
    <mergeCell ref="S13:T13"/>
    <mergeCell ref="K13:L13"/>
    <mergeCell ref="M13:P13"/>
    <mergeCell ref="Q13:R13"/>
    <mergeCell ref="S15:T16"/>
    <mergeCell ref="J16:J17"/>
    <mergeCell ref="K15:P16"/>
    <mergeCell ref="Q15:R16"/>
    <mergeCell ref="K17:P17"/>
    <mergeCell ref="Q17:R17"/>
    <mergeCell ref="A18:F18"/>
    <mergeCell ref="G18:H18"/>
    <mergeCell ref="A16:F17"/>
    <mergeCell ref="G16:H17"/>
    <mergeCell ref="I16:I17"/>
    <mergeCell ref="U15:U16"/>
    <mergeCell ref="S12:T12"/>
    <mergeCell ref="K14:L14"/>
    <mergeCell ref="M14:P14"/>
    <mergeCell ref="Q14:R14"/>
    <mergeCell ref="S14:T14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colBreaks count="1" manualBreakCount="1">
    <brk id="21" min="1" max="1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zoomScaleNormal="100" workbookViewId="0">
      <selection activeCell="A2" sqref="A2:G2"/>
    </sheetView>
  </sheetViews>
  <sheetFormatPr defaultColWidth="9.140625" defaultRowHeight="15" x14ac:dyDescent="0.25"/>
  <cols>
    <col min="1" max="1" width="44" style="5" customWidth="1"/>
    <col min="2" max="2" width="31.7109375" style="5" customWidth="1"/>
    <col min="3" max="3" width="29.42578125" style="5" customWidth="1"/>
    <col min="4" max="4" width="28.5703125" style="5" customWidth="1"/>
    <col min="5" max="5" width="23" style="5" customWidth="1"/>
    <col min="6" max="6" width="20" style="5" customWidth="1"/>
    <col min="7" max="7" width="19.42578125" style="5" customWidth="1"/>
    <col min="8" max="8" width="17.5703125" style="5" customWidth="1"/>
    <col min="9" max="16384" width="9.140625" style="5"/>
  </cols>
  <sheetData>
    <row r="1" spans="1:7" ht="19.5" thickBot="1" x14ac:dyDescent="0.35">
      <c r="A1" s="777" t="s">
        <v>773</v>
      </c>
      <c r="B1" s="775"/>
      <c r="C1" s="775"/>
      <c r="D1" s="775"/>
      <c r="E1" s="775"/>
      <c r="F1" s="775"/>
      <c r="G1" s="776"/>
    </row>
    <row r="2" spans="1:7" ht="50.25" customHeight="1" x14ac:dyDescent="0.25">
      <c r="A2" s="718" t="s">
        <v>774</v>
      </c>
      <c r="B2" s="719"/>
      <c r="C2" s="719"/>
      <c r="D2" s="719"/>
      <c r="E2" s="719"/>
      <c r="F2" s="719"/>
      <c r="G2" s="720"/>
    </row>
    <row r="3" spans="1:7" ht="15.75" x14ac:dyDescent="0.25">
      <c r="A3" s="721" t="s">
        <v>0</v>
      </c>
      <c r="B3" s="727">
        <v>2019</v>
      </c>
      <c r="C3" s="728"/>
      <c r="D3" s="729"/>
      <c r="E3" s="723">
        <v>2020</v>
      </c>
      <c r="F3" s="723">
        <v>2021</v>
      </c>
      <c r="G3" s="725">
        <v>2022</v>
      </c>
    </row>
    <row r="4" spans="1:7" ht="15.75" x14ac:dyDescent="0.25">
      <c r="A4" s="722"/>
      <c r="B4" s="470" t="s">
        <v>638</v>
      </c>
      <c r="C4" s="471" t="s">
        <v>554</v>
      </c>
      <c r="D4" s="470" t="s">
        <v>575</v>
      </c>
      <c r="E4" s="724"/>
      <c r="F4" s="724"/>
      <c r="G4" s="726"/>
    </row>
    <row r="5" spans="1:7" ht="31.5" x14ac:dyDescent="0.25">
      <c r="A5" s="14" t="s">
        <v>73</v>
      </c>
      <c r="B5" s="472">
        <v>30050713</v>
      </c>
      <c r="C5" s="472">
        <v>30404593</v>
      </c>
      <c r="D5" s="472">
        <v>30404593</v>
      </c>
      <c r="E5" s="472">
        <f>B5*1.1</f>
        <v>33055784.300000004</v>
      </c>
      <c r="F5" s="472">
        <f>B5*1.2</f>
        <v>36060855.600000001</v>
      </c>
      <c r="G5" s="473">
        <f>B5*1.22</f>
        <v>36661869.859999999</v>
      </c>
    </row>
    <row r="6" spans="1:7" ht="15.75" x14ac:dyDescent="0.25">
      <c r="A6" s="14" t="s">
        <v>75</v>
      </c>
      <c r="B6" s="474">
        <v>3193000</v>
      </c>
      <c r="C6" s="474">
        <v>4749604</v>
      </c>
      <c r="D6" s="474">
        <v>3014082</v>
      </c>
      <c r="E6" s="472">
        <f>B6*1.1</f>
        <v>3512300.0000000005</v>
      </c>
      <c r="F6" s="472">
        <f>B6*1.2</f>
        <v>3831600</v>
      </c>
      <c r="G6" s="473">
        <f>B6*1.22</f>
        <v>3895460</v>
      </c>
    </row>
    <row r="7" spans="1:7" ht="15.75" x14ac:dyDescent="0.25">
      <c r="A7" s="14" t="s">
        <v>96</v>
      </c>
      <c r="B7" s="474">
        <v>978910</v>
      </c>
      <c r="C7" s="474">
        <v>13747850</v>
      </c>
      <c r="D7" s="474">
        <v>2166040</v>
      </c>
      <c r="E7" s="472">
        <f>B7*1.1</f>
        <v>1076801</v>
      </c>
      <c r="F7" s="472">
        <f>B7*1.2</f>
        <v>1174692</v>
      </c>
      <c r="G7" s="473">
        <f>B7*1.22</f>
        <v>1194270.2</v>
      </c>
    </row>
    <row r="8" spans="1:7" ht="15.75" x14ac:dyDescent="0.25">
      <c r="A8" s="14" t="s">
        <v>572</v>
      </c>
      <c r="B8" s="474">
        <v>0</v>
      </c>
      <c r="C8" s="474">
        <v>171062</v>
      </c>
      <c r="D8" s="474">
        <v>171062</v>
      </c>
      <c r="E8" s="472"/>
      <c r="F8" s="472"/>
      <c r="G8" s="473"/>
    </row>
    <row r="9" spans="1:7" ht="15.75" x14ac:dyDescent="0.25">
      <c r="A9" s="14" t="s">
        <v>97</v>
      </c>
      <c r="B9" s="474">
        <v>12712109</v>
      </c>
      <c r="C9" s="474">
        <v>8558102</v>
      </c>
      <c r="D9" s="474">
        <v>8558102</v>
      </c>
      <c r="E9" s="472">
        <f>B9*1.1</f>
        <v>13983319.9</v>
      </c>
      <c r="F9" s="472">
        <f>B9*1.2</f>
        <v>15254530.799999999</v>
      </c>
      <c r="G9" s="473">
        <f>B9*1.22</f>
        <v>15508772.98</v>
      </c>
    </row>
    <row r="10" spans="1:7" ht="15.75" x14ac:dyDescent="0.25">
      <c r="A10" s="15" t="s">
        <v>96</v>
      </c>
      <c r="B10" s="475">
        <f t="shared" ref="B10:G10" si="0">SUM(B5:B9)</f>
        <v>46934732</v>
      </c>
      <c r="C10" s="475">
        <f t="shared" si="0"/>
        <v>57631211</v>
      </c>
      <c r="D10" s="475">
        <f t="shared" si="0"/>
        <v>44313879</v>
      </c>
      <c r="E10" s="475">
        <f t="shared" si="0"/>
        <v>51628205.200000003</v>
      </c>
      <c r="F10" s="475">
        <f t="shared" si="0"/>
        <v>56321678.399999999</v>
      </c>
      <c r="G10" s="476">
        <f t="shared" si="0"/>
        <v>57260373.040000007</v>
      </c>
    </row>
    <row r="11" spans="1:7" ht="15.75" x14ac:dyDescent="0.25">
      <c r="A11" s="14" t="s">
        <v>63</v>
      </c>
      <c r="B11" s="474">
        <v>12721784</v>
      </c>
      <c r="C11" s="474">
        <v>14169546</v>
      </c>
      <c r="D11" s="474">
        <v>11168678</v>
      </c>
      <c r="E11" s="474">
        <f>B11*1.1</f>
        <v>13993962.4</v>
      </c>
      <c r="F11" s="474">
        <f>B11*1.2</f>
        <v>15266140.799999999</v>
      </c>
      <c r="G11" s="477">
        <f>B11*1.22</f>
        <v>15520576.48</v>
      </c>
    </row>
    <row r="12" spans="1:7" ht="31.5" x14ac:dyDescent="0.25">
      <c r="A12" s="14" t="s">
        <v>98</v>
      </c>
      <c r="B12" s="474">
        <v>2500000</v>
      </c>
      <c r="C12" s="474">
        <v>2500000</v>
      </c>
      <c r="D12" s="474">
        <v>1915614</v>
      </c>
      <c r="E12" s="474">
        <f>B12*1.1</f>
        <v>2750000</v>
      </c>
      <c r="F12" s="474">
        <f>B12*1.2</f>
        <v>3000000</v>
      </c>
      <c r="G12" s="477">
        <f>B12*1.22</f>
        <v>3050000</v>
      </c>
    </row>
    <row r="13" spans="1:7" ht="15.75" x14ac:dyDescent="0.25">
      <c r="A13" s="14" t="s">
        <v>68</v>
      </c>
      <c r="B13" s="474">
        <v>26020223</v>
      </c>
      <c r="C13" s="474">
        <v>30498161</v>
      </c>
      <c r="D13" s="474">
        <v>28223604</v>
      </c>
      <c r="E13" s="474">
        <f>B13*1.1</f>
        <v>28622245.300000001</v>
      </c>
      <c r="F13" s="474">
        <f>B13*1.2</f>
        <v>31224267.599999998</v>
      </c>
      <c r="G13" s="477">
        <f>B13*1.22</f>
        <v>31744672.059999999</v>
      </c>
    </row>
    <row r="14" spans="1:7" ht="15.75" x14ac:dyDescent="0.25">
      <c r="A14" s="14" t="s">
        <v>69</v>
      </c>
      <c r="B14" s="474">
        <v>2055527</v>
      </c>
      <c r="C14" s="474">
        <v>2094527</v>
      </c>
      <c r="D14" s="474">
        <v>1523173</v>
      </c>
      <c r="E14" s="474">
        <f>B14*1.1</f>
        <v>2261079.7000000002</v>
      </c>
      <c r="F14" s="474">
        <f>B14*1.2</f>
        <v>2466632.4</v>
      </c>
      <c r="G14" s="477">
        <f>B14*1.22</f>
        <v>2507742.94</v>
      </c>
    </row>
    <row r="15" spans="1:7" ht="15.75" x14ac:dyDescent="0.25">
      <c r="A15" s="14" t="s">
        <v>70</v>
      </c>
      <c r="B15" s="474">
        <v>2861284</v>
      </c>
      <c r="C15" s="474">
        <v>6686453</v>
      </c>
      <c r="D15" s="474">
        <v>6161591</v>
      </c>
      <c r="E15" s="474">
        <f>B15*1.1</f>
        <v>3147412.4000000004</v>
      </c>
      <c r="F15" s="474">
        <f>B15*1.2</f>
        <v>3433540.8</v>
      </c>
      <c r="G15" s="477">
        <f>B15*1.22</f>
        <v>3490766.48</v>
      </c>
    </row>
    <row r="16" spans="1:7" ht="15.75" x14ac:dyDescent="0.25">
      <c r="A16" s="15" t="s">
        <v>92</v>
      </c>
      <c r="B16" s="475">
        <f t="shared" ref="B16:G16" si="1">SUM(B11:B15)</f>
        <v>46158818</v>
      </c>
      <c r="C16" s="475">
        <f t="shared" si="1"/>
        <v>55948687</v>
      </c>
      <c r="D16" s="475">
        <f>SUM(D11:D15)</f>
        <v>48992660</v>
      </c>
      <c r="E16" s="475">
        <f t="shared" si="1"/>
        <v>50774699.800000004</v>
      </c>
      <c r="F16" s="475">
        <f t="shared" si="1"/>
        <v>55390581.599999987</v>
      </c>
      <c r="G16" s="476">
        <f t="shared" si="1"/>
        <v>56313757.959999993</v>
      </c>
    </row>
    <row r="17" spans="1:7" ht="31.5" x14ac:dyDescent="0.25">
      <c r="A17" s="14" t="s">
        <v>149</v>
      </c>
      <c r="B17" s="474">
        <v>26213244</v>
      </c>
      <c r="C17" s="474">
        <v>22751013</v>
      </c>
      <c r="D17" s="474">
        <v>22751013</v>
      </c>
      <c r="E17" s="474">
        <f>B17*1.1</f>
        <v>28834568.400000002</v>
      </c>
      <c r="F17" s="474">
        <f>B17*1.2</f>
        <v>31455892.799999997</v>
      </c>
      <c r="G17" s="477">
        <f>B17*1.22</f>
        <v>31980157.68</v>
      </c>
    </row>
    <row r="18" spans="1:7" ht="15.75" customHeight="1" x14ac:dyDescent="0.25">
      <c r="A18" s="14" t="s">
        <v>570</v>
      </c>
      <c r="B18" s="474">
        <v>0</v>
      </c>
      <c r="C18" s="474">
        <v>50000</v>
      </c>
      <c r="D18" s="474">
        <v>50000</v>
      </c>
      <c r="E18" s="474">
        <f>B18*1.1</f>
        <v>0</v>
      </c>
      <c r="F18" s="474">
        <f>B18*1.2</f>
        <v>0</v>
      </c>
      <c r="G18" s="477">
        <f>B18*1.22</f>
        <v>0</v>
      </c>
    </row>
    <row r="19" spans="1:7" ht="16.5" customHeight="1" x14ac:dyDescent="0.25">
      <c r="A19" s="14" t="s">
        <v>84</v>
      </c>
      <c r="B19" s="474">
        <v>50000</v>
      </c>
      <c r="C19" s="474">
        <v>50000</v>
      </c>
      <c r="D19" s="474">
        <v>0</v>
      </c>
      <c r="E19" s="474">
        <f>B19*1.1</f>
        <v>55000.000000000007</v>
      </c>
      <c r="F19" s="474">
        <f>B19*1.2</f>
        <v>60000</v>
      </c>
      <c r="G19" s="477">
        <f>B19*1.22</f>
        <v>61000</v>
      </c>
    </row>
    <row r="20" spans="1:7" ht="15.75" x14ac:dyDescent="0.25">
      <c r="A20" s="14" t="s">
        <v>104</v>
      </c>
      <c r="B20" s="474">
        <v>27365806</v>
      </c>
      <c r="C20" s="474">
        <v>36803549</v>
      </c>
      <c r="D20" s="474">
        <v>40583396</v>
      </c>
      <c r="E20" s="474">
        <f>B20*1.1</f>
        <v>30102386.600000001</v>
      </c>
      <c r="F20" s="474">
        <f>B20*1.2</f>
        <v>32838967.199999999</v>
      </c>
      <c r="G20" s="477">
        <f>B20*1.22</f>
        <v>33386283.32</v>
      </c>
    </row>
    <row r="21" spans="1:7" ht="15.75" x14ac:dyDescent="0.25">
      <c r="A21" s="15" t="s">
        <v>93</v>
      </c>
      <c r="B21" s="475">
        <f>SUM(B17:B20)</f>
        <v>53629050</v>
      </c>
      <c r="C21" s="475">
        <f>SUM(C17:C20)</f>
        <v>59654562</v>
      </c>
      <c r="D21" s="475">
        <f>SUM(D17:D20)</f>
        <v>63384409</v>
      </c>
      <c r="E21" s="475">
        <f t="shared" ref="E21:G21" si="2">SUM(E17:E20)</f>
        <v>58991955</v>
      </c>
      <c r="F21" s="475">
        <f t="shared" si="2"/>
        <v>64354860</v>
      </c>
      <c r="G21" s="475">
        <f t="shared" si="2"/>
        <v>65427441</v>
      </c>
    </row>
    <row r="22" spans="1:7" ht="18.75" customHeight="1" x14ac:dyDescent="0.25">
      <c r="A22" s="14" t="s">
        <v>99</v>
      </c>
      <c r="B22" s="474">
        <v>15795365</v>
      </c>
      <c r="C22" s="478">
        <v>0</v>
      </c>
      <c r="D22" s="478">
        <v>0</v>
      </c>
      <c r="E22" s="474">
        <f>B22*1.1</f>
        <v>17374901.5</v>
      </c>
      <c r="F22" s="474">
        <f>B22*1.2</f>
        <v>18954438</v>
      </c>
      <c r="G22" s="477">
        <f>B22*1.22</f>
        <v>19270345.300000001</v>
      </c>
    </row>
    <row r="23" spans="1:7" ht="18.75" customHeight="1" x14ac:dyDescent="0.25">
      <c r="A23" s="14" t="s">
        <v>71</v>
      </c>
      <c r="B23" s="474">
        <v>881000</v>
      </c>
      <c r="C23" s="474">
        <v>3517063</v>
      </c>
      <c r="D23" s="474">
        <v>735640</v>
      </c>
      <c r="E23" s="474">
        <f>B23*1.1</f>
        <v>969100.00000000012</v>
      </c>
      <c r="F23" s="474">
        <f>B23*1.2</f>
        <v>1057200</v>
      </c>
      <c r="G23" s="477">
        <f>B23*1.22</f>
        <v>1074820</v>
      </c>
    </row>
    <row r="24" spans="1:7" s="9" customFormat="1" ht="33" customHeight="1" x14ac:dyDescent="0.25">
      <c r="A24" s="14" t="s">
        <v>115</v>
      </c>
      <c r="B24" s="474">
        <v>34381035</v>
      </c>
      <c r="C24" s="474">
        <v>41933468</v>
      </c>
      <c r="D24" s="474">
        <v>26788848</v>
      </c>
      <c r="E24" s="474">
        <f>B24*1.1</f>
        <v>37819138.5</v>
      </c>
      <c r="F24" s="474">
        <f>B24*1.2</f>
        <v>41257242</v>
      </c>
      <c r="G24" s="477">
        <f>B24*1.22</f>
        <v>41944862.699999996</v>
      </c>
    </row>
    <row r="25" spans="1:7" ht="18.75" customHeight="1" x14ac:dyDescent="0.25">
      <c r="A25" s="14" t="s">
        <v>641</v>
      </c>
      <c r="B25" s="474">
        <v>2571750</v>
      </c>
      <c r="C25" s="474">
        <v>1791903</v>
      </c>
      <c r="D25" s="474">
        <v>0</v>
      </c>
      <c r="E25" s="474">
        <f>B25*1.1</f>
        <v>2828925</v>
      </c>
      <c r="F25" s="474">
        <f>B25*1.2</f>
        <v>3086100</v>
      </c>
      <c r="G25" s="477">
        <f>B25*1.22</f>
        <v>3137535</v>
      </c>
    </row>
    <row r="26" spans="1:7" ht="18.75" customHeight="1" x14ac:dyDescent="0.25">
      <c r="A26" s="15" t="s">
        <v>94</v>
      </c>
      <c r="B26" s="475">
        <f>SUM(B22:B25)</f>
        <v>53629150</v>
      </c>
      <c r="C26" s="475">
        <f>SUM(C22:C25)</f>
        <v>47242434</v>
      </c>
      <c r="D26" s="475">
        <f>SUM(D22:D25)</f>
        <v>27524488</v>
      </c>
      <c r="E26" s="475">
        <f>SUM(E22:E24)</f>
        <v>56163140</v>
      </c>
      <c r="F26" s="475">
        <f>SUM(F22:F24)</f>
        <v>61268880</v>
      </c>
      <c r="G26" s="476">
        <f>SUM(G22:G24)</f>
        <v>62290028</v>
      </c>
    </row>
    <row r="27" spans="1:7" ht="31.5" x14ac:dyDescent="0.25">
      <c r="A27" s="14" t="s">
        <v>126</v>
      </c>
      <c r="B27" s="474">
        <v>775914</v>
      </c>
      <c r="C27" s="474">
        <v>14094652</v>
      </c>
      <c r="D27" s="474">
        <v>13254281</v>
      </c>
      <c r="E27" s="474">
        <f>B27*1.1</f>
        <v>853505.4</v>
      </c>
      <c r="F27" s="474">
        <f>B27*1.2</f>
        <v>931096.79999999993</v>
      </c>
      <c r="G27" s="477">
        <f>B27*1.22</f>
        <v>946615.08</v>
      </c>
    </row>
    <row r="28" spans="1:7" ht="15.75" x14ac:dyDescent="0.25">
      <c r="A28" s="15" t="s">
        <v>127</v>
      </c>
      <c r="B28" s="475">
        <f>SUM(B27:B27)</f>
        <v>775914</v>
      </c>
      <c r="C28" s="475">
        <f>SUM(C27:C27)</f>
        <v>14094652</v>
      </c>
      <c r="D28" s="475">
        <f>SUM(D27:D27)</f>
        <v>13254281</v>
      </c>
      <c r="E28" s="474">
        <f>B28*1.1</f>
        <v>853505.4</v>
      </c>
      <c r="F28" s="474">
        <f>B28*1.2</f>
        <v>931096.79999999993</v>
      </c>
      <c r="G28" s="477">
        <f>B28*1.22</f>
        <v>946615.08</v>
      </c>
    </row>
    <row r="29" spans="1:7" ht="15.75" x14ac:dyDescent="0.25">
      <c r="A29" s="16" t="s">
        <v>642</v>
      </c>
      <c r="B29" s="475">
        <f>B10+B21</f>
        <v>100563782</v>
      </c>
      <c r="C29" s="475">
        <f>C10+C21</f>
        <v>117285773</v>
      </c>
      <c r="D29" s="475">
        <f>D10+D21</f>
        <v>107698288</v>
      </c>
      <c r="E29" s="475">
        <f t="shared" ref="E29:F29" si="3">E10+E21</f>
        <v>110620160.2</v>
      </c>
      <c r="F29" s="475">
        <f t="shared" si="3"/>
        <v>120676538.40000001</v>
      </c>
      <c r="G29" s="476">
        <f>G10+G21</f>
        <v>122687814.04000001</v>
      </c>
    </row>
    <row r="30" spans="1:7" ht="16.5" thickBot="1" x14ac:dyDescent="0.3">
      <c r="A30" s="17" t="s">
        <v>95</v>
      </c>
      <c r="B30" s="479">
        <f t="shared" ref="B30:G30" si="4">B16+B26+B28</f>
        <v>100563882</v>
      </c>
      <c r="C30" s="479">
        <f t="shared" si="4"/>
        <v>117285773</v>
      </c>
      <c r="D30" s="479">
        <f t="shared" si="4"/>
        <v>89771429</v>
      </c>
      <c r="E30" s="479">
        <f t="shared" si="4"/>
        <v>107791345.20000002</v>
      </c>
      <c r="F30" s="479">
        <f t="shared" si="4"/>
        <v>117590558.39999999</v>
      </c>
      <c r="G30" s="480">
        <f t="shared" si="4"/>
        <v>119550401.03999999</v>
      </c>
    </row>
  </sheetData>
  <mergeCells count="7">
    <mergeCell ref="A1:G1"/>
    <mergeCell ref="A2:G2"/>
    <mergeCell ref="A3:A4"/>
    <mergeCell ref="E3:E4"/>
    <mergeCell ref="F3:F4"/>
    <mergeCell ref="G3:G4"/>
    <mergeCell ref="B3:D3"/>
  </mergeCells>
  <phoneticPr fontId="0" type="noConversion"/>
  <printOptions horizontalCentered="1"/>
  <pageMargins left="0.27559055118110237" right="0.19685039370078741" top="0.74803149606299213" bottom="0.98425196850393704" header="0.51181102362204722" footer="0.51181102362204722"/>
  <pageSetup paperSize="9" scale="7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61"/>
  <sheetViews>
    <sheetView zoomScaleNormal="100" zoomScaleSheetLayoutView="90" workbookViewId="0">
      <selection activeCell="B2" sqref="B2:C2"/>
    </sheetView>
  </sheetViews>
  <sheetFormatPr defaultColWidth="11.5703125" defaultRowHeight="18.75" x14ac:dyDescent="0.3"/>
  <cols>
    <col min="1" max="1" width="6" style="29" customWidth="1"/>
    <col min="2" max="2" width="73.85546875" style="29" customWidth="1"/>
    <col min="3" max="3" width="14.7109375" style="29" customWidth="1"/>
    <col min="4" max="256" width="11.5703125" style="29"/>
    <col min="257" max="257" width="6" style="29" customWidth="1"/>
    <col min="258" max="258" width="73.85546875" style="29" customWidth="1"/>
    <col min="259" max="259" width="14.7109375" style="29" customWidth="1"/>
    <col min="260" max="512" width="11.5703125" style="29"/>
    <col min="513" max="513" width="6" style="29" customWidth="1"/>
    <col min="514" max="514" width="73.85546875" style="29" customWidth="1"/>
    <col min="515" max="515" width="14.7109375" style="29" customWidth="1"/>
    <col min="516" max="768" width="11.5703125" style="29"/>
    <col min="769" max="769" width="6" style="29" customWidth="1"/>
    <col min="770" max="770" width="73.85546875" style="29" customWidth="1"/>
    <col min="771" max="771" width="14.7109375" style="29" customWidth="1"/>
    <col min="772" max="1024" width="11.5703125" style="29"/>
    <col min="1025" max="1025" width="6" style="29" customWidth="1"/>
    <col min="1026" max="1026" width="73.85546875" style="29" customWidth="1"/>
    <col min="1027" max="1027" width="14.7109375" style="29" customWidth="1"/>
    <col min="1028" max="1280" width="11.5703125" style="29"/>
    <col min="1281" max="1281" width="6" style="29" customWidth="1"/>
    <col min="1282" max="1282" width="73.85546875" style="29" customWidth="1"/>
    <col min="1283" max="1283" width="14.7109375" style="29" customWidth="1"/>
    <col min="1284" max="1536" width="11.5703125" style="29"/>
    <col min="1537" max="1537" width="6" style="29" customWidth="1"/>
    <col min="1538" max="1538" width="73.85546875" style="29" customWidth="1"/>
    <col min="1539" max="1539" width="14.7109375" style="29" customWidth="1"/>
    <col min="1540" max="1792" width="11.5703125" style="29"/>
    <col min="1793" max="1793" width="6" style="29" customWidth="1"/>
    <col min="1794" max="1794" width="73.85546875" style="29" customWidth="1"/>
    <col min="1795" max="1795" width="14.7109375" style="29" customWidth="1"/>
    <col min="1796" max="2048" width="11.5703125" style="29"/>
    <col min="2049" max="2049" width="6" style="29" customWidth="1"/>
    <col min="2050" max="2050" width="73.85546875" style="29" customWidth="1"/>
    <col min="2051" max="2051" width="14.7109375" style="29" customWidth="1"/>
    <col min="2052" max="2304" width="11.5703125" style="29"/>
    <col min="2305" max="2305" width="6" style="29" customWidth="1"/>
    <col min="2306" max="2306" width="73.85546875" style="29" customWidth="1"/>
    <col min="2307" max="2307" width="14.7109375" style="29" customWidth="1"/>
    <col min="2308" max="2560" width="11.5703125" style="29"/>
    <col min="2561" max="2561" width="6" style="29" customWidth="1"/>
    <col min="2562" max="2562" width="73.85546875" style="29" customWidth="1"/>
    <col min="2563" max="2563" width="14.7109375" style="29" customWidth="1"/>
    <col min="2564" max="2816" width="11.5703125" style="29"/>
    <col min="2817" max="2817" width="6" style="29" customWidth="1"/>
    <col min="2818" max="2818" width="73.85546875" style="29" customWidth="1"/>
    <col min="2819" max="2819" width="14.7109375" style="29" customWidth="1"/>
    <col min="2820" max="3072" width="11.5703125" style="29"/>
    <col min="3073" max="3073" width="6" style="29" customWidth="1"/>
    <col min="3074" max="3074" width="73.85546875" style="29" customWidth="1"/>
    <col min="3075" max="3075" width="14.7109375" style="29" customWidth="1"/>
    <col min="3076" max="3328" width="11.5703125" style="29"/>
    <col min="3329" max="3329" width="6" style="29" customWidth="1"/>
    <col min="3330" max="3330" width="73.85546875" style="29" customWidth="1"/>
    <col min="3331" max="3331" width="14.7109375" style="29" customWidth="1"/>
    <col min="3332" max="3584" width="11.5703125" style="29"/>
    <col min="3585" max="3585" width="6" style="29" customWidth="1"/>
    <col min="3586" max="3586" width="73.85546875" style="29" customWidth="1"/>
    <col min="3587" max="3587" width="14.7109375" style="29" customWidth="1"/>
    <col min="3588" max="3840" width="11.5703125" style="29"/>
    <col min="3841" max="3841" width="6" style="29" customWidth="1"/>
    <col min="3842" max="3842" width="73.85546875" style="29" customWidth="1"/>
    <col min="3843" max="3843" width="14.7109375" style="29" customWidth="1"/>
    <col min="3844" max="4096" width="11.5703125" style="29"/>
    <col min="4097" max="4097" width="6" style="29" customWidth="1"/>
    <col min="4098" max="4098" width="73.85546875" style="29" customWidth="1"/>
    <col min="4099" max="4099" width="14.7109375" style="29" customWidth="1"/>
    <col min="4100" max="4352" width="11.5703125" style="29"/>
    <col min="4353" max="4353" width="6" style="29" customWidth="1"/>
    <col min="4354" max="4354" width="73.85546875" style="29" customWidth="1"/>
    <col min="4355" max="4355" width="14.7109375" style="29" customWidth="1"/>
    <col min="4356" max="4608" width="11.5703125" style="29"/>
    <col min="4609" max="4609" width="6" style="29" customWidth="1"/>
    <col min="4610" max="4610" width="73.85546875" style="29" customWidth="1"/>
    <col min="4611" max="4611" width="14.7109375" style="29" customWidth="1"/>
    <col min="4612" max="4864" width="11.5703125" style="29"/>
    <col min="4865" max="4865" width="6" style="29" customWidth="1"/>
    <col min="4866" max="4866" width="73.85546875" style="29" customWidth="1"/>
    <col min="4867" max="4867" width="14.7109375" style="29" customWidth="1"/>
    <col min="4868" max="5120" width="11.5703125" style="29"/>
    <col min="5121" max="5121" width="6" style="29" customWidth="1"/>
    <col min="5122" max="5122" width="73.85546875" style="29" customWidth="1"/>
    <col min="5123" max="5123" width="14.7109375" style="29" customWidth="1"/>
    <col min="5124" max="5376" width="11.5703125" style="29"/>
    <col min="5377" max="5377" width="6" style="29" customWidth="1"/>
    <col min="5378" max="5378" width="73.85546875" style="29" customWidth="1"/>
    <col min="5379" max="5379" width="14.7109375" style="29" customWidth="1"/>
    <col min="5380" max="5632" width="11.5703125" style="29"/>
    <col min="5633" max="5633" width="6" style="29" customWidth="1"/>
    <col min="5634" max="5634" width="73.85546875" style="29" customWidth="1"/>
    <col min="5635" max="5635" width="14.7109375" style="29" customWidth="1"/>
    <col min="5636" max="5888" width="11.5703125" style="29"/>
    <col min="5889" max="5889" width="6" style="29" customWidth="1"/>
    <col min="5890" max="5890" width="73.85546875" style="29" customWidth="1"/>
    <col min="5891" max="5891" width="14.7109375" style="29" customWidth="1"/>
    <col min="5892" max="6144" width="11.5703125" style="29"/>
    <col min="6145" max="6145" width="6" style="29" customWidth="1"/>
    <col min="6146" max="6146" width="73.85546875" style="29" customWidth="1"/>
    <col min="6147" max="6147" width="14.7109375" style="29" customWidth="1"/>
    <col min="6148" max="6400" width="11.5703125" style="29"/>
    <col min="6401" max="6401" width="6" style="29" customWidth="1"/>
    <col min="6402" max="6402" width="73.85546875" style="29" customWidth="1"/>
    <col min="6403" max="6403" width="14.7109375" style="29" customWidth="1"/>
    <col min="6404" max="6656" width="11.5703125" style="29"/>
    <col min="6657" max="6657" width="6" style="29" customWidth="1"/>
    <col min="6658" max="6658" width="73.85546875" style="29" customWidth="1"/>
    <col min="6659" max="6659" width="14.7109375" style="29" customWidth="1"/>
    <col min="6660" max="6912" width="11.5703125" style="29"/>
    <col min="6913" max="6913" width="6" style="29" customWidth="1"/>
    <col min="6914" max="6914" width="73.85546875" style="29" customWidth="1"/>
    <col min="6915" max="6915" width="14.7109375" style="29" customWidth="1"/>
    <col min="6916" max="7168" width="11.5703125" style="29"/>
    <col min="7169" max="7169" width="6" style="29" customWidth="1"/>
    <col min="7170" max="7170" width="73.85546875" style="29" customWidth="1"/>
    <col min="7171" max="7171" width="14.7109375" style="29" customWidth="1"/>
    <col min="7172" max="7424" width="11.5703125" style="29"/>
    <col min="7425" max="7425" width="6" style="29" customWidth="1"/>
    <col min="7426" max="7426" width="73.85546875" style="29" customWidth="1"/>
    <col min="7427" max="7427" width="14.7109375" style="29" customWidth="1"/>
    <col min="7428" max="7680" width="11.5703125" style="29"/>
    <col min="7681" max="7681" width="6" style="29" customWidth="1"/>
    <col min="7682" max="7682" width="73.85546875" style="29" customWidth="1"/>
    <col min="7683" max="7683" width="14.7109375" style="29" customWidth="1"/>
    <col min="7684" max="7936" width="11.5703125" style="29"/>
    <col min="7937" max="7937" width="6" style="29" customWidth="1"/>
    <col min="7938" max="7938" width="73.85546875" style="29" customWidth="1"/>
    <col min="7939" max="7939" width="14.7109375" style="29" customWidth="1"/>
    <col min="7940" max="8192" width="11.5703125" style="29"/>
    <col min="8193" max="8193" width="6" style="29" customWidth="1"/>
    <col min="8194" max="8194" width="73.85546875" style="29" customWidth="1"/>
    <col min="8195" max="8195" width="14.7109375" style="29" customWidth="1"/>
    <col min="8196" max="8448" width="11.5703125" style="29"/>
    <col min="8449" max="8449" width="6" style="29" customWidth="1"/>
    <col min="8450" max="8450" width="73.85546875" style="29" customWidth="1"/>
    <col min="8451" max="8451" width="14.7109375" style="29" customWidth="1"/>
    <col min="8452" max="8704" width="11.5703125" style="29"/>
    <col min="8705" max="8705" width="6" style="29" customWidth="1"/>
    <col min="8706" max="8706" width="73.85546875" style="29" customWidth="1"/>
    <col min="8707" max="8707" width="14.7109375" style="29" customWidth="1"/>
    <col min="8708" max="8960" width="11.5703125" style="29"/>
    <col min="8961" max="8961" width="6" style="29" customWidth="1"/>
    <col min="8962" max="8962" width="73.85546875" style="29" customWidth="1"/>
    <col min="8963" max="8963" width="14.7109375" style="29" customWidth="1"/>
    <col min="8964" max="9216" width="11.5703125" style="29"/>
    <col min="9217" max="9217" width="6" style="29" customWidth="1"/>
    <col min="9218" max="9218" width="73.85546875" style="29" customWidth="1"/>
    <col min="9219" max="9219" width="14.7109375" style="29" customWidth="1"/>
    <col min="9220" max="9472" width="11.5703125" style="29"/>
    <col min="9473" max="9473" width="6" style="29" customWidth="1"/>
    <col min="9474" max="9474" width="73.85546875" style="29" customWidth="1"/>
    <col min="9475" max="9475" width="14.7109375" style="29" customWidth="1"/>
    <col min="9476" max="9728" width="11.5703125" style="29"/>
    <col min="9729" max="9729" width="6" style="29" customWidth="1"/>
    <col min="9730" max="9730" width="73.85546875" style="29" customWidth="1"/>
    <col min="9731" max="9731" width="14.7109375" style="29" customWidth="1"/>
    <col min="9732" max="9984" width="11.5703125" style="29"/>
    <col min="9985" max="9985" width="6" style="29" customWidth="1"/>
    <col min="9986" max="9986" width="73.85546875" style="29" customWidth="1"/>
    <col min="9987" max="9987" width="14.7109375" style="29" customWidth="1"/>
    <col min="9988" max="10240" width="11.5703125" style="29"/>
    <col min="10241" max="10241" width="6" style="29" customWidth="1"/>
    <col min="10242" max="10242" width="73.85546875" style="29" customWidth="1"/>
    <col min="10243" max="10243" width="14.7109375" style="29" customWidth="1"/>
    <col min="10244" max="10496" width="11.5703125" style="29"/>
    <col min="10497" max="10497" width="6" style="29" customWidth="1"/>
    <col min="10498" max="10498" width="73.85546875" style="29" customWidth="1"/>
    <col min="10499" max="10499" width="14.7109375" style="29" customWidth="1"/>
    <col min="10500" max="10752" width="11.5703125" style="29"/>
    <col min="10753" max="10753" width="6" style="29" customWidth="1"/>
    <col min="10754" max="10754" width="73.85546875" style="29" customWidth="1"/>
    <col min="10755" max="10755" width="14.7109375" style="29" customWidth="1"/>
    <col min="10756" max="11008" width="11.5703125" style="29"/>
    <col min="11009" max="11009" width="6" style="29" customWidth="1"/>
    <col min="11010" max="11010" width="73.85546875" style="29" customWidth="1"/>
    <col min="11011" max="11011" width="14.7109375" style="29" customWidth="1"/>
    <col min="11012" max="11264" width="11.5703125" style="29"/>
    <col min="11265" max="11265" width="6" style="29" customWidth="1"/>
    <col min="11266" max="11266" width="73.85546875" style="29" customWidth="1"/>
    <col min="11267" max="11267" width="14.7109375" style="29" customWidth="1"/>
    <col min="11268" max="11520" width="11.5703125" style="29"/>
    <col min="11521" max="11521" width="6" style="29" customWidth="1"/>
    <col min="11522" max="11522" width="73.85546875" style="29" customWidth="1"/>
    <col min="11523" max="11523" width="14.7109375" style="29" customWidth="1"/>
    <col min="11524" max="11776" width="11.5703125" style="29"/>
    <col min="11777" max="11777" width="6" style="29" customWidth="1"/>
    <col min="11778" max="11778" width="73.85546875" style="29" customWidth="1"/>
    <col min="11779" max="11779" width="14.7109375" style="29" customWidth="1"/>
    <col min="11780" max="12032" width="11.5703125" style="29"/>
    <col min="12033" max="12033" width="6" style="29" customWidth="1"/>
    <col min="12034" max="12034" width="73.85546875" style="29" customWidth="1"/>
    <col min="12035" max="12035" width="14.7109375" style="29" customWidth="1"/>
    <col min="12036" max="12288" width="11.5703125" style="29"/>
    <col min="12289" max="12289" width="6" style="29" customWidth="1"/>
    <col min="12290" max="12290" width="73.85546875" style="29" customWidth="1"/>
    <col min="12291" max="12291" width="14.7109375" style="29" customWidth="1"/>
    <col min="12292" max="12544" width="11.5703125" style="29"/>
    <col min="12545" max="12545" width="6" style="29" customWidth="1"/>
    <col min="12546" max="12546" width="73.85546875" style="29" customWidth="1"/>
    <col min="12547" max="12547" width="14.7109375" style="29" customWidth="1"/>
    <col min="12548" max="12800" width="11.5703125" style="29"/>
    <col min="12801" max="12801" width="6" style="29" customWidth="1"/>
    <col min="12802" max="12802" width="73.85546875" style="29" customWidth="1"/>
    <col min="12803" max="12803" width="14.7109375" style="29" customWidth="1"/>
    <col min="12804" max="13056" width="11.5703125" style="29"/>
    <col min="13057" max="13057" width="6" style="29" customWidth="1"/>
    <col min="13058" max="13058" width="73.85546875" style="29" customWidth="1"/>
    <col min="13059" max="13059" width="14.7109375" style="29" customWidth="1"/>
    <col min="13060" max="13312" width="11.5703125" style="29"/>
    <col min="13313" max="13313" width="6" style="29" customWidth="1"/>
    <col min="13314" max="13314" width="73.85546875" style="29" customWidth="1"/>
    <col min="13315" max="13315" width="14.7109375" style="29" customWidth="1"/>
    <col min="13316" max="13568" width="11.5703125" style="29"/>
    <col min="13569" max="13569" width="6" style="29" customWidth="1"/>
    <col min="13570" max="13570" width="73.85546875" style="29" customWidth="1"/>
    <col min="13571" max="13571" width="14.7109375" style="29" customWidth="1"/>
    <col min="13572" max="13824" width="11.5703125" style="29"/>
    <col min="13825" max="13825" width="6" style="29" customWidth="1"/>
    <col min="13826" max="13826" width="73.85546875" style="29" customWidth="1"/>
    <col min="13827" max="13827" width="14.7109375" style="29" customWidth="1"/>
    <col min="13828" max="14080" width="11.5703125" style="29"/>
    <col min="14081" max="14081" width="6" style="29" customWidth="1"/>
    <col min="14082" max="14082" width="73.85546875" style="29" customWidth="1"/>
    <col min="14083" max="14083" width="14.7109375" style="29" customWidth="1"/>
    <col min="14084" max="14336" width="11.5703125" style="29"/>
    <col min="14337" max="14337" width="6" style="29" customWidth="1"/>
    <col min="14338" max="14338" width="73.85546875" style="29" customWidth="1"/>
    <col min="14339" max="14339" width="14.7109375" style="29" customWidth="1"/>
    <col min="14340" max="14592" width="11.5703125" style="29"/>
    <col min="14593" max="14593" width="6" style="29" customWidth="1"/>
    <col min="14594" max="14594" width="73.85546875" style="29" customWidth="1"/>
    <col min="14595" max="14595" width="14.7109375" style="29" customWidth="1"/>
    <col min="14596" max="14848" width="11.5703125" style="29"/>
    <col min="14849" max="14849" width="6" style="29" customWidth="1"/>
    <col min="14850" max="14850" width="73.85546875" style="29" customWidth="1"/>
    <col min="14851" max="14851" width="14.7109375" style="29" customWidth="1"/>
    <col min="14852" max="15104" width="11.5703125" style="29"/>
    <col min="15105" max="15105" width="6" style="29" customWidth="1"/>
    <col min="15106" max="15106" width="73.85546875" style="29" customWidth="1"/>
    <col min="15107" max="15107" width="14.7109375" style="29" customWidth="1"/>
    <col min="15108" max="15360" width="11.5703125" style="29"/>
    <col min="15361" max="15361" width="6" style="29" customWidth="1"/>
    <col min="15362" max="15362" width="73.85546875" style="29" customWidth="1"/>
    <col min="15363" max="15363" width="14.7109375" style="29" customWidth="1"/>
    <col min="15364" max="15616" width="11.5703125" style="29"/>
    <col min="15617" max="15617" width="6" style="29" customWidth="1"/>
    <col min="15618" max="15618" width="73.85546875" style="29" customWidth="1"/>
    <col min="15619" max="15619" width="14.7109375" style="29" customWidth="1"/>
    <col min="15620" max="15872" width="11.5703125" style="29"/>
    <col min="15873" max="15873" width="6" style="29" customWidth="1"/>
    <col min="15874" max="15874" width="73.85546875" style="29" customWidth="1"/>
    <col min="15875" max="15875" width="14.7109375" style="29" customWidth="1"/>
    <col min="15876" max="16128" width="11.5703125" style="29"/>
    <col min="16129" max="16129" width="6" style="29" customWidth="1"/>
    <col min="16130" max="16130" width="73.85546875" style="29" customWidth="1"/>
    <col min="16131" max="16131" width="14.7109375" style="29" customWidth="1"/>
    <col min="16132" max="16384" width="11.5703125" style="29"/>
  </cols>
  <sheetData>
    <row r="1" spans="1:256" ht="19.5" thickBot="1" x14ac:dyDescent="0.35">
      <c r="A1" s="778" t="s">
        <v>780</v>
      </c>
      <c r="B1" s="764"/>
      <c r="C1" s="765"/>
    </row>
    <row r="2" spans="1:256" x14ac:dyDescent="0.3">
      <c r="A2" s="733"/>
      <c r="B2" s="735" t="s">
        <v>785</v>
      </c>
      <c r="C2" s="736"/>
    </row>
    <row r="3" spans="1:256" x14ac:dyDescent="0.3">
      <c r="A3" s="734"/>
      <c r="B3" s="30" t="s">
        <v>0</v>
      </c>
      <c r="C3" s="31" t="s">
        <v>221</v>
      </c>
    </row>
    <row r="4" spans="1:256" s="36" customFormat="1" x14ac:dyDescent="0.3">
      <c r="A4" s="32" t="s">
        <v>222</v>
      </c>
      <c r="B4" s="33" t="s">
        <v>223</v>
      </c>
      <c r="C4" s="34">
        <v>58556790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5" customFormat="1" x14ac:dyDescent="0.3">
      <c r="A5" s="32" t="s">
        <v>224</v>
      </c>
      <c r="B5" s="33" t="s">
        <v>225</v>
      </c>
      <c r="C5" s="34">
        <v>76517148</v>
      </c>
    </row>
    <row r="6" spans="1:256" s="35" customFormat="1" x14ac:dyDescent="0.3">
      <c r="A6" s="37" t="s">
        <v>226</v>
      </c>
      <c r="B6" s="30" t="s">
        <v>227</v>
      </c>
      <c r="C6" s="38">
        <f>SUM(C4-C5)</f>
        <v>-17960358</v>
      </c>
    </row>
    <row r="7" spans="1:256" s="35" customFormat="1" x14ac:dyDescent="0.3">
      <c r="A7" s="32" t="s">
        <v>228</v>
      </c>
      <c r="B7" s="33" t="s">
        <v>229</v>
      </c>
      <c r="C7" s="34">
        <v>49141498</v>
      </c>
    </row>
    <row r="8" spans="1:256" s="35" customFormat="1" x14ac:dyDescent="0.3">
      <c r="A8" s="32" t="s">
        <v>230</v>
      </c>
      <c r="B8" s="33" t="s">
        <v>231</v>
      </c>
      <c r="C8" s="39">
        <v>13254281</v>
      </c>
    </row>
    <row r="9" spans="1:256" s="35" customFormat="1" x14ac:dyDescent="0.3">
      <c r="A9" s="37" t="s">
        <v>232</v>
      </c>
      <c r="B9" s="30" t="s">
        <v>233</v>
      </c>
      <c r="C9" s="40">
        <f>C7-C8</f>
        <v>35887217</v>
      </c>
    </row>
    <row r="10" spans="1:256" s="35" customFormat="1" x14ac:dyDescent="0.3">
      <c r="A10" s="37" t="s">
        <v>234</v>
      </c>
      <c r="B10" s="30" t="s">
        <v>235</v>
      </c>
      <c r="C10" s="40">
        <f>SUM(C6+C9)</f>
        <v>17926859</v>
      </c>
    </row>
    <row r="11" spans="1:256" s="35" customFormat="1" x14ac:dyDescent="0.3">
      <c r="A11" s="37" t="s">
        <v>236</v>
      </c>
      <c r="B11" s="30" t="s">
        <v>237</v>
      </c>
      <c r="C11" s="40" t="s">
        <v>238</v>
      </c>
    </row>
    <row r="12" spans="1:256" s="35" customFormat="1" x14ac:dyDescent="0.3">
      <c r="A12" s="37" t="s">
        <v>239</v>
      </c>
      <c r="B12" s="30" t="s">
        <v>240</v>
      </c>
      <c r="C12" s="40">
        <f>C10</f>
        <v>17926859</v>
      </c>
    </row>
    <row r="13" spans="1:256" s="35" customFormat="1" ht="19.5" thickBot="1" x14ac:dyDescent="0.35">
      <c r="A13" s="41" t="s">
        <v>241</v>
      </c>
      <c r="B13" s="42" t="s">
        <v>242</v>
      </c>
      <c r="C13" s="501">
        <v>17926859</v>
      </c>
    </row>
    <row r="14" spans="1:256" ht="19.5" thickBot="1" x14ac:dyDescent="0.35">
      <c r="A14" s="43">
        <v>11</v>
      </c>
      <c r="B14" s="44" t="s">
        <v>243</v>
      </c>
      <c r="C14" s="45">
        <f>C10-C13</f>
        <v>0</v>
      </c>
    </row>
    <row r="16" spans="1:256" x14ac:dyDescent="0.3">
      <c r="A16" s="731" t="s">
        <v>745</v>
      </c>
      <c r="B16" s="731"/>
      <c r="C16" s="731"/>
    </row>
    <row r="17" spans="1:3" ht="74.25" customHeight="1" x14ac:dyDescent="0.3">
      <c r="A17" s="737" t="s">
        <v>761</v>
      </c>
      <c r="B17" s="737"/>
      <c r="C17" s="737"/>
    </row>
    <row r="19" spans="1:3" x14ac:dyDescent="0.3">
      <c r="A19" s="731" t="s">
        <v>746</v>
      </c>
      <c r="B19" s="731"/>
      <c r="C19" s="731"/>
    </row>
    <row r="20" spans="1:3" x14ac:dyDescent="0.3">
      <c r="A20" s="579"/>
      <c r="B20" s="579"/>
      <c r="C20" s="579"/>
    </row>
    <row r="21" spans="1:3" x14ac:dyDescent="0.3">
      <c r="A21" s="730" t="s">
        <v>751</v>
      </c>
      <c r="B21" s="731"/>
      <c r="C21" s="731"/>
    </row>
    <row r="22" spans="1:3" x14ac:dyDescent="0.3">
      <c r="B22" s="29" t="s">
        <v>747</v>
      </c>
      <c r="C22" s="581">
        <v>3000868</v>
      </c>
    </row>
    <row r="23" spans="1:3" x14ac:dyDescent="0.3">
      <c r="B23" s="29" t="s">
        <v>748</v>
      </c>
      <c r="C23" s="581">
        <v>584386</v>
      </c>
    </row>
    <row r="24" spans="1:3" x14ac:dyDescent="0.3">
      <c r="B24" s="29" t="s">
        <v>749</v>
      </c>
      <c r="C24" s="581">
        <v>2274557</v>
      </c>
    </row>
    <row r="25" spans="1:3" x14ac:dyDescent="0.3">
      <c r="B25" s="29" t="s">
        <v>69</v>
      </c>
      <c r="C25" s="581">
        <v>571354</v>
      </c>
    </row>
    <row r="26" spans="1:3" x14ac:dyDescent="0.3">
      <c r="B26" s="580" t="s">
        <v>70</v>
      </c>
      <c r="C26" s="583">
        <v>524862</v>
      </c>
    </row>
    <row r="27" spans="1:3" x14ac:dyDescent="0.3">
      <c r="B27" s="577" t="s">
        <v>124</v>
      </c>
      <c r="C27" s="582">
        <v>840371</v>
      </c>
    </row>
    <row r="28" spans="1:3" x14ac:dyDescent="0.3">
      <c r="B28" s="29" t="s">
        <v>8</v>
      </c>
      <c r="C28" s="581">
        <f>SUM(C22:C27)</f>
        <v>7796398</v>
      </c>
    </row>
    <row r="30" spans="1:3" x14ac:dyDescent="0.3">
      <c r="A30" s="732" t="s">
        <v>750</v>
      </c>
      <c r="B30" s="732"/>
      <c r="C30" s="732"/>
    </row>
    <row r="31" spans="1:3" x14ac:dyDescent="0.3">
      <c r="B31" s="577" t="s">
        <v>100</v>
      </c>
      <c r="C31" s="582">
        <v>3779847</v>
      </c>
    </row>
    <row r="32" spans="1:3" x14ac:dyDescent="0.3">
      <c r="B32" s="29" t="s">
        <v>8</v>
      </c>
      <c r="C32" s="581">
        <f>SUM(C31)</f>
        <v>3779847</v>
      </c>
    </row>
    <row r="33" spans="1:3" x14ac:dyDescent="0.3">
      <c r="C33" s="581"/>
    </row>
    <row r="34" spans="1:3" x14ac:dyDescent="0.3">
      <c r="A34" s="578" t="s">
        <v>752</v>
      </c>
    </row>
    <row r="35" spans="1:3" x14ac:dyDescent="0.3">
      <c r="B35" s="29" t="s">
        <v>75</v>
      </c>
      <c r="C35" s="581">
        <v>1735522</v>
      </c>
    </row>
    <row r="36" spans="1:3" x14ac:dyDescent="0.3">
      <c r="B36" s="577" t="s">
        <v>96</v>
      </c>
      <c r="C36" s="582">
        <v>11581810</v>
      </c>
    </row>
    <row r="37" spans="1:3" x14ac:dyDescent="0.3">
      <c r="B37" s="29" t="s">
        <v>8</v>
      </c>
      <c r="C37" s="581">
        <f>SUM(C35:C36)</f>
        <v>13317332</v>
      </c>
    </row>
    <row r="39" spans="1:3" x14ac:dyDescent="0.3">
      <c r="A39" s="586" t="s">
        <v>753</v>
      </c>
      <c r="B39" s="586"/>
      <c r="C39" s="587">
        <f>C28+C32-C37</f>
        <v>-1741087</v>
      </c>
    </row>
    <row r="41" spans="1:3" x14ac:dyDescent="0.3">
      <c r="A41" s="578" t="s">
        <v>754</v>
      </c>
      <c r="C41" s="581"/>
    </row>
    <row r="42" spans="1:3" x14ac:dyDescent="0.3">
      <c r="A42" s="29" t="s">
        <v>755</v>
      </c>
      <c r="B42" s="29" t="s">
        <v>756</v>
      </c>
      <c r="C42" s="581">
        <v>2781423</v>
      </c>
    </row>
    <row r="43" spans="1:3" x14ac:dyDescent="0.3">
      <c r="B43" s="580" t="s">
        <v>757</v>
      </c>
      <c r="C43" s="583">
        <v>15144620</v>
      </c>
    </row>
    <row r="44" spans="1:3" x14ac:dyDescent="0.3">
      <c r="B44" s="577" t="s">
        <v>641</v>
      </c>
      <c r="C44" s="582">
        <v>1791903</v>
      </c>
    </row>
    <row r="45" spans="1:3" x14ac:dyDescent="0.3">
      <c r="B45" s="29" t="s">
        <v>8</v>
      </c>
      <c r="C45" s="581">
        <f>SUM(C42:C44)</f>
        <v>19717946</v>
      </c>
    </row>
    <row r="46" spans="1:3" x14ac:dyDescent="0.3">
      <c r="C46" s="581"/>
    </row>
    <row r="47" spans="1:3" x14ac:dyDescent="0.3">
      <c r="A47" s="578" t="s">
        <v>758</v>
      </c>
    </row>
    <row r="48" spans="1:3" x14ac:dyDescent="0.3">
      <c r="B48" s="577" t="s">
        <v>84</v>
      </c>
      <c r="C48" s="582">
        <v>50000</v>
      </c>
    </row>
    <row r="49" spans="1:3" x14ac:dyDescent="0.3">
      <c r="B49" s="29" t="s">
        <v>8</v>
      </c>
      <c r="C49" s="581">
        <f>SUM(C48)</f>
        <v>50000</v>
      </c>
    </row>
    <row r="51" spans="1:3" x14ac:dyDescent="0.3">
      <c r="A51" s="584" t="s">
        <v>759</v>
      </c>
      <c r="B51" s="584"/>
      <c r="C51" s="585">
        <f>C45-C49</f>
        <v>19667946</v>
      </c>
    </row>
    <row r="53" spans="1:3" x14ac:dyDescent="0.3">
      <c r="A53" s="584" t="s">
        <v>760</v>
      </c>
      <c r="B53" s="584"/>
      <c r="C53" s="585">
        <f>C39+C51</f>
        <v>17926859</v>
      </c>
    </row>
    <row r="54" spans="1:3" x14ac:dyDescent="0.3">
      <c r="A54" s="584"/>
      <c r="B54" s="584"/>
      <c r="C54" s="585"/>
    </row>
    <row r="55" spans="1:3" x14ac:dyDescent="0.3">
      <c r="A55" s="29" t="s">
        <v>763</v>
      </c>
    </row>
    <row r="56" spans="1:3" x14ac:dyDescent="0.3">
      <c r="B56" s="578" t="s">
        <v>762</v>
      </c>
      <c r="C56" s="588">
        <v>779847</v>
      </c>
    </row>
    <row r="57" spans="1:3" x14ac:dyDescent="0.3">
      <c r="B57" s="578" t="s">
        <v>764</v>
      </c>
      <c r="C57" s="588">
        <v>161062</v>
      </c>
    </row>
    <row r="58" spans="1:3" x14ac:dyDescent="0.3">
      <c r="B58" s="578" t="s">
        <v>765</v>
      </c>
      <c r="C58" s="588">
        <v>345440</v>
      </c>
    </row>
    <row r="59" spans="1:3" x14ac:dyDescent="0.3">
      <c r="B59" s="578" t="s">
        <v>766</v>
      </c>
      <c r="C59" s="588">
        <v>4997132</v>
      </c>
    </row>
    <row r="60" spans="1:3" x14ac:dyDescent="0.3">
      <c r="B60" s="578" t="s">
        <v>767</v>
      </c>
      <c r="C60" s="588">
        <v>13442103</v>
      </c>
    </row>
    <row r="61" spans="1:3" x14ac:dyDescent="0.3">
      <c r="C61" s="589"/>
    </row>
  </sheetData>
  <mergeCells count="8">
    <mergeCell ref="A1:C1"/>
    <mergeCell ref="A21:C21"/>
    <mergeCell ref="A30:C30"/>
    <mergeCell ref="A2:A3"/>
    <mergeCell ref="B2:C2"/>
    <mergeCell ref="A16:C16"/>
    <mergeCell ref="A17:C17"/>
    <mergeCell ref="A19:C19"/>
  </mergeCells>
  <pageMargins left="0.7" right="0.7" top="0.75" bottom="0.75" header="0.3" footer="0.3"/>
  <pageSetup paperSize="9" scale="86" orientation="portrait" horizontalDpi="300" verticalDpi="300" r:id="rId1"/>
  <rowBreaks count="2" manualBreakCount="2">
    <brk id="29" max="2" man="1"/>
    <brk id="60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zoomScaleNormal="100" zoomScaleSheetLayoutView="90" workbookViewId="0">
      <selection activeCell="A2" sqref="A2:C2"/>
    </sheetView>
  </sheetViews>
  <sheetFormatPr defaultColWidth="9.140625" defaultRowHeight="15" x14ac:dyDescent="0.25"/>
  <cols>
    <col min="1" max="1" width="50.85546875" style="104" customWidth="1"/>
    <col min="2" max="2" width="30.28515625" style="104" customWidth="1"/>
    <col min="3" max="3" width="22.5703125" style="104" customWidth="1"/>
    <col min="4" max="4" width="11.5703125" style="104" customWidth="1"/>
    <col min="5" max="5" width="11.140625" style="104" customWidth="1"/>
    <col min="6" max="6" width="12.42578125" style="104" customWidth="1"/>
    <col min="7" max="7" width="13" style="104" customWidth="1"/>
    <col min="8" max="8" width="11.7109375" style="104" customWidth="1"/>
    <col min="9" max="256" width="9.140625" style="104"/>
    <col min="257" max="257" width="50.85546875" style="104" customWidth="1"/>
    <col min="258" max="258" width="30.28515625" style="104" customWidth="1"/>
    <col min="259" max="259" width="22.5703125" style="104" customWidth="1"/>
    <col min="260" max="260" width="11.5703125" style="104" customWidth="1"/>
    <col min="261" max="261" width="11.140625" style="104" customWidth="1"/>
    <col min="262" max="262" width="12.42578125" style="104" customWidth="1"/>
    <col min="263" max="263" width="13" style="104" customWidth="1"/>
    <col min="264" max="264" width="11.7109375" style="104" customWidth="1"/>
    <col min="265" max="512" width="9.140625" style="104"/>
    <col min="513" max="513" width="50.85546875" style="104" customWidth="1"/>
    <col min="514" max="514" width="30.28515625" style="104" customWidth="1"/>
    <col min="515" max="515" width="22.5703125" style="104" customWidth="1"/>
    <col min="516" max="516" width="11.5703125" style="104" customWidth="1"/>
    <col min="517" max="517" width="11.140625" style="104" customWidth="1"/>
    <col min="518" max="518" width="12.42578125" style="104" customWidth="1"/>
    <col min="519" max="519" width="13" style="104" customWidth="1"/>
    <col min="520" max="520" width="11.7109375" style="104" customWidth="1"/>
    <col min="521" max="768" width="9.140625" style="104"/>
    <col min="769" max="769" width="50.85546875" style="104" customWidth="1"/>
    <col min="770" max="770" width="30.28515625" style="104" customWidth="1"/>
    <col min="771" max="771" width="22.5703125" style="104" customWidth="1"/>
    <col min="772" max="772" width="11.5703125" style="104" customWidth="1"/>
    <col min="773" max="773" width="11.140625" style="104" customWidth="1"/>
    <col min="774" max="774" width="12.42578125" style="104" customWidth="1"/>
    <col min="775" max="775" width="13" style="104" customWidth="1"/>
    <col min="776" max="776" width="11.7109375" style="104" customWidth="1"/>
    <col min="777" max="1024" width="9.140625" style="104"/>
    <col min="1025" max="1025" width="50.85546875" style="104" customWidth="1"/>
    <col min="1026" max="1026" width="30.28515625" style="104" customWidth="1"/>
    <col min="1027" max="1027" width="22.5703125" style="104" customWidth="1"/>
    <col min="1028" max="1028" width="11.5703125" style="104" customWidth="1"/>
    <col min="1029" max="1029" width="11.140625" style="104" customWidth="1"/>
    <col min="1030" max="1030" width="12.42578125" style="104" customWidth="1"/>
    <col min="1031" max="1031" width="13" style="104" customWidth="1"/>
    <col min="1032" max="1032" width="11.7109375" style="104" customWidth="1"/>
    <col min="1033" max="1280" width="9.140625" style="104"/>
    <col min="1281" max="1281" width="50.85546875" style="104" customWidth="1"/>
    <col min="1282" max="1282" width="30.28515625" style="104" customWidth="1"/>
    <col min="1283" max="1283" width="22.5703125" style="104" customWidth="1"/>
    <col min="1284" max="1284" width="11.5703125" style="104" customWidth="1"/>
    <col min="1285" max="1285" width="11.140625" style="104" customWidth="1"/>
    <col min="1286" max="1286" width="12.42578125" style="104" customWidth="1"/>
    <col min="1287" max="1287" width="13" style="104" customWidth="1"/>
    <col min="1288" max="1288" width="11.7109375" style="104" customWidth="1"/>
    <col min="1289" max="1536" width="9.140625" style="104"/>
    <col min="1537" max="1537" width="50.85546875" style="104" customWidth="1"/>
    <col min="1538" max="1538" width="30.28515625" style="104" customWidth="1"/>
    <col min="1539" max="1539" width="22.5703125" style="104" customWidth="1"/>
    <col min="1540" max="1540" width="11.5703125" style="104" customWidth="1"/>
    <col min="1541" max="1541" width="11.140625" style="104" customWidth="1"/>
    <col min="1542" max="1542" width="12.42578125" style="104" customWidth="1"/>
    <col min="1543" max="1543" width="13" style="104" customWidth="1"/>
    <col min="1544" max="1544" width="11.7109375" style="104" customWidth="1"/>
    <col min="1545" max="1792" width="9.140625" style="104"/>
    <col min="1793" max="1793" width="50.85546875" style="104" customWidth="1"/>
    <col min="1794" max="1794" width="30.28515625" style="104" customWidth="1"/>
    <col min="1795" max="1795" width="22.5703125" style="104" customWidth="1"/>
    <col min="1796" max="1796" width="11.5703125" style="104" customWidth="1"/>
    <col min="1797" max="1797" width="11.140625" style="104" customWidth="1"/>
    <col min="1798" max="1798" width="12.42578125" style="104" customWidth="1"/>
    <col min="1799" max="1799" width="13" style="104" customWidth="1"/>
    <col min="1800" max="1800" width="11.7109375" style="104" customWidth="1"/>
    <col min="1801" max="2048" width="9.140625" style="104"/>
    <col min="2049" max="2049" width="50.85546875" style="104" customWidth="1"/>
    <col min="2050" max="2050" width="30.28515625" style="104" customWidth="1"/>
    <col min="2051" max="2051" width="22.5703125" style="104" customWidth="1"/>
    <col min="2052" max="2052" width="11.5703125" style="104" customWidth="1"/>
    <col min="2053" max="2053" width="11.140625" style="104" customWidth="1"/>
    <col min="2054" max="2054" width="12.42578125" style="104" customWidth="1"/>
    <col min="2055" max="2055" width="13" style="104" customWidth="1"/>
    <col min="2056" max="2056" width="11.7109375" style="104" customWidth="1"/>
    <col min="2057" max="2304" width="9.140625" style="104"/>
    <col min="2305" max="2305" width="50.85546875" style="104" customWidth="1"/>
    <col min="2306" max="2306" width="30.28515625" style="104" customWidth="1"/>
    <col min="2307" max="2307" width="22.5703125" style="104" customWidth="1"/>
    <col min="2308" max="2308" width="11.5703125" style="104" customWidth="1"/>
    <col min="2309" max="2309" width="11.140625" style="104" customWidth="1"/>
    <col min="2310" max="2310" width="12.42578125" style="104" customWidth="1"/>
    <col min="2311" max="2311" width="13" style="104" customWidth="1"/>
    <col min="2312" max="2312" width="11.7109375" style="104" customWidth="1"/>
    <col min="2313" max="2560" width="9.140625" style="104"/>
    <col min="2561" max="2561" width="50.85546875" style="104" customWidth="1"/>
    <col min="2562" max="2562" width="30.28515625" style="104" customWidth="1"/>
    <col min="2563" max="2563" width="22.5703125" style="104" customWidth="1"/>
    <col min="2564" max="2564" width="11.5703125" style="104" customWidth="1"/>
    <col min="2565" max="2565" width="11.140625" style="104" customWidth="1"/>
    <col min="2566" max="2566" width="12.42578125" style="104" customWidth="1"/>
    <col min="2567" max="2567" width="13" style="104" customWidth="1"/>
    <col min="2568" max="2568" width="11.7109375" style="104" customWidth="1"/>
    <col min="2569" max="2816" width="9.140625" style="104"/>
    <col min="2817" max="2817" width="50.85546875" style="104" customWidth="1"/>
    <col min="2818" max="2818" width="30.28515625" style="104" customWidth="1"/>
    <col min="2819" max="2819" width="22.5703125" style="104" customWidth="1"/>
    <col min="2820" max="2820" width="11.5703125" style="104" customWidth="1"/>
    <col min="2821" max="2821" width="11.140625" style="104" customWidth="1"/>
    <col min="2822" max="2822" width="12.42578125" style="104" customWidth="1"/>
    <col min="2823" max="2823" width="13" style="104" customWidth="1"/>
    <col min="2824" max="2824" width="11.7109375" style="104" customWidth="1"/>
    <col min="2825" max="3072" width="9.140625" style="104"/>
    <col min="3073" max="3073" width="50.85546875" style="104" customWidth="1"/>
    <col min="3074" max="3074" width="30.28515625" style="104" customWidth="1"/>
    <col min="3075" max="3075" width="22.5703125" style="104" customWidth="1"/>
    <col min="3076" max="3076" width="11.5703125" style="104" customWidth="1"/>
    <col min="3077" max="3077" width="11.140625" style="104" customWidth="1"/>
    <col min="3078" max="3078" width="12.42578125" style="104" customWidth="1"/>
    <col min="3079" max="3079" width="13" style="104" customWidth="1"/>
    <col min="3080" max="3080" width="11.7109375" style="104" customWidth="1"/>
    <col min="3081" max="3328" width="9.140625" style="104"/>
    <col min="3329" max="3329" width="50.85546875" style="104" customWidth="1"/>
    <col min="3330" max="3330" width="30.28515625" style="104" customWidth="1"/>
    <col min="3331" max="3331" width="22.5703125" style="104" customWidth="1"/>
    <col min="3332" max="3332" width="11.5703125" style="104" customWidth="1"/>
    <col min="3333" max="3333" width="11.140625" style="104" customWidth="1"/>
    <col min="3334" max="3334" width="12.42578125" style="104" customWidth="1"/>
    <col min="3335" max="3335" width="13" style="104" customWidth="1"/>
    <col min="3336" max="3336" width="11.7109375" style="104" customWidth="1"/>
    <col min="3337" max="3584" width="9.140625" style="104"/>
    <col min="3585" max="3585" width="50.85546875" style="104" customWidth="1"/>
    <col min="3586" max="3586" width="30.28515625" style="104" customWidth="1"/>
    <col min="3587" max="3587" width="22.5703125" style="104" customWidth="1"/>
    <col min="3588" max="3588" width="11.5703125" style="104" customWidth="1"/>
    <col min="3589" max="3589" width="11.140625" style="104" customWidth="1"/>
    <col min="3590" max="3590" width="12.42578125" style="104" customWidth="1"/>
    <col min="3591" max="3591" width="13" style="104" customWidth="1"/>
    <col min="3592" max="3592" width="11.7109375" style="104" customWidth="1"/>
    <col min="3593" max="3840" width="9.140625" style="104"/>
    <col min="3841" max="3841" width="50.85546875" style="104" customWidth="1"/>
    <col min="3842" max="3842" width="30.28515625" style="104" customWidth="1"/>
    <col min="3843" max="3843" width="22.5703125" style="104" customWidth="1"/>
    <col min="3844" max="3844" width="11.5703125" style="104" customWidth="1"/>
    <col min="3845" max="3845" width="11.140625" style="104" customWidth="1"/>
    <col min="3846" max="3846" width="12.42578125" style="104" customWidth="1"/>
    <col min="3847" max="3847" width="13" style="104" customWidth="1"/>
    <col min="3848" max="3848" width="11.7109375" style="104" customWidth="1"/>
    <col min="3849" max="4096" width="9.140625" style="104"/>
    <col min="4097" max="4097" width="50.85546875" style="104" customWidth="1"/>
    <col min="4098" max="4098" width="30.28515625" style="104" customWidth="1"/>
    <col min="4099" max="4099" width="22.5703125" style="104" customWidth="1"/>
    <col min="4100" max="4100" width="11.5703125" style="104" customWidth="1"/>
    <col min="4101" max="4101" width="11.140625" style="104" customWidth="1"/>
    <col min="4102" max="4102" width="12.42578125" style="104" customWidth="1"/>
    <col min="4103" max="4103" width="13" style="104" customWidth="1"/>
    <col min="4104" max="4104" width="11.7109375" style="104" customWidth="1"/>
    <col min="4105" max="4352" width="9.140625" style="104"/>
    <col min="4353" max="4353" width="50.85546875" style="104" customWidth="1"/>
    <col min="4354" max="4354" width="30.28515625" style="104" customWidth="1"/>
    <col min="4355" max="4355" width="22.5703125" style="104" customWidth="1"/>
    <col min="4356" max="4356" width="11.5703125" style="104" customWidth="1"/>
    <col min="4357" max="4357" width="11.140625" style="104" customWidth="1"/>
    <col min="4358" max="4358" width="12.42578125" style="104" customWidth="1"/>
    <col min="4359" max="4359" width="13" style="104" customWidth="1"/>
    <col min="4360" max="4360" width="11.7109375" style="104" customWidth="1"/>
    <col min="4361" max="4608" width="9.140625" style="104"/>
    <col min="4609" max="4609" width="50.85546875" style="104" customWidth="1"/>
    <col min="4610" max="4610" width="30.28515625" style="104" customWidth="1"/>
    <col min="4611" max="4611" width="22.5703125" style="104" customWidth="1"/>
    <col min="4612" max="4612" width="11.5703125" style="104" customWidth="1"/>
    <col min="4613" max="4613" width="11.140625" style="104" customWidth="1"/>
    <col min="4614" max="4614" width="12.42578125" style="104" customWidth="1"/>
    <col min="4615" max="4615" width="13" style="104" customWidth="1"/>
    <col min="4616" max="4616" width="11.7109375" style="104" customWidth="1"/>
    <col min="4617" max="4864" width="9.140625" style="104"/>
    <col min="4865" max="4865" width="50.85546875" style="104" customWidth="1"/>
    <col min="4866" max="4866" width="30.28515625" style="104" customWidth="1"/>
    <col min="4867" max="4867" width="22.5703125" style="104" customWidth="1"/>
    <col min="4868" max="4868" width="11.5703125" style="104" customWidth="1"/>
    <col min="4869" max="4869" width="11.140625" style="104" customWidth="1"/>
    <col min="4870" max="4870" width="12.42578125" style="104" customWidth="1"/>
    <col min="4871" max="4871" width="13" style="104" customWidth="1"/>
    <col min="4872" max="4872" width="11.7109375" style="104" customWidth="1"/>
    <col min="4873" max="5120" width="9.140625" style="104"/>
    <col min="5121" max="5121" width="50.85546875" style="104" customWidth="1"/>
    <col min="5122" max="5122" width="30.28515625" style="104" customWidth="1"/>
    <col min="5123" max="5123" width="22.5703125" style="104" customWidth="1"/>
    <col min="5124" max="5124" width="11.5703125" style="104" customWidth="1"/>
    <col min="5125" max="5125" width="11.140625" style="104" customWidth="1"/>
    <col min="5126" max="5126" width="12.42578125" style="104" customWidth="1"/>
    <col min="5127" max="5127" width="13" style="104" customWidth="1"/>
    <col min="5128" max="5128" width="11.7109375" style="104" customWidth="1"/>
    <col min="5129" max="5376" width="9.140625" style="104"/>
    <col min="5377" max="5377" width="50.85546875" style="104" customWidth="1"/>
    <col min="5378" max="5378" width="30.28515625" style="104" customWidth="1"/>
    <col min="5379" max="5379" width="22.5703125" style="104" customWidth="1"/>
    <col min="5380" max="5380" width="11.5703125" style="104" customWidth="1"/>
    <col min="5381" max="5381" width="11.140625" style="104" customWidth="1"/>
    <col min="5382" max="5382" width="12.42578125" style="104" customWidth="1"/>
    <col min="5383" max="5383" width="13" style="104" customWidth="1"/>
    <col min="5384" max="5384" width="11.7109375" style="104" customWidth="1"/>
    <col min="5385" max="5632" width="9.140625" style="104"/>
    <col min="5633" max="5633" width="50.85546875" style="104" customWidth="1"/>
    <col min="5634" max="5634" width="30.28515625" style="104" customWidth="1"/>
    <col min="5635" max="5635" width="22.5703125" style="104" customWidth="1"/>
    <col min="5636" max="5636" width="11.5703125" style="104" customWidth="1"/>
    <col min="5637" max="5637" width="11.140625" style="104" customWidth="1"/>
    <col min="5638" max="5638" width="12.42578125" style="104" customWidth="1"/>
    <col min="5639" max="5639" width="13" style="104" customWidth="1"/>
    <col min="5640" max="5640" width="11.7109375" style="104" customWidth="1"/>
    <col min="5641" max="5888" width="9.140625" style="104"/>
    <col min="5889" max="5889" width="50.85546875" style="104" customWidth="1"/>
    <col min="5890" max="5890" width="30.28515625" style="104" customWidth="1"/>
    <col min="5891" max="5891" width="22.5703125" style="104" customWidth="1"/>
    <col min="5892" max="5892" width="11.5703125" style="104" customWidth="1"/>
    <col min="5893" max="5893" width="11.140625" style="104" customWidth="1"/>
    <col min="5894" max="5894" width="12.42578125" style="104" customWidth="1"/>
    <col min="5895" max="5895" width="13" style="104" customWidth="1"/>
    <col min="5896" max="5896" width="11.7109375" style="104" customWidth="1"/>
    <col min="5897" max="6144" width="9.140625" style="104"/>
    <col min="6145" max="6145" width="50.85546875" style="104" customWidth="1"/>
    <col min="6146" max="6146" width="30.28515625" style="104" customWidth="1"/>
    <col min="6147" max="6147" width="22.5703125" style="104" customWidth="1"/>
    <col min="6148" max="6148" width="11.5703125" style="104" customWidth="1"/>
    <col min="6149" max="6149" width="11.140625" style="104" customWidth="1"/>
    <col min="6150" max="6150" width="12.42578125" style="104" customWidth="1"/>
    <col min="6151" max="6151" width="13" style="104" customWidth="1"/>
    <col min="6152" max="6152" width="11.7109375" style="104" customWidth="1"/>
    <col min="6153" max="6400" width="9.140625" style="104"/>
    <col min="6401" max="6401" width="50.85546875" style="104" customWidth="1"/>
    <col min="6402" max="6402" width="30.28515625" style="104" customWidth="1"/>
    <col min="6403" max="6403" width="22.5703125" style="104" customWidth="1"/>
    <col min="6404" max="6404" width="11.5703125" style="104" customWidth="1"/>
    <col min="6405" max="6405" width="11.140625" style="104" customWidth="1"/>
    <col min="6406" max="6406" width="12.42578125" style="104" customWidth="1"/>
    <col min="6407" max="6407" width="13" style="104" customWidth="1"/>
    <col min="6408" max="6408" width="11.7109375" style="104" customWidth="1"/>
    <col min="6409" max="6656" width="9.140625" style="104"/>
    <col min="6657" max="6657" width="50.85546875" style="104" customWidth="1"/>
    <col min="6658" max="6658" width="30.28515625" style="104" customWidth="1"/>
    <col min="6659" max="6659" width="22.5703125" style="104" customWidth="1"/>
    <col min="6660" max="6660" width="11.5703125" style="104" customWidth="1"/>
    <col min="6661" max="6661" width="11.140625" style="104" customWidth="1"/>
    <col min="6662" max="6662" width="12.42578125" style="104" customWidth="1"/>
    <col min="6663" max="6663" width="13" style="104" customWidth="1"/>
    <col min="6664" max="6664" width="11.7109375" style="104" customWidth="1"/>
    <col min="6665" max="6912" width="9.140625" style="104"/>
    <col min="6913" max="6913" width="50.85546875" style="104" customWidth="1"/>
    <col min="6914" max="6914" width="30.28515625" style="104" customWidth="1"/>
    <col min="6915" max="6915" width="22.5703125" style="104" customWidth="1"/>
    <col min="6916" max="6916" width="11.5703125" style="104" customWidth="1"/>
    <col min="6917" max="6917" width="11.140625" style="104" customWidth="1"/>
    <col min="6918" max="6918" width="12.42578125" style="104" customWidth="1"/>
    <col min="6919" max="6919" width="13" style="104" customWidth="1"/>
    <col min="6920" max="6920" width="11.7109375" style="104" customWidth="1"/>
    <col min="6921" max="7168" width="9.140625" style="104"/>
    <col min="7169" max="7169" width="50.85546875" style="104" customWidth="1"/>
    <col min="7170" max="7170" width="30.28515625" style="104" customWidth="1"/>
    <col min="7171" max="7171" width="22.5703125" style="104" customWidth="1"/>
    <col min="7172" max="7172" width="11.5703125" style="104" customWidth="1"/>
    <col min="7173" max="7173" width="11.140625" style="104" customWidth="1"/>
    <col min="7174" max="7174" width="12.42578125" style="104" customWidth="1"/>
    <col min="7175" max="7175" width="13" style="104" customWidth="1"/>
    <col min="7176" max="7176" width="11.7109375" style="104" customWidth="1"/>
    <col min="7177" max="7424" width="9.140625" style="104"/>
    <col min="7425" max="7425" width="50.85546875" style="104" customWidth="1"/>
    <col min="7426" max="7426" width="30.28515625" style="104" customWidth="1"/>
    <col min="7427" max="7427" width="22.5703125" style="104" customWidth="1"/>
    <col min="7428" max="7428" width="11.5703125" style="104" customWidth="1"/>
    <col min="7429" max="7429" width="11.140625" style="104" customWidth="1"/>
    <col min="7430" max="7430" width="12.42578125" style="104" customWidth="1"/>
    <col min="7431" max="7431" width="13" style="104" customWidth="1"/>
    <col min="7432" max="7432" width="11.7109375" style="104" customWidth="1"/>
    <col min="7433" max="7680" width="9.140625" style="104"/>
    <col min="7681" max="7681" width="50.85546875" style="104" customWidth="1"/>
    <col min="7682" max="7682" width="30.28515625" style="104" customWidth="1"/>
    <col min="7683" max="7683" width="22.5703125" style="104" customWidth="1"/>
    <col min="7684" max="7684" width="11.5703125" style="104" customWidth="1"/>
    <col min="7685" max="7685" width="11.140625" style="104" customWidth="1"/>
    <col min="7686" max="7686" width="12.42578125" style="104" customWidth="1"/>
    <col min="7687" max="7687" width="13" style="104" customWidth="1"/>
    <col min="7688" max="7688" width="11.7109375" style="104" customWidth="1"/>
    <col min="7689" max="7936" width="9.140625" style="104"/>
    <col min="7937" max="7937" width="50.85546875" style="104" customWidth="1"/>
    <col min="7938" max="7938" width="30.28515625" style="104" customWidth="1"/>
    <col min="7939" max="7939" width="22.5703125" style="104" customWidth="1"/>
    <col min="7940" max="7940" width="11.5703125" style="104" customWidth="1"/>
    <col min="7941" max="7941" width="11.140625" style="104" customWidth="1"/>
    <col min="7942" max="7942" width="12.42578125" style="104" customWidth="1"/>
    <col min="7943" max="7943" width="13" style="104" customWidth="1"/>
    <col min="7944" max="7944" width="11.7109375" style="104" customWidth="1"/>
    <col min="7945" max="8192" width="9.140625" style="104"/>
    <col min="8193" max="8193" width="50.85546875" style="104" customWidth="1"/>
    <col min="8194" max="8194" width="30.28515625" style="104" customWidth="1"/>
    <col min="8195" max="8195" width="22.5703125" style="104" customWidth="1"/>
    <col min="8196" max="8196" width="11.5703125" style="104" customWidth="1"/>
    <col min="8197" max="8197" width="11.140625" style="104" customWidth="1"/>
    <col min="8198" max="8198" width="12.42578125" style="104" customWidth="1"/>
    <col min="8199" max="8199" width="13" style="104" customWidth="1"/>
    <col min="8200" max="8200" width="11.7109375" style="104" customWidth="1"/>
    <col min="8201" max="8448" width="9.140625" style="104"/>
    <col min="8449" max="8449" width="50.85546875" style="104" customWidth="1"/>
    <col min="8450" max="8450" width="30.28515625" style="104" customWidth="1"/>
    <col min="8451" max="8451" width="22.5703125" style="104" customWidth="1"/>
    <col min="8452" max="8452" width="11.5703125" style="104" customWidth="1"/>
    <col min="8453" max="8453" width="11.140625" style="104" customWidth="1"/>
    <col min="8454" max="8454" width="12.42578125" style="104" customWidth="1"/>
    <col min="8455" max="8455" width="13" style="104" customWidth="1"/>
    <col min="8456" max="8456" width="11.7109375" style="104" customWidth="1"/>
    <col min="8457" max="8704" width="9.140625" style="104"/>
    <col min="8705" max="8705" width="50.85546875" style="104" customWidth="1"/>
    <col min="8706" max="8706" width="30.28515625" style="104" customWidth="1"/>
    <col min="8707" max="8707" width="22.5703125" style="104" customWidth="1"/>
    <col min="8708" max="8708" width="11.5703125" style="104" customWidth="1"/>
    <col min="8709" max="8709" width="11.140625" style="104" customWidth="1"/>
    <col min="8710" max="8710" width="12.42578125" style="104" customWidth="1"/>
    <col min="8711" max="8711" width="13" style="104" customWidth="1"/>
    <col min="8712" max="8712" width="11.7109375" style="104" customWidth="1"/>
    <col min="8713" max="8960" width="9.140625" style="104"/>
    <col min="8961" max="8961" width="50.85546875" style="104" customWidth="1"/>
    <col min="8962" max="8962" width="30.28515625" style="104" customWidth="1"/>
    <col min="8963" max="8963" width="22.5703125" style="104" customWidth="1"/>
    <col min="8964" max="8964" width="11.5703125" style="104" customWidth="1"/>
    <col min="8965" max="8965" width="11.140625" style="104" customWidth="1"/>
    <col min="8966" max="8966" width="12.42578125" style="104" customWidth="1"/>
    <col min="8967" max="8967" width="13" style="104" customWidth="1"/>
    <col min="8968" max="8968" width="11.7109375" style="104" customWidth="1"/>
    <col min="8969" max="9216" width="9.140625" style="104"/>
    <col min="9217" max="9217" width="50.85546875" style="104" customWidth="1"/>
    <col min="9218" max="9218" width="30.28515625" style="104" customWidth="1"/>
    <col min="9219" max="9219" width="22.5703125" style="104" customWidth="1"/>
    <col min="9220" max="9220" width="11.5703125" style="104" customWidth="1"/>
    <col min="9221" max="9221" width="11.140625" style="104" customWidth="1"/>
    <col min="9222" max="9222" width="12.42578125" style="104" customWidth="1"/>
    <col min="9223" max="9223" width="13" style="104" customWidth="1"/>
    <col min="9224" max="9224" width="11.7109375" style="104" customWidth="1"/>
    <col min="9225" max="9472" width="9.140625" style="104"/>
    <col min="9473" max="9473" width="50.85546875" style="104" customWidth="1"/>
    <col min="9474" max="9474" width="30.28515625" style="104" customWidth="1"/>
    <col min="9475" max="9475" width="22.5703125" style="104" customWidth="1"/>
    <col min="9476" max="9476" width="11.5703125" style="104" customWidth="1"/>
    <col min="9477" max="9477" width="11.140625" style="104" customWidth="1"/>
    <col min="9478" max="9478" width="12.42578125" style="104" customWidth="1"/>
    <col min="9479" max="9479" width="13" style="104" customWidth="1"/>
    <col min="9480" max="9480" width="11.7109375" style="104" customWidth="1"/>
    <col min="9481" max="9728" width="9.140625" style="104"/>
    <col min="9729" max="9729" width="50.85546875" style="104" customWidth="1"/>
    <col min="9730" max="9730" width="30.28515625" style="104" customWidth="1"/>
    <col min="9731" max="9731" width="22.5703125" style="104" customWidth="1"/>
    <col min="9732" max="9732" width="11.5703125" style="104" customWidth="1"/>
    <col min="9733" max="9733" width="11.140625" style="104" customWidth="1"/>
    <col min="9734" max="9734" width="12.42578125" style="104" customWidth="1"/>
    <col min="9735" max="9735" width="13" style="104" customWidth="1"/>
    <col min="9736" max="9736" width="11.7109375" style="104" customWidth="1"/>
    <col min="9737" max="9984" width="9.140625" style="104"/>
    <col min="9985" max="9985" width="50.85546875" style="104" customWidth="1"/>
    <col min="9986" max="9986" width="30.28515625" style="104" customWidth="1"/>
    <col min="9987" max="9987" width="22.5703125" style="104" customWidth="1"/>
    <col min="9988" max="9988" width="11.5703125" style="104" customWidth="1"/>
    <col min="9989" max="9989" width="11.140625" style="104" customWidth="1"/>
    <col min="9990" max="9990" width="12.42578125" style="104" customWidth="1"/>
    <col min="9991" max="9991" width="13" style="104" customWidth="1"/>
    <col min="9992" max="9992" width="11.7109375" style="104" customWidth="1"/>
    <col min="9993" max="10240" width="9.140625" style="104"/>
    <col min="10241" max="10241" width="50.85546875" style="104" customWidth="1"/>
    <col min="10242" max="10242" width="30.28515625" style="104" customWidth="1"/>
    <col min="10243" max="10243" width="22.5703125" style="104" customWidth="1"/>
    <col min="10244" max="10244" width="11.5703125" style="104" customWidth="1"/>
    <col min="10245" max="10245" width="11.140625" style="104" customWidth="1"/>
    <col min="10246" max="10246" width="12.42578125" style="104" customWidth="1"/>
    <col min="10247" max="10247" width="13" style="104" customWidth="1"/>
    <col min="10248" max="10248" width="11.7109375" style="104" customWidth="1"/>
    <col min="10249" max="10496" width="9.140625" style="104"/>
    <col min="10497" max="10497" width="50.85546875" style="104" customWidth="1"/>
    <col min="10498" max="10498" width="30.28515625" style="104" customWidth="1"/>
    <col min="10499" max="10499" width="22.5703125" style="104" customWidth="1"/>
    <col min="10500" max="10500" width="11.5703125" style="104" customWidth="1"/>
    <col min="10501" max="10501" width="11.140625" style="104" customWidth="1"/>
    <col min="10502" max="10502" width="12.42578125" style="104" customWidth="1"/>
    <col min="10503" max="10503" width="13" style="104" customWidth="1"/>
    <col min="10504" max="10504" width="11.7109375" style="104" customWidth="1"/>
    <col min="10505" max="10752" width="9.140625" style="104"/>
    <col min="10753" max="10753" width="50.85546875" style="104" customWidth="1"/>
    <col min="10754" max="10754" width="30.28515625" style="104" customWidth="1"/>
    <col min="10755" max="10755" width="22.5703125" style="104" customWidth="1"/>
    <col min="10756" max="10756" width="11.5703125" style="104" customWidth="1"/>
    <col min="10757" max="10757" width="11.140625" style="104" customWidth="1"/>
    <col min="10758" max="10758" width="12.42578125" style="104" customWidth="1"/>
    <col min="10759" max="10759" width="13" style="104" customWidth="1"/>
    <col min="10760" max="10760" width="11.7109375" style="104" customWidth="1"/>
    <col min="10761" max="11008" width="9.140625" style="104"/>
    <col min="11009" max="11009" width="50.85546875" style="104" customWidth="1"/>
    <col min="11010" max="11010" width="30.28515625" style="104" customWidth="1"/>
    <col min="11011" max="11011" width="22.5703125" style="104" customWidth="1"/>
    <col min="11012" max="11012" width="11.5703125" style="104" customWidth="1"/>
    <col min="11013" max="11013" width="11.140625" style="104" customWidth="1"/>
    <col min="11014" max="11014" width="12.42578125" style="104" customWidth="1"/>
    <col min="11015" max="11015" width="13" style="104" customWidth="1"/>
    <col min="11016" max="11016" width="11.7109375" style="104" customWidth="1"/>
    <col min="11017" max="11264" width="9.140625" style="104"/>
    <col min="11265" max="11265" width="50.85546875" style="104" customWidth="1"/>
    <col min="11266" max="11266" width="30.28515625" style="104" customWidth="1"/>
    <col min="11267" max="11267" width="22.5703125" style="104" customWidth="1"/>
    <col min="11268" max="11268" width="11.5703125" style="104" customWidth="1"/>
    <col min="11269" max="11269" width="11.140625" style="104" customWidth="1"/>
    <col min="11270" max="11270" width="12.42578125" style="104" customWidth="1"/>
    <col min="11271" max="11271" width="13" style="104" customWidth="1"/>
    <col min="11272" max="11272" width="11.7109375" style="104" customWidth="1"/>
    <col min="11273" max="11520" width="9.140625" style="104"/>
    <col min="11521" max="11521" width="50.85546875" style="104" customWidth="1"/>
    <col min="11522" max="11522" width="30.28515625" style="104" customWidth="1"/>
    <col min="11523" max="11523" width="22.5703125" style="104" customWidth="1"/>
    <col min="11524" max="11524" width="11.5703125" style="104" customWidth="1"/>
    <col min="11525" max="11525" width="11.140625" style="104" customWidth="1"/>
    <col min="11526" max="11526" width="12.42578125" style="104" customWidth="1"/>
    <col min="11527" max="11527" width="13" style="104" customWidth="1"/>
    <col min="11528" max="11528" width="11.7109375" style="104" customWidth="1"/>
    <col min="11529" max="11776" width="9.140625" style="104"/>
    <col min="11777" max="11777" width="50.85546875" style="104" customWidth="1"/>
    <col min="11778" max="11778" width="30.28515625" style="104" customWidth="1"/>
    <col min="11779" max="11779" width="22.5703125" style="104" customWidth="1"/>
    <col min="11780" max="11780" width="11.5703125" style="104" customWidth="1"/>
    <col min="11781" max="11781" width="11.140625" style="104" customWidth="1"/>
    <col min="11782" max="11782" width="12.42578125" style="104" customWidth="1"/>
    <col min="11783" max="11783" width="13" style="104" customWidth="1"/>
    <col min="11784" max="11784" width="11.7109375" style="104" customWidth="1"/>
    <col min="11785" max="12032" width="9.140625" style="104"/>
    <col min="12033" max="12033" width="50.85546875" style="104" customWidth="1"/>
    <col min="12034" max="12034" width="30.28515625" style="104" customWidth="1"/>
    <col min="12035" max="12035" width="22.5703125" style="104" customWidth="1"/>
    <col min="12036" max="12036" width="11.5703125" style="104" customWidth="1"/>
    <col min="12037" max="12037" width="11.140625" style="104" customWidth="1"/>
    <col min="12038" max="12038" width="12.42578125" style="104" customWidth="1"/>
    <col min="12039" max="12039" width="13" style="104" customWidth="1"/>
    <col min="12040" max="12040" width="11.7109375" style="104" customWidth="1"/>
    <col min="12041" max="12288" width="9.140625" style="104"/>
    <col min="12289" max="12289" width="50.85546875" style="104" customWidth="1"/>
    <col min="12290" max="12290" width="30.28515625" style="104" customWidth="1"/>
    <col min="12291" max="12291" width="22.5703125" style="104" customWidth="1"/>
    <col min="12292" max="12292" width="11.5703125" style="104" customWidth="1"/>
    <col min="12293" max="12293" width="11.140625" style="104" customWidth="1"/>
    <col min="12294" max="12294" width="12.42578125" style="104" customWidth="1"/>
    <col min="12295" max="12295" width="13" style="104" customWidth="1"/>
    <col min="12296" max="12296" width="11.7109375" style="104" customWidth="1"/>
    <col min="12297" max="12544" width="9.140625" style="104"/>
    <col min="12545" max="12545" width="50.85546875" style="104" customWidth="1"/>
    <col min="12546" max="12546" width="30.28515625" style="104" customWidth="1"/>
    <col min="12547" max="12547" width="22.5703125" style="104" customWidth="1"/>
    <col min="12548" max="12548" width="11.5703125" style="104" customWidth="1"/>
    <col min="12549" max="12549" width="11.140625" style="104" customWidth="1"/>
    <col min="12550" max="12550" width="12.42578125" style="104" customWidth="1"/>
    <col min="12551" max="12551" width="13" style="104" customWidth="1"/>
    <col min="12552" max="12552" width="11.7109375" style="104" customWidth="1"/>
    <col min="12553" max="12800" width="9.140625" style="104"/>
    <col min="12801" max="12801" width="50.85546875" style="104" customWidth="1"/>
    <col min="12802" max="12802" width="30.28515625" style="104" customWidth="1"/>
    <col min="12803" max="12803" width="22.5703125" style="104" customWidth="1"/>
    <col min="12804" max="12804" width="11.5703125" style="104" customWidth="1"/>
    <col min="12805" max="12805" width="11.140625" style="104" customWidth="1"/>
    <col min="12806" max="12806" width="12.42578125" style="104" customWidth="1"/>
    <col min="12807" max="12807" width="13" style="104" customWidth="1"/>
    <col min="12808" max="12808" width="11.7109375" style="104" customWidth="1"/>
    <col min="12809" max="13056" width="9.140625" style="104"/>
    <col min="13057" max="13057" width="50.85546875" style="104" customWidth="1"/>
    <col min="13058" max="13058" width="30.28515625" style="104" customWidth="1"/>
    <col min="13059" max="13059" width="22.5703125" style="104" customWidth="1"/>
    <col min="13060" max="13060" width="11.5703125" style="104" customWidth="1"/>
    <col min="13061" max="13061" width="11.140625" style="104" customWidth="1"/>
    <col min="13062" max="13062" width="12.42578125" style="104" customWidth="1"/>
    <col min="13063" max="13063" width="13" style="104" customWidth="1"/>
    <col min="13064" max="13064" width="11.7109375" style="104" customWidth="1"/>
    <col min="13065" max="13312" width="9.140625" style="104"/>
    <col min="13313" max="13313" width="50.85546875" style="104" customWidth="1"/>
    <col min="13314" max="13314" width="30.28515625" style="104" customWidth="1"/>
    <col min="13315" max="13315" width="22.5703125" style="104" customWidth="1"/>
    <col min="13316" max="13316" width="11.5703125" style="104" customWidth="1"/>
    <col min="13317" max="13317" width="11.140625" style="104" customWidth="1"/>
    <col min="13318" max="13318" width="12.42578125" style="104" customWidth="1"/>
    <col min="13319" max="13319" width="13" style="104" customWidth="1"/>
    <col min="13320" max="13320" width="11.7109375" style="104" customWidth="1"/>
    <col min="13321" max="13568" width="9.140625" style="104"/>
    <col min="13569" max="13569" width="50.85546875" style="104" customWidth="1"/>
    <col min="13570" max="13570" width="30.28515625" style="104" customWidth="1"/>
    <col min="13571" max="13571" width="22.5703125" style="104" customWidth="1"/>
    <col min="13572" max="13572" width="11.5703125" style="104" customWidth="1"/>
    <col min="13573" max="13573" width="11.140625" style="104" customWidth="1"/>
    <col min="13574" max="13574" width="12.42578125" style="104" customWidth="1"/>
    <col min="13575" max="13575" width="13" style="104" customWidth="1"/>
    <col min="13576" max="13576" width="11.7109375" style="104" customWidth="1"/>
    <col min="13577" max="13824" width="9.140625" style="104"/>
    <col min="13825" max="13825" width="50.85546875" style="104" customWidth="1"/>
    <col min="13826" max="13826" width="30.28515625" style="104" customWidth="1"/>
    <col min="13827" max="13827" width="22.5703125" style="104" customWidth="1"/>
    <col min="13828" max="13828" width="11.5703125" style="104" customWidth="1"/>
    <col min="13829" max="13829" width="11.140625" style="104" customWidth="1"/>
    <col min="13830" max="13830" width="12.42578125" style="104" customWidth="1"/>
    <col min="13831" max="13831" width="13" style="104" customWidth="1"/>
    <col min="13832" max="13832" width="11.7109375" style="104" customWidth="1"/>
    <col min="13833" max="14080" width="9.140625" style="104"/>
    <col min="14081" max="14081" width="50.85546875" style="104" customWidth="1"/>
    <col min="14082" max="14082" width="30.28515625" style="104" customWidth="1"/>
    <col min="14083" max="14083" width="22.5703125" style="104" customWidth="1"/>
    <col min="14084" max="14084" width="11.5703125" style="104" customWidth="1"/>
    <col min="14085" max="14085" width="11.140625" style="104" customWidth="1"/>
    <col min="14086" max="14086" width="12.42578125" style="104" customWidth="1"/>
    <col min="14087" max="14087" width="13" style="104" customWidth="1"/>
    <col min="14088" max="14088" width="11.7109375" style="104" customWidth="1"/>
    <col min="14089" max="14336" width="9.140625" style="104"/>
    <col min="14337" max="14337" width="50.85546875" style="104" customWidth="1"/>
    <col min="14338" max="14338" width="30.28515625" style="104" customWidth="1"/>
    <col min="14339" max="14339" width="22.5703125" style="104" customWidth="1"/>
    <col min="14340" max="14340" width="11.5703125" style="104" customWidth="1"/>
    <col min="14341" max="14341" width="11.140625" style="104" customWidth="1"/>
    <col min="14342" max="14342" width="12.42578125" style="104" customWidth="1"/>
    <col min="14343" max="14343" width="13" style="104" customWidth="1"/>
    <col min="14344" max="14344" width="11.7109375" style="104" customWidth="1"/>
    <col min="14345" max="14592" width="9.140625" style="104"/>
    <col min="14593" max="14593" width="50.85546875" style="104" customWidth="1"/>
    <col min="14594" max="14594" width="30.28515625" style="104" customWidth="1"/>
    <col min="14595" max="14595" width="22.5703125" style="104" customWidth="1"/>
    <col min="14596" max="14596" width="11.5703125" style="104" customWidth="1"/>
    <col min="14597" max="14597" width="11.140625" style="104" customWidth="1"/>
    <col min="14598" max="14598" width="12.42578125" style="104" customWidth="1"/>
    <col min="14599" max="14599" width="13" style="104" customWidth="1"/>
    <col min="14600" max="14600" width="11.7109375" style="104" customWidth="1"/>
    <col min="14601" max="14848" width="9.140625" style="104"/>
    <col min="14849" max="14849" width="50.85546875" style="104" customWidth="1"/>
    <col min="14850" max="14850" width="30.28515625" style="104" customWidth="1"/>
    <col min="14851" max="14851" width="22.5703125" style="104" customWidth="1"/>
    <col min="14852" max="14852" width="11.5703125" style="104" customWidth="1"/>
    <col min="14853" max="14853" width="11.140625" style="104" customWidth="1"/>
    <col min="14854" max="14854" width="12.42578125" style="104" customWidth="1"/>
    <col min="14855" max="14855" width="13" style="104" customWidth="1"/>
    <col min="14856" max="14856" width="11.7109375" style="104" customWidth="1"/>
    <col min="14857" max="15104" width="9.140625" style="104"/>
    <col min="15105" max="15105" width="50.85546875" style="104" customWidth="1"/>
    <col min="15106" max="15106" width="30.28515625" style="104" customWidth="1"/>
    <col min="15107" max="15107" width="22.5703125" style="104" customWidth="1"/>
    <col min="15108" max="15108" width="11.5703125" style="104" customWidth="1"/>
    <col min="15109" max="15109" width="11.140625" style="104" customWidth="1"/>
    <col min="15110" max="15110" width="12.42578125" style="104" customWidth="1"/>
    <col min="15111" max="15111" width="13" style="104" customWidth="1"/>
    <col min="15112" max="15112" width="11.7109375" style="104" customWidth="1"/>
    <col min="15113" max="15360" width="9.140625" style="104"/>
    <col min="15361" max="15361" width="50.85546875" style="104" customWidth="1"/>
    <col min="15362" max="15362" width="30.28515625" style="104" customWidth="1"/>
    <col min="15363" max="15363" width="22.5703125" style="104" customWidth="1"/>
    <col min="15364" max="15364" width="11.5703125" style="104" customWidth="1"/>
    <col min="15365" max="15365" width="11.140625" style="104" customWidth="1"/>
    <col min="15366" max="15366" width="12.42578125" style="104" customWidth="1"/>
    <col min="15367" max="15367" width="13" style="104" customWidth="1"/>
    <col min="15368" max="15368" width="11.7109375" style="104" customWidth="1"/>
    <col min="15369" max="15616" width="9.140625" style="104"/>
    <col min="15617" max="15617" width="50.85546875" style="104" customWidth="1"/>
    <col min="15618" max="15618" width="30.28515625" style="104" customWidth="1"/>
    <col min="15619" max="15619" width="22.5703125" style="104" customWidth="1"/>
    <col min="15620" max="15620" width="11.5703125" style="104" customWidth="1"/>
    <col min="15621" max="15621" width="11.140625" style="104" customWidth="1"/>
    <col min="15622" max="15622" width="12.42578125" style="104" customWidth="1"/>
    <col min="15623" max="15623" width="13" style="104" customWidth="1"/>
    <col min="15624" max="15624" width="11.7109375" style="104" customWidth="1"/>
    <col min="15625" max="15872" width="9.140625" style="104"/>
    <col min="15873" max="15873" width="50.85546875" style="104" customWidth="1"/>
    <col min="15874" max="15874" width="30.28515625" style="104" customWidth="1"/>
    <col min="15875" max="15875" width="22.5703125" style="104" customWidth="1"/>
    <col min="15876" max="15876" width="11.5703125" style="104" customWidth="1"/>
    <col min="15877" max="15877" width="11.140625" style="104" customWidth="1"/>
    <col min="15878" max="15878" width="12.42578125" style="104" customWidth="1"/>
    <col min="15879" max="15879" width="13" style="104" customWidth="1"/>
    <col min="15880" max="15880" width="11.7109375" style="104" customWidth="1"/>
    <col min="15881" max="16128" width="9.140625" style="104"/>
    <col min="16129" max="16129" width="50.85546875" style="104" customWidth="1"/>
    <col min="16130" max="16130" width="30.28515625" style="104" customWidth="1"/>
    <col min="16131" max="16131" width="22.5703125" style="104" customWidth="1"/>
    <col min="16132" max="16132" width="11.5703125" style="104" customWidth="1"/>
    <col min="16133" max="16133" width="11.140625" style="104" customWidth="1"/>
    <col min="16134" max="16134" width="12.42578125" style="104" customWidth="1"/>
    <col min="16135" max="16135" width="13" style="104" customWidth="1"/>
    <col min="16136" max="16136" width="11.7109375" style="104" customWidth="1"/>
    <col min="16137" max="16384" width="9.140625" style="104"/>
  </cols>
  <sheetData>
    <row r="1" spans="1:3" ht="15.75" thickBot="1" x14ac:dyDescent="0.3">
      <c r="A1" s="779" t="s">
        <v>781</v>
      </c>
      <c r="B1" s="764"/>
      <c r="C1" s="765"/>
    </row>
    <row r="2" spans="1:3" ht="33.75" customHeight="1" x14ac:dyDescent="0.25">
      <c r="A2" s="738" t="s">
        <v>784</v>
      </c>
      <c r="B2" s="739"/>
      <c r="C2" s="740"/>
    </row>
    <row r="3" spans="1:3" ht="14.25" customHeight="1" x14ac:dyDescent="0.25">
      <c r="A3" s="105" t="s">
        <v>0</v>
      </c>
      <c r="B3" s="106" t="s">
        <v>315</v>
      </c>
      <c r="C3" s="107" t="s">
        <v>316</v>
      </c>
    </row>
    <row r="4" spans="1:3" ht="30" x14ac:dyDescent="0.25">
      <c r="A4" s="108" t="s">
        <v>317</v>
      </c>
      <c r="B4" s="109" t="s">
        <v>128</v>
      </c>
      <c r="C4" s="110" t="s">
        <v>128</v>
      </c>
    </row>
    <row r="5" spans="1:3" ht="30" x14ac:dyDescent="0.25">
      <c r="A5" s="108" t="s">
        <v>318</v>
      </c>
      <c r="B5" s="109" t="s">
        <v>128</v>
      </c>
      <c r="C5" s="110" t="s">
        <v>128</v>
      </c>
    </row>
    <row r="6" spans="1:3" ht="45" x14ac:dyDescent="0.25">
      <c r="A6" s="111" t="s">
        <v>319</v>
      </c>
      <c r="B6" s="112" t="s">
        <v>320</v>
      </c>
      <c r="C6" s="113">
        <v>20500</v>
      </c>
    </row>
    <row r="7" spans="1:3" ht="30" x14ac:dyDescent="0.25">
      <c r="A7" s="111" t="s">
        <v>321</v>
      </c>
      <c r="B7" s="114" t="s">
        <v>322</v>
      </c>
      <c r="C7" s="528">
        <v>32480</v>
      </c>
    </row>
    <row r="8" spans="1:3" ht="30" x14ac:dyDescent="0.25">
      <c r="A8" s="108" t="s">
        <v>323</v>
      </c>
      <c r="B8" s="109" t="s">
        <v>128</v>
      </c>
      <c r="C8" s="110" t="s">
        <v>128</v>
      </c>
    </row>
    <row r="9" spans="1:3" ht="22.5" customHeight="1" thickBot="1" x14ac:dyDescent="0.3">
      <c r="A9" s="115" t="s">
        <v>324</v>
      </c>
      <c r="B9" s="116" t="s">
        <v>128</v>
      </c>
      <c r="C9" s="117" t="s">
        <v>128</v>
      </c>
    </row>
    <row r="11" spans="1:3" ht="29.25" customHeight="1" x14ac:dyDescent="0.25"/>
  </sheetData>
  <mergeCells count="2">
    <mergeCell ref="A2:C2"/>
    <mergeCell ref="A1:C1"/>
  </mergeCells>
  <phoneticPr fontId="0" type="noConversion"/>
  <printOptions horizontalCentered="1"/>
  <pageMargins left="0.55118110236220474" right="0.27559055118110237" top="0.62992125984251968" bottom="0.74803149606299213" header="0.31496062992125984" footer="0.31496062992125984"/>
  <pageSetup paperSize="9" scale="11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"/>
  <sheetViews>
    <sheetView zoomScaleNormal="100" zoomScaleSheetLayoutView="80" workbookViewId="0">
      <selection activeCell="A2" sqref="A2:E2"/>
    </sheetView>
  </sheetViews>
  <sheetFormatPr defaultColWidth="9.140625" defaultRowHeight="15" x14ac:dyDescent="0.25"/>
  <cols>
    <col min="1" max="1" width="44.5703125" style="46" customWidth="1"/>
    <col min="2" max="5" width="22.42578125" style="46" customWidth="1"/>
    <col min="6" max="6" width="19.42578125" style="46" customWidth="1"/>
    <col min="7" max="7" width="18.28515625" style="46" customWidth="1"/>
    <col min="8" max="255" width="9.140625" style="46"/>
    <col min="256" max="256" width="41.7109375" style="46" customWidth="1"/>
    <col min="257" max="258" width="19" style="46" customWidth="1"/>
    <col min="259" max="259" width="20" style="46" customWidth="1"/>
    <col min="260" max="261" width="19.42578125" style="46" customWidth="1"/>
    <col min="262" max="262" width="17.5703125" style="46" customWidth="1"/>
    <col min="263" max="511" width="9.140625" style="46"/>
    <col min="512" max="512" width="41.7109375" style="46" customWidth="1"/>
    <col min="513" max="514" width="19" style="46" customWidth="1"/>
    <col min="515" max="515" width="20" style="46" customWidth="1"/>
    <col min="516" max="517" width="19.42578125" style="46" customWidth="1"/>
    <col min="518" max="518" width="17.5703125" style="46" customWidth="1"/>
    <col min="519" max="767" width="9.140625" style="46"/>
    <col min="768" max="768" width="41.7109375" style="46" customWidth="1"/>
    <col min="769" max="770" width="19" style="46" customWidth="1"/>
    <col min="771" max="771" width="20" style="46" customWidth="1"/>
    <col min="772" max="773" width="19.42578125" style="46" customWidth="1"/>
    <col min="774" max="774" width="17.5703125" style="46" customWidth="1"/>
    <col min="775" max="1023" width="9.140625" style="46"/>
    <col min="1024" max="1024" width="41.7109375" style="46" customWidth="1"/>
    <col min="1025" max="1026" width="19" style="46" customWidth="1"/>
    <col min="1027" max="1027" width="20" style="46" customWidth="1"/>
    <col min="1028" max="1029" width="19.42578125" style="46" customWidth="1"/>
    <col min="1030" max="1030" width="17.5703125" style="46" customWidth="1"/>
    <col min="1031" max="1279" width="9.140625" style="46"/>
    <col min="1280" max="1280" width="41.7109375" style="46" customWidth="1"/>
    <col min="1281" max="1282" width="19" style="46" customWidth="1"/>
    <col min="1283" max="1283" width="20" style="46" customWidth="1"/>
    <col min="1284" max="1285" width="19.42578125" style="46" customWidth="1"/>
    <col min="1286" max="1286" width="17.5703125" style="46" customWidth="1"/>
    <col min="1287" max="1535" width="9.140625" style="46"/>
    <col min="1536" max="1536" width="41.7109375" style="46" customWidth="1"/>
    <col min="1537" max="1538" width="19" style="46" customWidth="1"/>
    <col min="1539" max="1539" width="20" style="46" customWidth="1"/>
    <col min="1540" max="1541" width="19.42578125" style="46" customWidth="1"/>
    <col min="1542" max="1542" width="17.5703125" style="46" customWidth="1"/>
    <col min="1543" max="1791" width="9.140625" style="46"/>
    <col min="1792" max="1792" width="41.7109375" style="46" customWidth="1"/>
    <col min="1793" max="1794" width="19" style="46" customWidth="1"/>
    <col min="1795" max="1795" width="20" style="46" customWidth="1"/>
    <col min="1796" max="1797" width="19.42578125" style="46" customWidth="1"/>
    <col min="1798" max="1798" width="17.5703125" style="46" customWidth="1"/>
    <col min="1799" max="2047" width="9.140625" style="46"/>
    <col min="2048" max="2048" width="41.7109375" style="46" customWidth="1"/>
    <col min="2049" max="2050" width="19" style="46" customWidth="1"/>
    <col min="2051" max="2051" width="20" style="46" customWidth="1"/>
    <col min="2052" max="2053" width="19.42578125" style="46" customWidth="1"/>
    <col min="2054" max="2054" width="17.5703125" style="46" customWidth="1"/>
    <col min="2055" max="2303" width="9.140625" style="46"/>
    <col min="2304" max="2304" width="41.7109375" style="46" customWidth="1"/>
    <col min="2305" max="2306" width="19" style="46" customWidth="1"/>
    <col min="2307" max="2307" width="20" style="46" customWidth="1"/>
    <col min="2308" max="2309" width="19.42578125" style="46" customWidth="1"/>
    <col min="2310" max="2310" width="17.5703125" style="46" customWidth="1"/>
    <col min="2311" max="2559" width="9.140625" style="46"/>
    <col min="2560" max="2560" width="41.7109375" style="46" customWidth="1"/>
    <col min="2561" max="2562" width="19" style="46" customWidth="1"/>
    <col min="2563" max="2563" width="20" style="46" customWidth="1"/>
    <col min="2564" max="2565" width="19.42578125" style="46" customWidth="1"/>
    <col min="2566" max="2566" width="17.5703125" style="46" customWidth="1"/>
    <col min="2567" max="2815" width="9.140625" style="46"/>
    <col min="2816" max="2816" width="41.7109375" style="46" customWidth="1"/>
    <col min="2817" max="2818" width="19" style="46" customWidth="1"/>
    <col min="2819" max="2819" width="20" style="46" customWidth="1"/>
    <col min="2820" max="2821" width="19.42578125" style="46" customWidth="1"/>
    <col min="2822" max="2822" width="17.5703125" style="46" customWidth="1"/>
    <col min="2823" max="3071" width="9.140625" style="46"/>
    <col min="3072" max="3072" width="41.7109375" style="46" customWidth="1"/>
    <col min="3073" max="3074" width="19" style="46" customWidth="1"/>
    <col min="3075" max="3075" width="20" style="46" customWidth="1"/>
    <col min="3076" max="3077" width="19.42578125" style="46" customWidth="1"/>
    <col min="3078" max="3078" width="17.5703125" style="46" customWidth="1"/>
    <col min="3079" max="3327" width="9.140625" style="46"/>
    <col min="3328" max="3328" width="41.7109375" style="46" customWidth="1"/>
    <col min="3329" max="3330" width="19" style="46" customWidth="1"/>
    <col min="3331" max="3331" width="20" style="46" customWidth="1"/>
    <col min="3332" max="3333" width="19.42578125" style="46" customWidth="1"/>
    <col min="3334" max="3334" width="17.5703125" style="46" customWidth="1"/>
    <col min="3335" max="3583" width="9.140625" style="46"/>
    <col min="3584" max="3584" width="41.7109375" style="46" customWidth="1"/>
    <col min="3585" max="3586" width="19" style="46" customWidth="1"/>
    <col min="3587" max="3587" width="20" style="46" customWidth="1"/>
    <col min="3588" max="3589" width="19.42578125" style="46" customWidth="1"/>
    <col min="3590" max="3590" width="17.5703125" style="46" customWidth="1"/>
    <col min="3591" max="3839" width="9.140625" style="46"/>
    <col min="3840" max="3840" width="41.7109375" style="46" customWidth="1"/>
    <col min="3841" max="3842" width="19" style="46" customWidth="1"/>
    <col min="3843" max="3843" width="20" style="46" customWidth="1"/>
    <col min="3844" max="3845" width="19.42578125" style="46" customWidth="1"/>
    <col min="3846" max="3846" width="17.5703125" style="46" customWidth="1"/>
    <col min="3847" max="4095" width="9.140625" style="46"/>
    <col min="4096" max="4096" width="41.7109375" style="46" customWidth="1"/>
    <col min="4097" max="4098" width="19" style="46" customWidth="1"/>
    <col min="4099" max="4099" width="20" style="46" customWidth="1"/>
    <col min="4100" max="4101" width="19.42578125" style="46" customWidth="1"/>
    <col min="4102" max="4102" width="17.5703125" style="46" customWidth="1"/>
    <col min="4103" max="4351" width="9.140625" style="46"/>
    <col min="4352" max="4352" width="41.7109375" style="46" customWidth="1"/>
    <col min="4353" max="4354" width="19" style="46" customWidth="1"/>
    <col min="4355" max="4355" width="20" style="46" customWidth="1"/>
    <col min="4356" max="4357" width="19.42578125" style="46" customWidth="1"/>
    <col min="4358" max="4358" width="17.5703125" style="46" customWidth="1"/>
    <col min="4359" max="4607" width="9.140625" style="46"/>
    <col min="4608" max="4608" width="41.7109375" style="46" customWidth="1"/>
    <col min="4609" max="4610" width="19" style="46" customWidth="1"/>
    <col min="4611" max="4611" width="20" style="46" customWidth="1"/>
    <col min="4612" max="4613" width="19.42578125" style="46" customWidth="1"/>
    <col min="4614" max="4614" width="17.5703125" style="46" customWidth="1"/>
    <col min="4615" max="4863" width="9.140625" style="46"/>
    <col min="4864" max="4864" width="41.7109375" style="46" customWidth="1"/>
    <col min="4865" max="4866" width="19" style="46" customWidth="1"/>
    <col min="4867" max="4867" width="20" style="46" customWidth="1"/>
    <col min="4868" max="4869" width="19.42578125" style="46" customWidth="1"/>
    <col min="4870" max="4870" width="17.5703125" style="46" customWidth="1"/>
    <col min="4871" max="5119" width="9.140625" style="46"/>
    <col min="5120" max="5120" width="41.7109375" style="46" customWidth="1"/>
    <col min="5121" max="5122" width="19" style="46" customWidth="1"/>
    <col min="5123" max="5123" width="20" style="46" customWidth="1"/>
    <col min="5124" max="5125" width="19.42578125" style="46" customWidth="1"/>
    <col min="5126" max="5126" width="17.5703125" style="46" customWidth="1"/>
    <col min="5127" max="5375" width="9.140625" style="46"/>
    <col min="5376" max="5376" width="41.7109375" style="46" customWidth="1"/>
    <col min="5377" max="5378" width="19" style="46" customWidth="1"/>
    <col min="5379" max="5379" width="20" style="46" customWidth="1"/>
    <col min="5380" max="5381" width="19.42578125" style="46" customWidth="1"/>
    <col min="5382" max="5382" width="17.5703125" style="46" customWidth="1"/>
    <col min="5383" max="5631" width="9.140625" style="46"/>
    <col min="5632" max="5632" width="41.7109375" style="46" customWidth="1"/>
    <col min="5633" max="5634" width="19" style="46" customWidth="1"/>
    <col min="5635" max="5635" width="20" style="46" customWidth="1"/>
    <col min="5636" max="5637" width="19.42578125" style="46" customWidth="1"/>
    <col min="5638" max="5638" width="17.5703125" style="46" customWidth="1"/>
    <col min="5639" max="5887" width="9.140625" style="46"/>
    <col min="5888" max="5888" width="41.7109375" style="46" customWidth="1"/>
    <col min="5889" max="5890" width="19" style="46" customWidth="1"/>
    <col min="5891" max="5891" width="20" style="46" customWidth="1"/>
    <col min="5892" max="5893" width="19.42578125" style="46" customWidth="1"/>
    <col min="5894" max="5894" width="17.5703125" style="46" customWidth="1"/>
    <col min="5895" max="6143" width="9.140625" style="46"/>
    <col min="6144" max="6144" width="41.7109375" style="46" customWidth="1"/>
    <col min="6145" max="6146" width="19" style="46" customWidth="1"/>
    <col min="6147" max="6147" width="20" style="46" customWidth="1"/>
    <col min="6148" max="6149" width="19.42578125" style="46" customWidth="1"/>
    <col min="6150" max="6150" width="17.5703125" style="46" customWidth="1"/>
    <col min="6151" max="6399" width="9.140625" style="46"/>
    <col min="6400" max="6400" width="41.7109375" style="46" customWidth="1"/>
    <col min="6401" max="6402" width="19" style="46" customWidth="1"/>
    <col min="6403" max="6403" width="20" style="46" customWidth="1"/>
    <col min="6404" max="6405" width="19.42578125" style="46" customWidth="1"/>
    <col min="6406" max="6406" width="17.5703125" style="46" customWidth="1"/>
    <col min="6407" max="6655" width="9.140625" style="46"/>
    <col min="6656" max="6656" width="41.7109375" style="46" customWidth="1"/>
    <col min="6657" max="6658" width="19" style="46" customWidth="1"/>
    <col min="6659" max="6659" width="20" style="46" customWidth="1"/>
    <col min="6660" max="6661" width="19.42578125" style="46" customWidth="1"/>
    <col min="6662" max="6662" width="17.5703125" style="46" customWidth="1"/>
    <col min="6663" max="6911" width="9.140625" style="46"/>
    <col min="6912" max="6912" width="41.7109375" style="46" customWidth="1"/>
    <col min="6913" max="6914" width="19" style="46" customWidth="1"/>
    <col min="6915" max="6915" width="20" style="46" customWidth="1"/>
    <col min="6916" max="6917" width="19.42578125" style="46" customWidth="1"/>
    <col min="6918" max="6918" width="17.5703125" style="46" customWidth="1"/>
    <col min="6919" max="7167" width="9.140625" style="46"/>
    <col min="7168" max="7168" width="41.7109375" style="46" customWidth="1"/>
    <col min="7169" max="7170" width="19" style="46" customWidth="1"/>
    <col min="7171" max="7171" width="20" style="46" customWidth="1"/>
    <col min="7172" max="7173" width="19.42578125" style="46" customWidth="1"/>
    <col min="7174" max="7174" width="17.5703125" style="46" customWidth="1"/>
    <col min="7175" max="7423" width="9.140625" style="46"/>
    <col min="7424" max="7424" width="41.7109375" style="46" customWidth="1"/>
    <col min="7425" max="7426" width="19" style="46" customWidth="1"/>
    <col min="7427" max="7427" width="20" style="46" customWidth="1"/>
    <col min="7428" max="7429" width="19.42578125" style="46" customWidth="1"/>
    <col min="7430" max="7430" width="17.5703125" style="46" customWidth="1"/>
    <col min="7431" max="7679" width="9.140625" style="46"/>
    <col min="7680" max="7680" width="41.7109375" style="46" customWidth="1"/>
    <col min="7681" max="7682" width="19" style="46" customWidth="1"/>
    <col min="7683" max="7683" width="20" style="46" customWidth="1"/>
    <col min="7684" max="7685" width="19.42578125" style="46" customWidth="1"/>
    <col min="7686" max="7686" width="17.5703125" style="46" customWidth="1"/>
    <col min="7687" max="7935" width="9.140625" style="46"/>
    <col min="7936" max="7936" width="41.7109375" style="46" customWidth="1"/>
    <col min="7937" max="7938" width="19" style="46" customWidth="1"/>
    <col min="7939" max="7939" width="20" style="46" customWidth="1"/>
    <col min="7940" max="7941" width="19.42578125" style="46" customWidth="1"/>
    <col min="7942" max="7942" width="17.5703125" style="46" customWidth="1"/>
    <col min="7943" max="8191" width="9.140625" style="46"/>
    <col min="8192" max="8192" width="41.7109375" style="46" customWidth="1"/>
    <col min="8193" max="8194" width="19" style="46" customWidth="1"/>
    <col min="8195" max="8195" width="20" style="46" customWidth="1"/>
    <col min="8196" max="8197" width="19.42578125" style="46" customWidth="1"/>
    <col min="8198" max="8198" width="17.5703125" style="46" customWidth="1"/>
    <col min="8199" max="8447" width="9.140625" style="46"/>
    <col min="8448" max="8448" width="41.7109375" style="46" customWidth="1"/>
    <col min="8449" max="8450" width="19" style="46" customWidth="1"/>
    <col min="8451" max="8451" width="20" style="46" customWidth="1"/>
    <col min="8452" max="8453" width="19.42578125" style="46" customWidth="1"/>
    <col min="8454" max="8454" width="17.5703125" style="46" customWidth="1"/>
    <col min="8455" max="8703" width="9.140625" style="46"/>
    <col min="8704" max="8704" width="41.7109375" style="46" customWidth="1"/>
    <col min="8705" max="8706" width="19" style="46" customWidth="1"/>
    <col min="8707" max="8707" width="20" style="46" customWidth="1"/>
    <col min="8708" max="8709" width="19.42578125" style="46" customWidth="1"/>
    <col min="8710" max="8710" width="17.5703125" style="46" customWidth="1"/>
    <col min="8711" max="8959" width="9.140625" style="46"/>
    <col min="8960" max="8960" width="41.7109375" style="46" customWidth="1"/>
    <col min="8961" max="8962" width="19" style="46" customWidth="1"/>
    <col min="8963" max="8963" width="20" style="46" customWidth="1"/>
    <col min="8964" max="8965" width="19.42578125" style="46" customWidth="1"/>
    <col min="8966" max="8966" width="17.5703125" style="46" customWidth="1"/>
    <col min="8967" max="9215" width="9.140625" style="46"/>
    <col min="9216" max="9216" width="41.7109375" style="46" customWidth="1"/>
    <col min="9217" max="9218" width="19" style="46" customWidth="1"/>
    <col min="9219" max="9219" width="20" style="46" customWidth="1"/>
    <col min="9220" max="9221" width="19.42578125" style="46" customWidth="1"/>
    <col min="9222" max="9222" width="17.5703125" style="46" customWidth="1"/>
    <col min="9223" max="9471" width="9.140625" style="46"/>
    <col min="9472" max="9472" width="41.7109375" style="46" customWidth="1"/>
    <col min="9473" max="9474" width="19" style="46" customWidth="1"/>
    <col min="9475" max="9475" width="20" style="46" customWidth="1"/>
    <col min="9476" max="9477" width="19.42578125" style="46" customWidth="1"/>
    <col min="9478" max="9478" width="17.5703125" style="46" customWidth="1"/>
    <col min="9479" max="9727" width="9.140625" style="46"/>
    <col min="9728" max="9728" width="41.7109375" style="46" customWidth="1"/>
    <col min="9729" max="9730" width="19" style="46" customWidth="1"/>
    <col min="9731" max="9731" width="20" style="46" customWidth="1"/>
    <col min="9732" max="9733" width="19.42578125" style="46" customWidth="1"/>
    <col min="9734" max="9734" width="17.5703125" style="46" customWidth="1"/>
    <col min="9735" max="9983" width="9.140625" style="46"/>
    <col min="9984" max="9984" width="41.7109375" style="46" customWidth="1"/>
    <col min="9985" max="9986" width="19" style="46" customWidth="1"/>
    <col min="9987" max="9987" width="20" style="46" customWidth="1"/>
    <col min="9988" max="9989" width="19.42578125" style="46" customWidth="1"/>
    <col min="9990" max="9990" width="17.5703125" style="46" customWidth="1"/>
    <col min="9991" max="10239" width="9.140625" style="46"/>
    <col min="10240" max="10240" width="41.7109375" style="46" customWidth="1"/>
    <col min="10241" max="10242" width="19" style="46" customWidth="1"/>
    <col min="10243" max="10243" width="20" style="46" customWidth="1"/>
    <col min="10244" max="10245" width="19.42578125" style="46" customWidth="1"/>
    <col min="10246" max="10246" width="17.5703125" style="46" customWidth="1"/>
    <col min="10247" max="10495" width="9.140625" style="46"/>
    <col min="10496" max="10496" width="41.7109375" style="46" customWidth="1"/>
    <col min="10497" max="10498" width="19" style="46" customWidth="1"/>
    <col min="10499" max="10499" width="20" style="46" customWidth="1"/>
    <col min="10500" max="10501" width="19.42578125" style="46" customWidth="1"/>
    <col min="10502" max="10502" width="17.5703125" style="46" customWidth="1"/>
    <col min="10503" max="10751" width="9.140625" style="46"/>
    <col min="10752" max="10752" width="41.7109375" style="46" customWidth="1"/>
    <col min="10753" max="10754" width="19" style="46" customWidth="1"/>
    <col min="10755" max="10755" width="20" style="46" customWidth="1"/>
    <col min="10756" max="10757" width="19.42578125" style="46" customWidth="1"/>
    <col min="10758" max="10758" width="17.5703125" style="46" customWidth="1"/>
    <col min="10759" max="11007" width="9.140625" style="46"/>
    <col min="11008" max="11008" width="41.7109375" style="46" customWidth="1"/>
    <col min="11009" max="11010" width="19" style="46" customWidth="1"/>
    <col min="11011" max="11011" width="20" style="46" customWidth="1"/>
    <col min="11012" max="11013" width="19.42578125" style="46" customWidth="1"/>
    <col min="11014" max="11014" width="17.5703125" style="46" customWidth="1"/>
    <col min="11015" max="11263" width="9.140625" style="46"/>
    <col min="11264" max="11264" width="41.7109375" style="46" customWidth="1"/>
    <col min="11265" max="11266" width="19" style="46" customWidth="1"/>
    <col min="11267" max="11267" width="20" style="46" customWidth="1"/>
    <col min="11268" max="11269" width="19.42578125" style="46" customWidth="1"/>
    <col min="11270" max="11270" width="17.5703125" style="46" customWidth="1"/>
    <col min="11271" max="11519" width="9.140625" style="46"/>
    <col min="11520" max="11520" width="41.7109375" style="46" customWidth="1"/>
    <col min="11521" max="11522" width="19" style="46" customWidth="1"/>
    <col min="11523" max="11523" width="20" style="46" customWidth="1"/>
    <col min="11524" max="11525" width="19.42578125" style="46" customWidth="1"/>
    <col min="11526" max="11526" width="17.5703125" style="46" customWidth="1"/>
    <col min="11527" max="11775" width="9.140625" style="46"/>
    <col min="11776" max="11776" width="41.7109375" style="46" customWidth="1"/>
    <col min="11777" max="11778" width="19" style="46" customWidth="1"/>
    <col min="11779" max="11779" width="20" style="46" customWidth="1"/>
    <col min="11780" max="11781" width="19.42578125" style="46" customWidth="1"/>
    <col min="11782" max="11782" width="17.5703125" style="46" customWidth="1"/>
    <col min="11783" max="12031" width="9.140625" style="46"/>
    <col min="12032" max="12032" width="41.7109375" style="46" customWidth="1"/>
    <col min="12033" max="12034" width="19" style="46" customWidth="1"/>
    <col min="12035" max="12035" width="20" style="46" customWidth="1"/>
    <col min="12036" max="12037" width="19.42578125" style="46" customWidth="1"/>
    <col min="12038" max="12038" width="17.5703125" style="46" customWidth="1"/>
    <col min="12039" max="12287" width="9.140625" style="46"/>
    <col min="12288" max="12288" width="41.7109375" style="46" customWidth="1"/>
    <col min="12289" max="12290" width="19" style="46" customWidth="1"/>
    <col min="12291" max="12291" width="20" style="46" customWidth="1"/>
    <col min="12292" max="12293" width="19.42578125" style="46" customWidth="1"/>
    <col min="12294" max="12294" width="17.5703125" style="46" customWidth="1"/>
    <col min="12295" max="12543" width="9.140625" style="46"/>
    <col min="12544" max="12544" width="41.7109375" style="46" customWidth="1"/>
    <col min="12545" max="12546" width="19" style="46" customWidth="1"/>
    <col min="12547" max="12547" width="20" style="46" customWidth="1"/>
    <col min="12548" max="12549" width="19.42578125" style="46" customWidth="1"/>
    <col min="12550" max="12550" width="17.5703125" style="46" customWidth="1"/>
    <col min="12551" max="12799" width="9.140625" style="46"/>
    <col min="12800" max="12800" width="41.7109375" style="46" customWidth="1"/>
    <col min="12801" max="12802" width="19" style="46" customWidth="1"/>
    <col min="12803" max="12803" width="20" style="46" customWidth="1"/>
    <col min="12804" max="12805" width="19.42578125" style="46" customWidth="1"/>
    <col min="12806" max="12806" width="17.5703125" style="46" customWidth="1"/>
    <col min="12807" max="13055" width="9.140625" style="46"/>
    <col min="13056" max="13056" width="41.7109375" style="46" customWidth="1"/>
    <col min="13057" max="13058" width="19" style="46" customWidth="1"/>
    <col min="13059" max="13059" width="20" style="46" customWidth="1"/>
    <col min="13060" max="13061" width="19.42578125" style="46" customWidth="1"/>
    <col min="13062" max="13062" width="17.5703125" style="46" customWidth="1"/>
    <col min="13063" max="13311" width="9.140625" style="46"/>
    <col min="13312" max="13312" width="41.7109375" style="46" customWidth="1"/>
    <col min="13313" max="13314" width="19" style="46" customWidth="1"/>
    <col min="13315" max="13315" width="20" style="46" customWidth="1"/>
    <col min="13316" max="13317" width="19.42578125" style="46" customWidth="1"/>
    <col min="13318" max="13318" width="17.5703125" style="46" customWidth="1"/>
    <col min="13319" max="13567" width="9.140625" style="46"/>
    <col min="13568" max="13568" width="41.7109375" style="46" customWidth="1"/>
    <col min="13569" max="13570" width="19" style="46" customWidth="1"/>
    <col min="13571" max="13571" width="20" style="46" customWidth="1"/>
    <col min="13572" max="13573" width="19.42578125" style="46" customWidth="1"/>
    <col min="13574" max="13574" width="17.5703125" style="46" customWidth="1"/>
    <col min="13575" max="13823" width="9.140625" style="46"/>
    <col min="13824" max="13824" width="41.7109375" style="46" customWidth="1"/>
    <col min="13825" max="13826" width="19" style="46" customWidth="1"/>
    <col min="13827" max="13827" width="20" style="46" customWidth="1"/>
    <col min="13828" max="13829" width="19.42578125" style="46" customWidth="1"/>
    <col min="13830" max="13830" width="17.5703125" style="46" customWidth="1"/>
    <col min="13831" max="14079" width="9.140625" style="46"/>
    <col min="14080" max="14080" width="41.7109375" style="46" customWidth="1"/>
    <col min="14081" max="14082" width="19" style="46" customWidth="1"/>
    <col min="14083" max="14083" width="20" style="46" customWidth="1"/>
    <col min="14084" max="14085" width="19.42578125" style="46" customWidth="1"/>
    <col min="14086" max="14086" width="17.5703125" style="46" customWidth="1"/>
    <col min="14087" max="14335" width="9.140625" style="46"/>
    <col min="14336" max="14336" width="41.7109375" style="46" customWidth="1"/>
    <col min="14337" max="14338" width="19" style="46" customWidth="1"/>
    <col min="14339" max="14339" width="20" style="46" customWidth="1"/>
    <col min="14340" max="14341" width="19.42578125" style="46" customWidth="1"/>
    <col min="14342" max="14342" width="17.5703125" style="46" customWidth="1"/>
    <col min="14343" max="14591" width="9.140625" style="46"/>
    <col min="14592" max="14592" width="41.7109375" style="46" customWidth="1"/>
    <col min="14593" max="14594" width="19" style="46" customWidth="1"/>
    <col min="14595" max="14595" width="20" style="46" customWidth="1"/>
    <col min="14596" max="14597" width="19.42578125" style="46" customWidth="1"/>
    <col min="14598" max="14598" width="17.5703125" style="46" customWidth="1"/>
    <col min="14599" max="14847" width="9.140625" style="46"/>
    <col min="14848" max="14848" width="41.7109375" style="46" customWidth="1"/>
    <col min="14849" max="14850" width="19" style="46" customWidth="1"/>
    <col min="14851" max="14851" width="20" style="46" customWidth="1"/>
    <col min="14852" max="14853" width="19.42578125" style="46" customWidth="1"/>
    <col min="14854" max="14854" width="17.5703125" style="46" customWidth="1"/>
    <col min="14855" max="15103" width="9.140625" style="46"/>
    <col min="15104" max="15104" width="41.7109375" style="46" customWidth="1"/>
    <col min="15105" max="15106" width="19" style="46" customWidth="1"/>
    <col min="15107" max="15107" width="20" style="46" customWidth="1"/>
    <col min="15108" max="15109" width="19.42578125" style="46" customWidth="1"/>
    <col min="15110" max="15110" width="17.5703125" style="46" customWidth="1"/>
    <col min="15111" max="15359" width="9.140625" style="46"/>
    <col min="15360" max="15360" width="41.7109375" style="46" customWidth="1"/>
    <col min="15361" max="15362" width="19" style="46" customWidth="1"/>
    <col min="15363" max="15363" width="20" style="46" customWidth="1"/>
    <col min="15364" max="15365" width="19.42578125" style="46" customWidth="1"/>
    <col min="15366" max="15366" width="17.5703125" style="46" customWidth="1"/>
    <col min="15367" max="15615" width="9.140625" style="46"/>
    <col min="15616" max="15616" width="41.7109375" style="46" customWidth="1"/>
    <col min="15617" max="15618" width="19" style="46" customWidth="1"/>
    <col min="15619" max="15619" width="20" style="46" customWidth="1"/>
    <col min="15620" max="15621" width="19.42578125" style="46" customWidth="1"/>
    <col min="15622" max="15622" width="17.5703125" style="46" customWidth="1"/>
    <col min="15623" max="15871" width="9.140625" style="46"/>
    <col min="15872" max="15872" width="41.7109375" style="46" customWidth="1"/>
    <col min="15873" max="15874" width="19" style="46" customWidth="1"/>
    <col min="15875" max="15875" width="20" style="46" customWidth="1"/>
    <col min="15876" max="15877" width="19.42578125" style="46" customWidth="1"/>
    <col min="15878" max="15878" width="17.5703125" style="46" customWidth="1"/>
    <col min="15879" max="16127" width="9.140625" style="46"/>
    <col min="16128" max="16128" width="41.7109375" style="46" customWidth="1"/>
    <col min="16129" max="16130" width="19" style="46" customWidth="1"/>
    <col min="16131" max="16131" width="20" style="46" customWidth="1"/>
    <col min="16132" max="16133" width="19.42578125" style="46" customWidth="1"/>
    <col min="16134" max="16134" width="17.5703125" style="46" customWidth="1"/>
    <col min="16135" max="16384" width="9.140625" style="46"/>
  </cols>
  <sheetData>
    <row r="1" spans="1:6" ht="32.25" customHeight="1" x14ac:dyDescent="0.35">
      <c r="A1" s="782" t="s">
        <v>782</v>
      </c>
      <c r="B1" s="783"/>
      <c r="C1" s="783"/>
      <c r="D1" s="783"/>
      <c r="E1" s="784"/>
    </row>
    <row r="2" spans="1:6" ht="32.25" customHeight="1" x14ac:dyDescent="0.25">
      <c r="A2" s="744" t="s">
        <v>783</v>
      </c>
      <c r="B2" s="744"/>
      <c r="C2" s="744"/>
      <c r="D2" s="744"/>
      <c r="E2" s="744"/>
      <c r="F2" s="557"/>
    </row>
    <row r="3" spans="1:6" ht="18.75" x14ac:dyDescent="0.25">
      <c r="A3" s="559"/>
      <c r="B3" s="559"/>
      <c r="C3" s="559"/>
      <c r="D3" s="559"/>
      <c r="E3" s="559"/>
      <c r="F3" s="557"/>
    </row>
    <row r="4" spans="1:6" ht="18.75" x14ac:dyDescent="0.25">
      <c r="A4" s="741" t="s">
        <v>744</v>
      </c>
      <c r="B4" s="741"/>
      <c r="C4" s="741"/>
      <c r="D4" s="741"/>
      <c r="E4" s="741"/>
      <c r="F4" s="530"/>
    </row>
    <row r="5" spans="1:6" ht="15.75" thickBot="1" x14ac:dyDescent="0.3">
      <c r="A5" s="558"/>
      <c r="B5" s="558"/>
      <c r="C5" s="558"/>
      <c r="D5" s="558"/>
      <c r="E5" s="530"/>
      <c r="F5" s="530"/>
    </row>
    <row r="6" spans="1:6" ht="60" x14ac:dyDescent="0.25">
      <c r="A6" s="553" t="s">
        <v>0</v>
      </c>
      <c r="B6" s="554" t="s">
        <v>244</v>
      </c>
      <c r="C6" s="554" t="s">
        <v>245</v>
      </c>
      <c r="D6" s="560" t="s">
        <v>246</v>
      </c>
      <c r="E6" s="531"/>
      <c r="F6" s="47"/>
    </row>
    <row r="7" spans="1:6" ht="45" x14ac:dyDescent="0.25">
      <c r="A7" s="48" t="s">
        <v>247</v>
      </c>
      <c r="B7" s="49">
        <v>12332878</v>
      </c>
      <c r="C7" s="49">
        <v>3100000</v>
      </c>
      <c r="D7" s="532">
        <v>109440</v>
      </c>
      <c r="E7" s="531"/>
      <c r="F7" s="47"/>
    </row>
    <row r="8" spans="1:6" ht="28.5" customHeight="1" thickBot="1" x14ac:dyDescent="0.3">
      <c r="A8" s="50" t="s">
        <v>248</v>
      </c>
      <c r="B8" s="51">
        <v>12332878</v>
      </c>
      <c r="C8" s="51">
        <v>3100000</v>
      </c>
      <c r="D8" s="533">
        <v>88350</v>
      </c>
      <c r="E8" s="531"/>
      <c r="F8" s="47"/>
    </row>
    <row r="9" spans="1:6" x14ac:dyDescent="0.25">
      <c r="A9" s="47"/>
      <c r="B9" s="47"/>
      <c r="C9" s="47"/>
      <c r="D9" s="47"/>
      <c r="E9" s="47"/>
      <c r="F9" s="47"/>
    </row>
    <row r="10" spans="1:6" ht="32.25" customHeight="1" x14ac:dyDescent="0.25">
      <c r="A10" s="742" t="s">
        <v>739</v>
      </c>
      <c r="B10" s="742"/>
      <c r="C10" s="742"/>
      <c r="D10" s="742"/>
      <c r="E10" s="742"/>
      <c r="F10" s="52"/>
    </row>
    <row r="11" spans="1:6" ht="15.75" thickBot="1" x14ac:dyDescent="0.3">
      <c r="A11" s="552"/>
      <c r="B11" s="552"/>
      <c r="C11" s="552"/>
      <c r="D11" s="552"/>
      <c r="E11" s="552"/>
      <c r="F11" s="52"/>
    </row>
    <row r="12" spans="1:6" ht="75" x14ac:dyDescent="0.25">
      <c r="A12" s="553" t="s">
        <v>0</v>
      </c>
      <c r="B12" s="554" t="s">
        <v>249</v>
      </c>
      <c r="C12" s="554" t="s">
        <v>250</v>
      </c>
      <c r="D12" s="555" t="s">
        <v>251</v>
      </c>
      <c r="E12" s="556" t="s">
        <v>326</v>
      </c>
      <c r="F12" s="53"/>
    </row>
    <row r="13" spans="1:6" s="57" customFormat="1" x14ac:dyDescent="0.25">
      <c r="A13" s="118" t="s">
        <v>325</v>
      </c>
      <c r="B13" s="63">
        <v>990400</v>
      </c>
      <c r="C13" s="63">
        <v>990400</v>
      </c>
      <c r="D13" s="120">
        <v>0</v>
      </c>
      <c r="E13" s="534">
        <v>0</v>
      </c>
      <c r="F13" s="53"/>
    </row>
    <row r="14" spans="1:6" s="57" customFormat="1" x14ac:dyDescent="0.25">
      <c r="A14" s="54" t="s">
        <v>327</v>
      </c>
      <c r="B14" s="55">
        <v>97774</v>
      </c>
      <c r="C14" s="55">
        <v>97774</v>
      </c>
      <c r="D14" s="527">
        <v>0</v>
      </c>
      <c r="E14" s="535">
        <v>0</v>
      </c>
      <c r="F14" s="56"/>
    </row>
    <row r="15" spans="1:6" ht="30" x14ac:dyDescent="0.25">
      <c r="A15" s="58" t="s">
        <v>328</v>
      </c>
      <c r="B15" s="59">
        <v>2055527</v>
      </c>
      <c r="C15" s="59">
        <v>2055527</v>
      </c>
      <c r="D15" s="119">
        <v>0</v>
      </c>
      <c r="E15" s="536">
        <v>0</v>
      </c>
      <c r="F15" s="60"/>
    </row>
    <row r="16" spans="1:6" s="57" customFormat="1" ht="30.75" thickBot="1" x14ac:dyDescent="0.3">
      <c r="A16" s="61" t="s">
        <v>329</v>
      </c>
      <c r="B16" s="121">
        <v>1800000</v>
      </c>
      <c r="C16" s="121">
        <v>1800000</v>
      </c>
      <c r="D16" s="122">
        <v>0</v>
      </c>
      <c r="E16" s="537">
        <v>0</v>
      </c>
      <c r="F16" s="60"/>
    </row>
    <row r="17" spans="1:6" ht="30.75" thickBot="1" x14ac:dyDescent="0.3">
      <c r="A17" s="124" t="s">
        <v>330</v>
      </c>
      <c r="B17" s="125">
        <v>1800000</v>
      </c>
      <c r="C17" s="126">
        <v>1800000</v>
      </c>
      <c r="D17" s="127">
        <v>0</v>
      </c>
      <c r="E17" s="128">
        <v>0</v>
      </c>
      <c r="F17" s="60"/>
    </row>
    <row r="18" spans="1:6" x14ac:dyDescent="0.25">
      <c r="A18" s="538" t="s">
        <v>331</v>
      </c>
      <c r="B18" s="130">
        <v>960300</v>
      </c>
      <c r="C18" s="130">
        <v>870300</v>
      </c>
      <c r="D18" s="123">
        <v>0</v>
      </c>
      <c r="E18" s="539">
        <v>0</v>
      </c>
      <c r="F18" s="56"/>
    </row>
    <row r="19" spans="1:6" ht="30.75" thickBot="1" x14ac:dyDescent="0.3">
      <c r="A19" s="540" t="s">
        <v>332</v>
      </c>
      <c r="B19" s="131">
        <v>345440</v>
      </c>
      <c r="C19" s="131">
        <v>0</v>
      </c>
      <c r="D19" s="132">
        <v>345440</v>
      </c>
      <c r="E19" s="541">
        <v>0</v>
      </c>
      <c r="F19" s="56"/>
    </row>
    <row r="20" spans="1:6" ht="30" x14ac:dyDescent="0.25">
      <c r="A20" s="134" t="s">
        <v>333</v>
      </c>
      <c r="B20" s="129">
        <f>SUM(B18:B19)</f>
        <v>1305740</v>
      </c>
      <c r="C20" s="129">
        <f t="shared" ref="C20:D20" si="0">SUM(C18:C19)</f>
        <v>870300</v>
      </c>
      <c r="D20" s="129">
        <f t="shared" si="0"/>
        <v>345440</v>
      </c>
      <c r="E20" s="542">
        <f>SUM(E18:E19)</f>
        <v>0</v>
      </c>
      <c r="F20" s="56"/>
    </row>
    <row r="21" spans="1:6" ht="30.75" thickBot="1" x14ac:dyDescent="0.3">
      <c r="A21" s="540" t="s">
        <v>738</v>
      </c>
      <c r="B21" s="131">
        <v>1150000</v>
      </c>
      <c r="C21" s="131">
        <v>1150000</v>
      </c>
      <c r="D21" s="132">
        <v>0</v>
      </c>
      <c r="E21" s="541">
        <v>0</v>
      </c>
      <c r="F21" s="56"/>
    </row>
    <row r="22" spans="1:6" ht="36" customHeight="1" thickBot="1" x14ac:dyDescent="0.3">
      <c r="A22" s="133" t="s">
        <v>334</v>
      </c>
      <c r="B22" s="126">
        <f>SUM(B13+B14+B15+B21+B20+B17)</f>
        <v>7399441</v>
      </c>
      <c r="C22" s="126">
        <f t="shared" ref="C22:E22" si="1">SUM(C13+C14+C15+C21+C20+C17)</f>
        <v>6964001</v>
      </c>
      <c r="D22" s="126">
        <f t="shared" si="1"/>
        <v>345440</v>
      </c>
      <c r="E22" s="543">
        <f t="shared" si="1"/>
        <v>0</v>
      </c>
      <c r="F22" s="56"/>
    </row>
    <row r="23" spans="1:6" x14ac:dyDescent="0.25">
      <c r="A23" s="743"/>
      <c r="B23" s="743"/>
      <c r="C23" s="743"/>
      <c r="D23" s="743"/>
      <c r="E23" s="743"/>
      <c r="F23" s="56"/>
    </row>
    <row r="24" spans="1:6" ht="31.5" customHeight="1" x14ac:dyDescent="0.25">
      <c r="A24" s="742" t="s">
        <v>739</v>
      </c>
      <c r="B24" s="742"/>
      <c r="C24" s="742"/>
      <c r="D24" s="742"/>
      <c r="E24" s="742"/>
      <c r="F24" s="52"/>
    </row>
    <row r="25" spans="1:6" ht="15.75" thickBot="1" x14ac:dyDescent="0.3">
      <c r="A25" s="552"/>
      <c r="B25" s="552"/>
      <c r="C25" s="552"/>
      <c r="D25" s="552"/>
      <c r="E25" s="526"/>
      <c r="F25" s="52"/>
    </row>
    <row r="26" spans="1:6" ht="75.75" thickBot="1" x14ac:dyDescent="0.3">
      <c r="A26" s="548" t="s">
        <v>0</v>
      </c>
      <c r="B26" s="549" t="s">
        <v>740</v>
      </c>
      <c r="C26" s="550" t="s">
        <v>741</v>
      </c>
      <c r="D26" s="551" t="s">
        <v>742</v>
      </c>
      <c r="E26" s="525"/>
      <c r="F26" s="53"/>
    </row>
    <row r="27" spans="1:6" ht="45" x14ac:dyDescent="0.25">
      <c r="A27" s="547" t="s">
        <v>743</v>
      </c>
      <c r="B27" s="130">
        <v>480000</v>
      </c>
      <c r="C27" s="130">
        <v>468213</v>
      </c>
      <c r="D27" s="539">
        <v>11787</v>
      </c>
      <c r="E27" s="56"/>
      <c r="F27" s="56"/>
    </row>
    <row r="28" spans="1:6" ht="15.75" thickBot="1" x14ac:dyDescent="0.3">
      <c r="A28" s="544" t="s">
        <v>334</v>
      </c>
      <c r="B28" s="545">
        <f>SUM(B27)</f>
        <v>480000</v>
      </c>
      <c r="C28" s="545">
        <f t="shared" ref="C28:D28" si="2">SUM(C27)</f>
        <v>468213</v>
      </c>
      <c r="D28" s="546">
        <f t="shared" si="2"/>
        <v>11787</v>
      </c>
      <c r="E28" s="62"/>
      <c r="F28" s="56"/>
    </row>
    <row r="29" spans="1:6" s="57" customFormat="1" x14ac:dyDescent="0.25">
      <c r="A29" s="524"/>
      <c r="B29" s="62"/>
      <c r="C29" s="62"/>
      <c r="D29" s="62"/>
      <c r="E29" s="62"/>
      <c r="F29" s="56"/>
    </row>
    <row r="30" spans="1:6" s="57" customFormat="1" x14ac:dyDescent="0.25">
      <c r="A30" s="64"/>
      <c r="B30" s="65"/>
      <c r="C30" s="66"/>
      <c r="D30" s="67"/>
      <c r="E30" s="67"/>
      <c r="F30" s="67"/>
    </row>
    <row r="31" spans="1:6" x14ac:dyDescent="0.25">
      <c r="A31" s="64"/>
      <c r="B31" s="65"/>
      <c r="C31" s="66"/>
      <c r="D31" s="67"/>
      <c r="E31" s="67"/>
      <c r="F31" s="67"/>
    </row>
    <row r="32" spans="1:6" x14ac:dyDescent="0.25">
      <c r="A32" s="68"/>
      <c r="B32" s="69"/>
      <c r="C32" s="70"/>
      <c r="D32" s="71"/>
      <c r="E32" s="71"/>
      <c r="F32" s="71"/>
    </row>
  </sheetData>
  <mergeCells count="6">
    <mergeCell ref="A1:E1"/>
    <mergeCell ref="A4:E4"/>
    <mergeCell ref="A24:E24"/>
    <mergeCell ref="A10:E10"/>
    <mergeCell ref="A23:E23"/>
    <mergeCell ref="A2:E2"/>
  </mergeCells>
  <phoneticPr fontId="0" type="noConversion"/>
  <pageMargins left="0.7" right="0.7" top="0.75" bottom="0.75" header="0.3" footer="0.3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1. M.</vt:lpstr>
      <vt:lpstr>2.M.</vt:lpstr>
      <vt:lpstr>3.M.</vt:lpstr>
      <vt:lpstr>4.M.</vt:lpstr>
      <vt:lpstr>5.M.</vt:lpstr>
      <vt:lpstr>6.M</vt:lpstr>
      <vt:lpstr>7.M.</vt:lpstr>
      <vt:lpstr>8.M</vt:lpstr>
      <vt:lpstr>9.M</vt:lpstr>
      <vt:lpstr>10.M.</vt:lpstr>
      <vt:lpstr>11.M.</vt:lpstr>
      <vt:lpstr>11.a.M</vt:lpstr>
      <vt:lpstr>12.M.</vt:lpstr>
      <vt:lpstr>13.M.</vt:lpstr>
      <vt:lpstr>'10.M.'!Nyomtatási_terület</vt:lpstr>
      <vt:lpstr>'11.M.'!Nyomtatási_terület</vt:lpstr>
      <vt:lpstr>'12.M.'!Nyomtatási_terület</vt:lpstr>
      <vt:lpstr>'13.M.'!Nyomtatási_terület</vt:lpstr>
      <vt:lpstr>'2.M.'!Nyomtatási_terület</vt:lpstr>
      <vt:lpstr>'3.M.'!Nyomtatási_terület</vt:lpstr>
      <vt:lpstr>'4.M.'!Nyomtatási_terület</vt:lpstr>
      <vt:lpstr>'5.M.'!Nyomtatási_terület</vt:lpstr>
      <vt:lpstr>'6.M'!Nyomtatási_terület</vt:lpstr>
      <vt:lpstr>'7.M.'!Nyomtatási_terület</vt:lpstr>
      <vt:lpstr>'9.M'!Nyomtatási_terület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2015-01-28T13:06:08Z</cp:lastPrinted>
  <dcterms:created xsi:type="dcterms:W3CDTF">2006-10-17T13:40:18Z</dcterms:created>
  <dcterms:modified xsi:type="dcterms:W3CDTF">2020-07-13T12:08:23Z</dcterms:modified>
</cp:coreProperties>
</file>