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4"/>
  </bookViews>
  <sheets>
    <sheet name="Bevétel" sheetId="1" r:id="rId1"/>
    <sheet name="Kiadás" sheetId="2" r:id="rId2"/>
    <sheet name="Műk.mérleg" sheetId="3" r:id="rId3"/>
    <sheet name="Felh.mérleg" sheetId="4" r:id="rId4"/>
    <sheet name="Költségvetési mérleg" sheetId="5" r:id="rId5"/>
  </sheets>
  <definedNames/>
  <calcPr fullCalcOnLoad="1"/>
</workbook>
</file>

<file path=xl/sharedStrings.xml><?xml version="1.0" encoding="utf-8"?>
<sst xmlns="http://schemas.openxmlformats.org/spreadsheetml/2006/main" count="200" uniqueCount="153">
  <si>
    <t>Megnevezés</t>
  </si>
  <si>
    <t>Összesen</t>
  </si>
  <si>
    <t xml:space="preserve">  </t>
  </si>
  <si>
    <t xml:space="preserve">   </t>
  </si>
  <si>
    <t xml:space="preserve">     </t>
  </si>
  <si>
    <t>Lakásfenntartási támogatás</t>
  </si>
  <si>
    <t>Ápolási díj</t>
  </si>
  <si>
    <t>Általános tartalék</t>
  </si>
  <si>
    <t>Kiadások mindösszesen:</t>
  </si>
  <si>
    <t>Tartalék</t>
  </si>
  <si>
    <t>Intézményi működési bevétel</t>
  </si>
  <si>
    <t>Talajterhelési díj</t>
  </si>
  <si>
    <t>ÖSSZES KIADÁS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</si>
  <si>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</si>
  <si>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</si>
  <si>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Kiszámlázott termékek és szolg. ÁFA</t>
  </si>
  <si>
    <t>Bérleti díj</t>
  </si>
  <si>
    <t>Iparüzési adó</t>
  </si>
  <si>
    <t>Helyi adók összesen:</t>
  </si>
  <si>
    <t>Átengedett központi adók összesen:</t>
  </si>
  <si>
    <t>II. Önkormányzat sajátos müködési bev. össz:</t>
  </si>
  <si>
    <t>Egészségügy mük. átvett pénzeszközök</t>
  </si>
  <si>
    <t>Működési célú bevételek és kiadások mérlegszerű bemutatása</t>
  </si>
  <si>
    <t>Bevétel</t>
  </si>
  <si>
    <t>Kiadás</t>
  </si>
  <si>
    <t>Polgármesteri Hiv. működése</t>
  </si>
  <si>
    <t>Helyi adók</t>
  </si>
  <si>
    <t>Átengedett központi adók</t>
  </si>
  <si>
    <t>Működési célú pe. átvét.</t>
  </si>
  <si>
    <t>Működési kiadások összesen:</t>
  </si>
  <si>
    <t>Felhalmozási célú bevételek és kiadások mérlegszerű bemutatása</t>
  </si>
  <si>
    <t>Felhalmozás összesen:</t>
  </si>
  <si>
    <t>III. mód.ei.</t>
  </si>
  <si>
    <t xml:space="preserve">2010. évi </t>
  </si>
  <si>
    <t>2010.évi</t>
  </si>
  <si>
    <t xml:space="preserve">Önkormányzat és az önállóan működő és gazdálkodó, valamint az önállóan működő </t>
  </si>
  <si>
    <t>Működési bevételek összesen: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</si>
  <si>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</si>
  <si>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t xml:space="preserve">2011. évi </t>
  </si>
  <si>
    <t>ei.</t>
  </si>
  <si>
    <t>2011.évi</t>
  </si>
  <si>
    <t>1. )Személyi juttatások</t>
  </si>
  <si>
    <t>2.) Munkaadókat terhelő járulékok</t>
  </si>
  <si>
    <t>3.) Dologi kiadások</t>
  </si>
  <si>
    <t>4.) Egyéb működési kiadások összesen</t>
  </si>
  <si>
    <t>5.) Ellátottak pénzbeli juttatásai összesen</t>
  </si>
  <si>
    <t>Működési kiadások mindösszesen</t>
  </si>
  <si>
    <t>tény</t>
  </si>
  <si>
    <t>várható telj.</t>
  </si>
  <si>
    <t>2012.évi</t>
  </si>
  <si>
    <t>Önkormányzat működése</t>
  </si>
  <si>
    <t xml:space="preserve">Intézményi ellátás dija </t>
  </si>
  <si>
    <t>I.mód.ei.</t>
  </si>
  <si>
    <t xml:space="preserve">2012. évi </t>
  </si>
  <si>
    <t>Foglalkoztatást helyettesítő támogatás</t>
  </si>
  <si>
    <t>II.mód.ei.</t>
  </si>
  <si>
    <t>2012. évi</t>
  </si>
  <si>
    <t>III.mód.ei.</t>
  </si>
  <si>
    <t>vár.telj</t>
  </si>
  <si>
    <t>ezer Ft</t>
  </si>
  <si>
    <t>vár.telj.</t>
  </si>
  <si>
    <t>Költségvetési támogatás</t>
  </si>
  <si>
    <t>Költségvetési mérleg közgazdasági tagolásban</t>
  </si>
  <si>
    <t>B e v é t e l e k</t>
  </si>
  <si>
    <t>K i a d á s o k</t>
  </si>
  <si>
    <t>Működési célú bevételek és kiadások</t>
  </si>
  <si>
    <t>Személyi juttatások</t>
  </si>
  <si>
    <t>Munkaadói járulékok</t>
  </si>
  <si>
    <t>Dologi kiadások</t>
  </si>
  <si>
    <t>Intézményi működési bevételek</t>
  </si>
  <si>
    <t>Ellátottak pénzbeli juttatásai</t>
  </si>
  <si>
    <t>Működési célú átvett pénzeszk.</t>
  </si>
  <si>
    <t>Átadott pe. (működési célú)</t>
  </si>
  <si>
    <t>Felhalmozási, felújítási célú bevételek és kiadások</t>
  </si>
  <si>
    <t>Felhalmozási kiadás</t>
  </si>
  <si>
    <t>Finanszírozási célú bevételek és kiadások</t>
  </si>
  <si>
    <t>Bevételek összesen:</t>
  </si>
  <si>
    <t>Kiadások összesen:</t>
  </si>
  <si>
    <t>Átengedett kp-i adók</t>
  </si>
  <si>
    <t>Összes költségvetési bevétel és kiadás</t>
  </si>
  <si>
    <t>2014. évi</t>
  </si>
  <si>
    <t>Gépjárműadó 40 %-a</t>
  </si>
  <si>
    <t>2014.évi</t>
  </si>
  <si>
    <t>2015. évi</t>
  </si>
  <si>
    <t>Ingatlan értékesítés</t>
  </si>
  <si>
    <t>0-s támogatás</t>
  </si>
  <si>
    <t>50 %-os tám.</t>
  </si>
  <si>
    <t>I. mód.</t>
  </si>
  <si>
    <t>Állami előleg vissza</t>
  </si>
  <si>
    <t>Gyöngyöshalász Községi Önkormányzat</t>
  </si>
  <si>
    <t>Vendég étkeztetés</t>
  </si>
  <si>
    <t>Magánszemélyek kommunális adó</t>
  </si>
  <si>
    <t>Bérkompenzáció</t>
  </si>
  <si>
    <t>Önk. működésének támogatása össz.</t>
  </si>
  <si>
    <t>I. Működési  célú pe. átv. államházt. belülről</t>
  </si>
  <si>
    <t>III.  Önkormányzat Intézményi müködési  bev. össz:</t>
  </si>
  <si>
    <t>IV. Felhalmozási és tőke jellegű bevételek össz:</t>
  </si>
  <si>
    <t>Pénzforgalom nélküli bevételek összesen:</t>
  </si>
  <si>
    <t>V. Finanszírozási bevételek összesen</t>
  </si>
  <si>
    <t>I.- V. Bevételek mindösszesen:</t>
  </si>
  <si>
    <t>6.) Beruházások</t>
  </si>
  <si>
    <t>Felhalmozási bevétel</t>
  </si>
  <si>
    <t>Gyöngyöshalászi Műv.Központ műk.</t>
  </si>
  <si>
    <t>telj.</t>
  </si>
  <si>
    <t>Felhalmozási célú tám. Áht. Belül</t>
  </si>
  <si>
    <t>Egyéb szolgáltatások ellenértéke</t>
  </si>
  <si>
    <t>Előző évi maradvány</t>
  </si>
  <si>
    <t>Szociális étkeztetés közvetített szolgáltatás</t>
  </si>
  <si>
    <t>V. Egyéb működési célú tám. Külföldi</t>
  </si>
  <si>
    <t>I-V. Költségvetési bevételek</t>
  </si>
  <si>
    <t>VI. ÁHT belüli megelőlegezés</t>
  </si>
  <si>
    <t>2016. évi</t>
  </si>
  <si>
    <t>Települési lakhatási támogatás</t>
  </si>
  <si>
    <t>Rendkívüli települési támogatás</t>
  </si>
  <si>
    <t>Települési gyógyszertámogatás</t>
  </si>
  <si>
    <t xml:space="preserve">Ellátottak természetbeni juttatása </t>
  </si>
  <si>
    <t>Elhunyt. sz. hátramaradottainak pénzbeli ell.</t>
  </si>
  <si>
    <t>Gyermekvédelmi pénzbeli és termeszetbeni ell.</t>
  </si>
  <si>
    <t>Pótlék, birság, egyéb bevétel</t>
  </si>
  <si>
    <t>6/b. ebből útfelújítás</t>
  </si>
  <si>
    <t>Maradvány</t>
  </si>
  <si>
    <t>Útfelújítás</t>
  </si>
  <si>
    <t>6.) Felhalmozási kiadások mindösszesen</t>
  </si>
  <si>
    <t>9.) Tartalékok</t>
  </si>
  <si>
    <t>Elvonások, visszafizetések</t>
  </si>
  <si>
    <t>7.) Elvonások és befizetések</t>
  </si>
  <si>
    <t>8.) Finanszírozási kiadás</t>
  </si>
  <si>
    <t xml:space="preserve">2016. évi </t>
  </si>
  <si>
    <t xml:space="preserve">2017. évi </t>
  </si>
  <si>
    <t>Egyéb műk.célú tám Áht.belül (Erzsébet utalvány I-II. ütem)</t>
  </si>
  <si>
    <t>Közfoglalkoztatottak bértámogatása, dologi kiadások támogatása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</si>
  <si>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</si>
  <si>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</si>
  <si>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</si>
  <si>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</si>
  <si>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Rendkívüli szociális célú támogatás</t>
  </si>
  <si>
    <t>Szociális célú tüzelőanyag vásárláshoz kapcsolódó kiegészítő támogatása</t>
  </si>
  <si>
    <t>2016. évről áthúzódó bérkompenzáció támogatása</t>
  </si>
  <si>
    <t>Egyéb bevételek (temetési szolg., pályázati dokumentáció)</t>
  </si>
  <si>
    <r>
      <t xml:space="preserve">Gyöngyöshalász Községi Önkormányzat </t>
    </r>
    <r>
      <rPr>
        <b/>
        <u val="single"/>
        <sz val="14"/>
        <rFont val="Times New Roman"/>
        <family val="1"/>
      </rPr>
      <t>kiadásai</t>
    </r>
  </si>
  <si>
    <t>2017. évi</t>
  </si>
  <si>
    <t>6/a. ebből egyéb</t>
  </si>
  <si>
    <t>6/d. Részesedések vásárlása</t>
  </si>
  <si>
    <t>Telekadó</t>
  </si>
  <si>
    <t>Civil szervezetek támogatása</t>
  </si>
  <si>
    <t>Intézményi ellátottak pénzbeli juttatása (BURSA,Arany J.)</t>
  </si>
  <si>
    <t>Önk.saját hatáskörben pü.ell.tanulm.</t>
  </si>
  <si>
    <t>6/c. Ingatlanok beszerzése, létesítése</t>
  </si>
  <si>
    <t xml:space="preserve">Ingatlan vásárlás </t>
  </si>
  <si>
    <t>Szent Anna téri óvoda kerítés építés</t>
  </si>
  <si>
    <t>Köztemetőben urnafal elhelyezése</t>
  </si>
  <si>
    <t>Hiány 0</t>
  </si>
  <si>
    <t>2017. évi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</si>
</sst>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0.0"/>
    <numFmt numFmtId="174" formatCode="_-* #,##0\ &quot;Ft&quot;_-;\-* #,##0\ &quot;Ft&quot;_-;_-* &quot;-&quot;??\ &quot;Ft&quot;_-;_-@_-"/>
    <numFmt numFmtId="175" formatCode="#,##0\ _F_t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71" fontId="0" fillId="0" borderId="0" xfId="4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71" fontId="9" fillId="0" borderId="0" xfId="40" applyNumberFormat="1" applyFont="1" applyFill="1" applyBorder="1" applyAlignment="1">
      <alignment horizontal="right"/>
    </xf>
    <xf numFmtId="171" fontId="8" fillId="0" borderId="0" xfId="40" applyNumberFormat="1" applyFont="1" applyFill="1" applyBorder="1" applyAlignment="1">
      <alignment horizontal="right"/>
    </xf>
    <xf numFmtId="171" fontId="8" fillId="0" borderId="0" xfId="4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71" fontId="9" fillId="0" borderId="0" xfId="40" applyNumberFormat="1" applyFont="1" applyAlignment="1">
      <alignment/>
    </xf>
    <xf numFmtId="171" fontId="9" fillId="0" borderId="0" xfId="40" applyNumberFormat="1" applyFont="1" applyAlignment="1">
      <alignment horizontal="right"/>
    </xf>
    <xf numFmtId="0" fontId="8" fillId="0" borderId="0" xfId="0" applyFont="1" applyAlignment="1">
      <alignment/>
    </xf>
    <xf numFmtId="171" fontId="9" fillId="0" borderId="0" xfId="40" applyNumberFormat="1" applyFont="1" applyAlignment="1">
      <alignment/>
    </xf>
    <xf numFmtId="171" fontId="4" fillId="0" borderId="0" xfId="40" applyNumberFormat="1" applyFont="1" applyAlignment="1">
      <alignment/>
    </xf>
    <xf numFmtId="171" fontId="4" fillId="0" borderId="0" xfId="0" applyNumberFormat="1" applyFont="1" applyAlignment="1">
      <alignment/>
    </xf>
    <xf numFmtId="171" fontId="0" fillId="0" borderId="0" xfId="40" applyNumberFormat="1" applyFont="1" applyBorder="1" applyAlignment="1">
      <alignment/>
    </xf>
    <xf numFmtId="0" fontId="9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1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1" fontId="0" fillId="0" borderId="0" xfId="40" applyNumberFormat="1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171" fontId="6" fillId="0" borderId="0" xfId="40" applyNumberFormat="1" applyFont="1" applyAlignment="1">
      <alignment/>
    </xf>
    <xf numFmtId="171" fontId="6" fillId="0" borderId="0" xfId="4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6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9" fillId="0" borderId="0" xfId="62" applyNumberFormat="1" applyFont="1" applyAlignment="1">
      <alignment/>
    </xf>
    <xf numFmtId="2" fontId="8" fillId="0" borderId="0" xfId="62" applyNumberFormat="1" applyFont="1" applyAlignment="1">
      <alignment/>
    </xf>
    <xf numFmtId="171" fontId="8" fillId="0" borderId="0" xfId="40" applyNumberFormat="1" applyFont="1" applyBorder="1" applyAlignment="1">
      <alignment/>
    </xf>
    <xf numFmtId="171" fontId="8" fillId="0" borderId="0" xfId="4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1" fontId="8" fillId="0" borderId="0" xfId="4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1" fontId="0" fillId="0" borderId="0" xfId="40" applyNumberFormat="1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1" fontId="23" fillId="0" borderId="0" xfId="40" applyNumberFormat="1" applyFont="1" applyAlignment="1">
      <alignment/>
    </xf>
    <xf numFmtId="0" fontId="0" fillId="0" borderId="0" xfId="0" applyFont="1" applyBorder="1" applyAlignment="1">
      <alignment/>
    </xf>
    <xf numFmtId="171" fontId="23" fillId="0" borderId="0" xfId="4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71" fontId="8" fillId="0" borderId="0" xfId="40" applyNumberFormat="1" applyFont="1" applyAlignment="1">
      <alignment horizontal="center"/>
    </xf>
    <xf numFmtId="171" fontId="9" fillId="0" borderId="0" xfId="4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1" fontId="0" fillId="0" borderId="0" xfId="40" applyNumberFormat="1" applyFont="1" applyFill="1" applyBorder="1" applyAlignment="1">
      <alignment/>
    </xf>
    <xf numFmtId="41" fontId="4" fillId="0" borderId="0" xfId="40" applyNumberFormat="1" applyFont="1" applyAlignment="1">
      <alignment/>
    </xf>
    <xf numFmtId="41" fontId="6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40" applyNumberFormat="1" applyFont="1" applyAlignment="1">
      <alignment/>
    </xf>
    <xf numFmtId="41" fontId="0" fillId="0" borderId="0" xfId="0" applyNumberFormat="1" applyFont="1" applyAlignment="1">
      <alignment horizontal="right" vertical="center"/>
    </xf>
    <xf numFmtId="41" fontId="0" fillId="0" borderId="0" xfId="40" applyNumberFormat="1" applyFont="1" applyAlignment="1">
      <alignment horizontal="right" vertical="center"/>
    </xf>
    <xf numFmtId="41" fontId="4" fillId="0" borderId="0" xfId="4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4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wrapText="1"/>
    </xf>
    <xf numFmtId="3" fontId="2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3" fontId="24" fillId="0" borderId="13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21" fillId="33" borderId="19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vertical="center"/>
    </xf>
    <xf numFmtId="3" fontId="21" fillId="33" borderId="2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71" fontId="6" fillId="0" borderId="21" xfId="40" applyNumberFormat="1" applyFont="1" applyBorder="1" applyAlignment="1">
      <alignment/>
    </xf>
    <xf numFmtId="171" fontId="6" fillId="0" borderId="21" xfId="40" applyNumberFormat="1" applyFont="1" applyFill="1" applyBorder="1" applyAlignment="1">
      <alignment/>
    </xf>
    <xf numFmtId="41" fontId="4" fillId="0" borderId="21" xfId="40" applyNumberFormat="1" applyFont="1" applyFill="1" applyBorder="1" applyAlignment="1">
      <alignment/>
    </xf>
    <xf numFmtId="41" fontId="0" fillId="0" borderId="21" xfId="4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9" fillId="0" borderId="11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view="pageLayout" workbookViewId="0" topLeftCell="A1">
      <selection activeCell="A2" sqref="A2:O3"/>
    </sheetView>
  </sheetViews>
  <sheetFormatPr defaultColWidth="9.140625" defaultRowHeight="12.75"/>
  <cols>
    <col min="1" max="1" width="44.00390625" style="0" customWidth="1"/>
    <col min="2" max="2" width="7.28125" style="0" hidden="1" customWidth="1"/>
    <col min="3" max="3" width="9.140625" style="0" hidden="1" customWidth="1"/>
    <col min="4" max="6" width="12.28125" style="0" hidden="1" customWidth="1"/>
    <col min="7" max="11" width="12.421875" style="0" hidden="1" customWidth="1"/>
    <col min="12" max="12" width="13.140625" style="0" customWidth="1"/>
    <col min="13" max="13" width="16.00390625" style="0" hidden="1" customWidth="1"/>
    <col min="14" max="14" width="11.57421875" style="0" customWidth="1"/>
    <col min="15" max="15" width="11.140625" style="0" customWidth="1"/>
    <col min="16" max="16" width="11.7109375" style="0" customWidth="1"/>
  </cols>
  <sheetData>
    <row r="1" spans="1:9" ht="15.75">
      <c r="A1" s="154"/>
      <c r="B1" s="155"/>
      <c r="C1" s="155"/>
      <c r="D1" s="155"/>
      <c r="E1" s="155"/>
      <c r="F1" s="155"/>
      <c r="G1" s="155"/>
      <c r="H1" s="155"/>
      <c r="I1" s="155"/>
    </row>
    <row r="2" spans="1:15" ht="12.75" customHeight="1">
      <c r="A2" s="162" t="s">
        <v>35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  <c r="O2" s="163"/>
    </row>
    <row r="3" spans="1:15" ht="12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  <c r="O3" s="163"/>
    </row>
    <row r="4" spans="1:15" ht="12.75" customHeight="1">
      <c r="A4" s="162" t="s">
        <v>37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  <c r="O4" s="163"/>
    </row>
    <row r="5" spans="2:16" ht="12.75">
      <c r="B5" s="16"/>
      <c r="C5" s="4"/>
      <c r="P5" s="4" t="s">
        <v>59</v>
      </c>
    </row>
    <row r="6" spans="1:16" ht="14.25" customHeight="1">
      <c r="A6" s="156" t="s">
        <v>0</v>
      </c>
      <c r="B6" s="158" t="s">
        <v>13</v>
      </c>
      <c r="C6" s="160" t="s">
        <v>14</v>
      </c>
      <c r="D6" s="17" t="s">
        <v>33</v>
      </c>
      <c r="E6" s="17" t="s">
        <v>38</v>
      </c>
      <c r="F6" s="17" t="s">
        <v>40</v>
      </c>
      <c r="G6" s="17" t="s">
        <v>82</v>
      </c>
      <c r="H6" s="58" t="s">
        <v>49</v>
      </c>
      <c r="I6" s="60" t="s">
        <v>49</v>
      </c>
      <c r="J6" s="60" t="s">
        <v>80</v>
      </c>
      <c r="K6" s="63" t="s">
        <v>80</v>
      </c>
      <c r="L6" s="58" t="s">
        <v>111</v>
      </c>
      <c r="M6" s="58" t="s">
        <v>83</v>
      </c>
      <c r="N6" s="58" t="s">
        <v>127</v>
      </c>
      <c r="O6" s="58" t="s">
        <v>127</v>
      </c>
      <c r="P6" s="58" t="s">
        <v>128</v>
      </c>
    </row>
    <row r="7" spans="1:16" ht="16.5" customHeight="1">
      <c r="A7" s="157"/>
      <c r="B7" s="159"/>
      <c r="C7" s="161"/>
      <c r="D7" s="18" t="s">
        <v>47</v>
      </c>
      <c r="E7" s="18" t="s">
        <v>32</v>
      </c>
      <c r="F7" s="18" t="s">
        <v>48</v>
      </c>
      <c r="G7" s="18" t="s">
        <v>39</v>
      </c>
      <c r="H7" s="59" t="s">
        <v>52</v>
      </c>
      <c r="I7" s="61" t="s">
        <v>55</v>
      </c>
      <c r="J7" s="62" t="s">
        <v>57</v>
      </c>
      <c r="K7" s="64" t="s">
        <v>58</v>
      </c>
      <c r="L7" s="59" t="s">
        <v>39</v>
      </c>
      <c r="M7" s="59" t="s">
        <v>87</v>
      </c>
      <c r="N7" s="59" t="s">
        <v>87</v>
      </c>
      <c r="O7" s="59" t="s">
        <v>103</v>
      </c>
      <c r="P7" s="59" t="s">
        <v>39</v>
      </c>
    </row>
    <row r="8" spans="1:16" ht="25.5">
      <c r="A8" s="115" t="s">
        <v>131</v>
      </c>
      <c r="B8" s="28"/>
      <c r="C8" s="28"/>
      <c r="D8" s="30"/>
      <c r="E8" s="30"/>
      <c r="F8" s="30"/>
      <c r="G8" s="21">
        <v>7013</v>
      </c>
      <c r="H8" s="30"/>
      <c r="I8" s="30"/>
      <c r="J8" s="57">
        <v>7013</v>
      </c>
      <c r="K8" s="57">
        <v>7013</v>
      </c>
      <c r="L8" s="21">
        <v>63655</v>
      </c>
      <c r="M8" s="21">
        <v>67977</v>
      </c>
      <c r="N8" s="21">
        <v>71940</v>
      </c>
      <c r="O8" s="21">
        <v>71940</v>
      </c>
      <c r="P8" s="21">
        <v>53581</v>
      </c>
    </row>
    <row r="9" spans="1:16" ht="25.5">
      <c r="A9" s="115" t="s">
        <v>132</v>
      </c>
      <c r="B9" s="28"/>
      <c r="C9" s="28"/>
      <c r="D9" s="30"/>
      <c r="E9" s="30"/>
      <c r="F9" s="30"/>
      <c r="G9" s="21">
        <v>105546</v>
      </c>
      <c r="H9" s="30"/>
      <c r="I9" s="30"/>
      <c r="J9" s="57">
        <v>105167</v>
      </c>
      <c r="K9" s="57">
        <v>105809</v>
      </c>
      <c r="L9" s="21">
        <v>43535</v>
      </c>
      <c r="M9" s="21">
        <v>39391</v>
      </c>
      <c r="N9" s="21">
        <v>37254</v>
      </c>
      <c r="O9" s="21">
        <v>39473</v>
      </c>
      <c r="P9" s="21">
        <v>43510</v>
      </c>
    </row>
    <row r="10" spans="1:16" ht="38.25">
      <c r="A10" s="115" t="s">
        <v>133</v>
      </c>
      <c r="B10" s="28"/>
      <c r="C10" s="28"/>
      <c r="D10" s="30"/>
      <c r="E10" s="30"/>
      <c r="F10" s="30"/>
      <c r="G10" s="21">
        <v>3493</v>
      </c>
      <c r="H10" s="30"/>
      <c r="I10" s="30"/>
      <c r="J10" s="57">
        <v>3493</v>
      </c>
      <c r="K10" s="57">
        <v>3493</v>
      </c>
      <c r="L10" s="21">
        <v>33436</v>
      </c>
      <c r="M10" s="21">
        <v>25578</v>
      </c>
      <c r="N10" s="21">
        <v>33436</v>
      </c>
      <c r="O10" s="21">
        <v>34659</v>
      </c>
      <c r="P10" s="21">
        <v>32736</v>
      </c>
    </row>
    <row r="11" spans="1:16" ht="25.5">
      <c r="A11" s="115" t="s">
        <v>134</v>
      </c>
      <c r="B11" s="28"/>
      <c r="C11" s="28"/>
      <c r="D11" s="30"/>
      <c r="E11" s="30"/>
      <c r="F11" s="30"/>
      <c r="G11" s="21">
        <v>5922</v>
      </c>
      <c r="H11" s="30"/>
      <c r="I11" s="30"/>
      <c r="J11" s="57">
        <v>5922</v>
      </c>
      <c r="K11" s="57">
        <v>5922</v>
      </c>
      <c r="L11" s="21">
        <v>2966</v>
      </c>
      <c r="M11" s="21">
        <v>2964</v>
      </c>
      <c r="N11" s="21">
        <v>2966</v>
      </c>
      <c r="O11" s="21">
        <v>2966</v>
      </c>
      <c r="P11" s="21">
        <v>2964</v>
      </c>
    </row>
    <row r="12" spans="1:16" ht="16.5" customHeight="1">
      <c r="A12" s="115" t="s">
        <v>92</v>
      </c>
      <c r="B12" s="28"/>
      <c r="C12" s="28"/>
      <c r="D12" s="30"/>
      <c r="E12" s="30"/>
      <c r="F12" s="30"/>
      <c r="G12" s="21">
        <v>9482</v>
      </c>
      <c r="H12" s="30"/>
      <c r="I12" s="30"/>
      <c r="J12" s="57">
        <v>9482</v>
      </c>
      <c r="K12" s="30">
        <v>9482</v>
      </c>
      <c r="L12" s="21">
        <v>0</v>
      </c>
      <c r="M12" s="21">
        <v>1486</v>
      </c>
      <c r="N12" s="21">
        <v>1168</v>
      </c>
      <c r="O12" s="21">
        <v>1680</v>
      </c>
      <c r="P12" s="21">
        <v>0</v>
      </c>
    </row>
    <row r="13" spans="1:16" ht="16.5" customHeight="1">
      <c r="A13" s="115" t="s">
        <v>137</v>
      </c>
      <c r="B13" s="28"/>
      <c r="C13" s="28"/>
      <c r="D13" s="30"/>
      <c r="E13" s="30"/>
      <c r="F13" s="30"/>
      <c r="G13" s="21"/>
      <c r="H13" s="30"/>
      <c r="I13" s="30"/>
      <c r="J13" s="57"/>
      <c r="K13" s="30"/>
      <c r="L13" s="21">
        <v>0</v>
      </c>
      <c r="M13" s="21"/>
      <c r="N13" s="21">
        <v>0</v>
      </c>
      <c r="O13" s="21">
        <v>0</v>
      </c>
      <c r="P13" s="21">
        <v>131</v>
      </c>
    </row>
    <row r="14" spans="1:16" ht="12.75">
      <c r="A14" s="115" t="s">
        <v>135</v>
      </c>
      <c r="B14" s="28"/>
      <c r="C14" s="28"/>
      <c r="D14" s="30"/>
      <c r="E14" s="30"/>
      <c r="F14" s="30"/>
      <c r="G14" s="21"/>
      <c r="H14" s="30"/>
      <c r="I14" s="30"/>
      <c r="J14" s="57"/>
      <c r="K14" s="30"/>
      <c r="L14" s="21">
        <v>0</v>
      </c>
      <c r="M14" s="21"/>
      <c r="N14" s="21">
        <v>0</v>
      </c>
      <c r="O14" s="21">
        <v>862</v>
      </c>
      <c r="P14" s="21">
        <v>0</v>
      </c>
    </row>
    <row r="15" spans="1:16" ht="25.5">
      <c r="A15" s="115" t="s">
        <v>136</v>
      </c>
      <c r="B15" s="28"/>
      <c r="C15" s="28"/>
      <c r="D15" s="30"/>
      <c r="E15" s="30"/>
      <c r="F15" s="30"/>
      <c r="G15" s="21"/>
      <c r="H15" s="30"/>
      <c r="I15" s="30"/>
      <c r="J15" s="57"/>
      <c r="K15" s="30"/>
      <c r="L15" s="21">
        <v>0</v>
      </c>
      <c r="M15" s="21"/>
      <c r="N15" s="21">
        <v>0</v>
      </c>
      <c r="O15" s="21">
        <v>1369</v>
      </c>
      <c r="P15" s="21">
        <v>0</v>
      </c>
    </row>
    <row r="16" spans="1:16" ht="16.5" customHeight="1">
      <c r="A16" s="27" t="s">
        <v>93</v>
      </c>
      <c r="B16" s="28"/>
      <c r="C16" s="28"/>
      <c r="D16" s="30"/>
      <c r="E16" s="30"/>
      <c r="F16" s="30"/>
      <c r="G16" s="34">
        <f>SUM(G8:G12)</f>
        <v>131456</v>
      </c>
      <c r="H16" s="34">
        <f>SUM(H8:H12)</f>
        <v>0</v>
      </c>
      <c r="I16" s="34">
        <f>SUM(I8:I12)</f>
        <v>0</v>
      </c>
      <c r="J16" s="34">
        <f>SUM(J8:J12)</f>
        <v>131077</v>
      </c>
      <c r="K16" s="34">
        <f>SUM(K8:K12)</f>
        <v>131719</v>
      </c>
      <c r="L16" s="34">
        <f>SUM(L8:L15)</f>
        <v>143592</v>
      </c>
      <c r="M16" s="34">
        <f>SUM(M8:M12)</f>
        <v>137396</v>
      </c>
      <c r="N16" s="34">
        <f>SUM(N8:N15)</f>
        <v>146764</v>
      </c>
      <c r="O16" s="34">
        <f>SUM(O8:O15)</f>
        <v>152949</v>
      </c>
      <c r="P16" s="34">
        <f>SUM(P8:P15)</f>
        <v>132922</v>
      </c>
    </row>
    <row r="17" spans="1:13" ht="16.5" customHeight="1">
      <c r="A17" s="89"/>
      <c r="B17" s="90"/>
      <c r="C17" s="91"/>
      <c r="D17" s="92"/>
      <c r="E17" s="92"/>
      <c r="F17" s="92"/>
      <c r="G17" s="92"/>
      <c r="H17" s="93"/>
      <c r="I17" s="94"/>
      <c r="J17" s="95"/>
      <c r="K17" s="96"/>
      <c r="L17" s="93"/>
      <c r="M17" s="93"/>
    </row>
    <row r="18" spans="1:16" ht="16.5" customHeight="1">
      <c r="A18" s="31" t="s">
        <v>21</v>
      </c>
      <c r="B18" s="16">
        <v>11231</v>
      </c>
      <c r="C18" s="16">
        <v>12283</v>
      </c>
      <c r="D18" s="21">
        <v>7389</v>
      </c>
      <c r="E18" s="21">
        <v>7000</v>
      </c>
      <c r="F18" s="21">
        <v>7427</v>
      </c>
      <c r="G18" s="21">
        <v>8500</v>
      </c>
      <c r="H18" s="21">
        <v>7000</v>
      </c>
      <c r="I18" s="21">
        <v>7000</v>
      </c>
      <c r="J18" s="21">
        <v>8500</v>
      </c>
      <c r="K18" s="21">
        <v>8792</v>
      </c>
      <c r="L18" s="21">
        <v>4363</v>
      </c>
      <c r="M18" s="21">
        <v>4195</v>
      </c>
      <c r="N18" s="21">
        <v>4363</v>
      </c>
      <c r="O18" s="21">
        <v>4769</v>
      </c>
      <c r="P18" s="21">
        <v>4769</v>
      </c>
    </row>
    <row r="19" spans="1:16" ht="25.5">
      <c r="A19" s="114" t="s">
        <v>129</v>
      </c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>
        <v>0</v>
      </c>
      <c r="M19" s="21">
        <v>0</v>
      </c>
      <c r="N19" s="21">
        <v>0</v>
      </c>
      <c r="O19" s="21">
        <v>725</v>
      </c>
      <c r="P19" s="21">
        <v>0</v>
      </c>
    </row>
    <row r="20" spans="1:16" ht="25.5">
      <c r="A20" s="114" t="s">
        <v>130</v>
      </c>
      <c r="B20" s="16"/>
      <c r="C20" s="16"/>
      <c r="D20" s="21">
        <v>2496</v>
      </c>
      <c r="E20" s="21"/>
      <c r="F20" s="21"/>
      <c r="H20" s="21">
        <v>7116</v>
      </c>
      <c r="I20" s="21">
        <v>7116</v>
      </c>
      <c r="J20" s="21">
        <v>1441</v>
      </c>
      <c r="K20" s="21">
        <v>113427</v>
      </c>
      <c r="L20" s="21">
        <v>11080</v>
      </c>
      <c r="M20" s="21">
        <v>30082</v>
      </c>
      <c r="N20" s="21">
        <v>11080</v>
      </c>
      <c r="O20" s="21">
        <v>13932</v>
      </c>
      <c r="P20" s="21">
        <v>6000</v>
      </c>
    </row>
    <row r="21" spans="1:16" ht="16.5" customHeight="1">
      <c r="A21" s="27" t="s">
        <v>94</v>
      </c>
      <c r="B21" s="16"/>
      <c r="C21" s="16"/>
      <c r="D21" s="30">
        <f aca="true" t="shared" si="0" ref="D21:K21">SUM(D18:D20)</f>
        <v>9885</v>
      </c>
      <c r="E21" s="30">
        <f t="shared" si="0"/>
        <v>7000</v>
      </c>
      <c r="F21" s="30">
        <f t="shared" si="0"/>
        <v>7427</v>
      </c>
      <c r="G21" s="30">
        <f t="shared" si="0"/>
        <v>8500</v>
      </c>
      <c r="H21" s="30">
        <f t="shared" si="0"/>
        <v>14116</v>
      </c>
      <c r="I21" s="30">
        <f t="shared" si="0"/>
        <v>14116</v>
      </c>
      <c r="J21" s="30">
        <f t="shared" si="0"/>
        <v>9941</v>
      </c>
      <c r="K21" s="30">
        <f t="shared" si="0"/>
        <v>122219</v>
      </c>
      <c r="L21" s="30">
        <f>L16+L18+L20</f>
        <v>159035</v>
      </c>
      <c r="M21" s="30">
        <f>M16+M18+M20</f>
        <v>171673</v>
      </c>
      <c r="N21" s="30">
        <f>N16+N18+N20</f>
        <v>162207</v>
      </c>
      <c r="O21" s="30">
        <f>O16+O18+O20+O19</f>
        <v>172375</v>
      </c>
      <c r="P21" s="30">
        <f>P16+P18+P20</f>
        <v>143691</v>
      </c>
    </row>
    <row r="22" spans="1:16" ht="16.5" customHeight="1">
      <c r="A22" s="27"/>
      <c r="B22" s="16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6.5" customHeight="1">
      <c r="A23" s="27" t="s">
        <v>104</v>
      </c>
      <c r="B23" s="16"/>
      <c r="C23" s="16"/>
      <c r="D23" s="30"/>
      <c r="E23" s="30"/>
      <c r="F23" s="30"/>
      <c r="G23" s="30"/>
      <c r="H23" s="30"/>
      <c r="I23" s="30"/>
      <c r="J23" s="30"/>
      <c r="K23" s="30"/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3" ht="16.5" customHeight="1">
      <c r="A24" s="89"/>
      <c r="B24" s="90"/>
      <c r="C24" s="91"/>
      <c r="D24" s="92"/>
      <c r="E24" s="92"/>
      <c r="F24" s="92"/>
      <c r="G24" s="92"/>
      <c r="H24" s="93"/>
      <c r="I24" s="94"/>
      <c r="J24" s="95"/>
      <c r="K24" s="96"/>
      <c r="L24" s="93"/>
      <c r="M24" s="93"/>
    </row>
    <row r="25" spans="1:16" ht="16.5" customHeight="1">
      <c r="A25" s="19" t="s">
        <v>91</v>
      </c>
      <c r="B25" s="20">
        <v>32000</v>
      </c>
      <c r="C25" s="16">
        <v>38000</v>
      </c>
      <c r="D25" s="26">
        <v>56397</v>
      </c>
      <c r="E25" s="26">
        <v>60000</v>
      </c>
      <c r="F25" s="21">
        <v>64428</v>
      </c>
      <c r="G25" s="21">
        <v>65000</v>
      </c>
      <c r="H25" s="26">
        <v>63000</v>
      </c>
      <c r="I25" s="26">
        <v>63000</v>
      </c>
      <c r="J25" s="26">
        <v>65000</v>
      </c>
      <c r="K25" s="26">
        <v>70440</v>
      </c>
      <c r="L25" s="21">
        <v>8000</v>
      </c>
      <c r="M25" s="81">
        <v>8000</v>
      </c>
      <c r="N25" s="26">
        <v>8000</v>
      </c>
      <c r="O25" s="26">
        <v>8810</v>
      </c>
      <c r="P25" s="26">
        <v>8000</v>
      </c>
    </row>
    <row r="26" spans="1:16" ht="16.5" customHeight="1">
      <c r="A26" s="19" t="s">
        <v>17</v>
      </c>
      <c r="B26" s="20">
        <v>55000</v>
      </c>
      <c r="C26" s="16">
        <v>80000</v>
      </c>
      <c r="D26" s="21">
        <v>408730</v>
      </c>
      <c r="E26" s="21">
        <v>400000</v>
      </c>
      <c r="F26" s="21">
        <v>479710</v>
      </c>
      <c r="G26" s="21">
        <v>500000</v>
      </c>
      <c r="H26" s="26">
        <v>400000</v>
      </c>
      <c r="I26" s="26">
        <v>400000</v>
      </c>
      <c r="J26" s="26">
        <v>500650</v>
      </c>
      <c r="K26" s="26">
        <v>530679</v>
      </c>
      <c r="L26" s="21">
        <v>40000</v>
      </c>
      <c r="M26" s="81">
        <v>15800</v>
      </c>
      <c r="N26" s="26">
        <v>40000</v>
      </c>
      <c r="O26" s="26">
        <v>156090</v>
      </c>
      <c r="P26" s="26">
        <v>40000</v>
      </c>
    </row>
    <row r="27" spans="1:16" ht="16.5" customHeight="1">
      <c r="A27" s="19" t="s">
        <v>11</v>
      </c>
      <c r="B27" s="20"/>
      <c r="C27" s="16"/>
      <c r="D27" s="21">
        <v>524</v>
      </c>
      <c r="E27" s="21">
        <v>500</v>
      </c>
      <c r="F27" s="21">
        <v>595</v>
      </c>
      <c r="G27" s="21">
        <v>1000</v>
      </c>
      <c r="H27" s="26">
        <v>500</v>
      </c>
      <c r="I27" s="26">
        <v>500</v>
      </c>
      <c r="J27" s="26">
        <v>1000</v>
      </c>
      <c r="K27" s="26"/>
      <c r="L27" s="21">
        <v>0</v>
      </c>
      <c r="M27" s="81">
        <v>0</v>
      </c>
      <c r="N27" s="26">
        <v>0</v>
      </c>
      <c r="O27" s="26">
        <v>36</v>
      </c>
      <c r="P27" s="26">
        <v>0</v>
      </c>
    </row>
    <row r="28" spans="1:16" ht="16.5" customHeight="1">
      <c r="A28" t="s">
        <v>118</v>
      </c>
      <c r="B28" s="16">
        <v>1600</v>
      </c>
      <c r="C28" s="16">
        <v>0</v>
      </c>
      <c r="D28" s="26">
        <v>3427</v>
      </c>
      <c r="E28" s="26"/>
      <c r="F28" s="21">
        <v>5491</v>
      </c>
      <c r="H28" s="55"/>
      <c r="I28" s="55"/>
      <c r="K28" s="26">
        <v>1826</v>
      </c>
      <c r="L28" s="21">
        <v>0</v>
      </c>
      <c r="M28" s="81">
        <v>0</v>
      </c>
      <c r="N28" s="26">
        <v>0</v>
      </c>
      <c r="O28" s="26">
        <v>517</v>
      </c>
      <c r="P28" s="26">
        <v>0</v>
      </c>
    </row>
    <row r="29" spans="1:16" ht="16.5" customHeight="1">
      <c r="A29" s="19" t="s">
        <v>143</v>
      </c>
      <c r="B29" s="16"/>
      <c r="C29" s="16"/>
      <c r="D29" s="26"/>
      <c r="E29" s="26"/>
      <c r="F29" s="21"/>
      <c r="H29" s="55"/>
      <c r="I29" s="55"/>
      <c r="K29" s="26"/>
      <c r="L29" s="21"/>
      <c r="M29" s="81"/>
      <c r="N29" s="26"/>
      <c r="O29" s="26"/>
      <c r="P29" s="26">
        <v>80000</v>
      </c>
    </row>
    <row r="30" spans="1:16" ht="16.5" customHeight="1">
      <c r="A30" s="27" t="s">
        <v>18</v>
      </c>
      <c r="B30" s="28">
        <f aca="true" t="shared" si="1" ref="B30:O30">SUM(B25:B28)</f>
        <v>88600</v>
      </c>
      <c r="C30" s="28">
        <f t="shared" si="1"/>
        <v>118000</v>
      </c>
      <c r="D30" s="29">
        <f t="shared" si="1"/>
        <v>469078</v>
      </c>
      <c r="E30" s="29">
        <f t="shared" si="1"/>
        <v>460500</v>
      </c>
      <c r="F30" s="29">
        <f t="shared" si="1"/>
        <v>550224</v>
      </c>
      <c r="G30" s="29">
        <f t="shared" si="1"/>
        <v>566000</v>
      </c>
      <c r="H30" s="29">
        <f t="shared" si="1"/>
        <v>463500</v>
      </c>
      <c r="I30" s="29">
        <f t="shared" si="1"/>
        <v>463500</v>
      </c>
      <c r="J30" s="29">
        <f t="shared" si="1"/>
        <v>566650</v>
      </c>
      <c r="K30" s="29">
        <f t="shared" si="1"/>
        <v>602945</v>
      </c>
      <c r="L30" s="29">
        <f t="shared" si="1"/>
        <v>48000</v>
      </c>
      <c r="M30" s="29">
        <f t="shared" si="1"/>
        <v>23800</v>
      </c>
      <c r="N30" s="29">
        <f t="shared" si="1"/>
        <v>48000</v>
      </c>
      <c r="O30" s="29">
        <f t="shared" si="1"/>
        <v>165453</v>
      </c>
      <c r="P30" s="29">
        <f>SUM(P25:P29)</f>
        <v>128000</v>
      </c>
    </row>
    <row r="31" spans="1:16" ht="16.5" customHeight="1">
      <c r="A31" s="19" t="s">
        <v>81</v>
      </c>
      <c r="B31" s="20">
        <v>25000</v>
      </c>
      <c r="C31" s="16">
        <v>38000</v>
      </c>
      <c r="D31" s="21">
        <v>101166</v>
      </c>
      <c r="E31" s="21">
        <v>100000</v>
      </c>
      <c r="F31" s="21">
        <v>103016</v>
      </c>
      <c r="G31" s="26">
        <v>35000</v>
      </c>
      <c r="H31" s="26">
        <v>95000</v>
      </c>
      <c r="I31" s="26">
        <v>95000</v>
      </c>
      <c r="J31" s="26">
        <v>35000</v>
      </c>
      <c r="K31" s="26">
        <v>41186</v>
      </c>
      <c r="L31" s="26">
        <v>8000</v>
      </c>
      <c r="M31" s="26">
        <v>6200</v>
      </c>
      <c r="N31" s="26">
        <v>8000</v>
      </c>
      <c r="O31" s="26">
        <v>7242</v>
      </c>
      <c r="P31" s="26">
        <v>8000</v>
      </c>
    </row>
    <row r="32" spans="1:16" ht="16.5" customHeight="1">
      <c r="A32" s="27" t="s">
        <v>19</v>
      </c>
      <c r="B32" s="28">
        <f aca="true" t="shared" si="2" ref="B32:P32">SUM(B31:B31)</f>
        <v>25000</v>
      </c>
      <c r="C32" s="28">
        <f t="shared" si="2"/>
        <v>38000</v>
      </c>
      <c r="D32" s="30">
        <f t="shared" si="2"/>
        <v>101166</v>
      </c>
      <c r="E32" s="30">
        <f t="shared" si="2"/>
        <v>100000</v>
      </c>
      <c r="F32" s="30">
        <f t="shared" si="2"/>
        <v>103016</v>
      </c>
      <c r="G32" s="30">
        <f t="shared" si="2"/>
        <v>35000</v>
      </c>
      <c r="H32" s="30">
        <f t="shared" si="2"/>
        <v>95000</v>
      </c>
      <c r="I32" s="30">
        <f t="shared" si="2"/>
        <v>95000</v>
      </c>
      <c r="J32" s="30">
        <f t="shared" si="2"/>
        <v>35000</v>
      </c>
      <c r="K32" s="30">
        <f t="shared" si="2"/>
        <v>41186</v>
      </c>
      <c r="L32" s="30">
        <f t="shared" si="2"/>
        <v>8000</v>
      </c>
      <c r="M32" s="30">
        <f t="shared" si="2"/>
        <v>6200</v>
      </c>
      <c r="N32" s="30">
        <f t="shared" si="2"/>
        <v>8000</v>
      </c>
      <c r="O32" s="30">
        <f t="shared" si="2"/>
        <v>7242</v>
      </c>
      <c r="P32" s="30">
        <f t="shared" si="2"/>
        <v>8000</v>
      </c>
    </row>
    <row r="33" spans="1:17" ht="12.75">
      <c r="A33" s="27" t="s">
        <v>20</v>
      </c>
      <c r="B33" s="28">
        <f aca="true" t="shared" si="3" ref="B33:P33">(B30+B32)</f>
        <v>113600</v>
      </c>
      <c r="C33" s="28">
        <f t="shared" si="3"/>
        <v>156000</v>
      </c>
      <c r="D33" s="30">
        <f t="shared" si="3"/>
        <v>570244</v>
      </c>
      <c r="E33" s="30">
        <f t="shared" si="3"/>
        <v>560500</v>
      </c>
      <c r="F33" s="30">
        <f t="shared" si="3"/>
        <v>653240</v>
      </c>
      <c r="G33" s="30">
        <f t="shared" si="3"/>
        <v>601000</v>
      </c>
      <c r="H33" s="30">
        <f t="shared" si="3"/>
        <v>558500</v>
      </c>
      <c r="I33" s="30">
        <f t="shared" si="3"/>
        <v>558500</v>
      </c>
      <c r="J33" s="30">
        <f t="shared" si="3"/>
        <v>601650</v>
      </c>
      <c r="K33" s="30">
        <f t="shared" si="3"/>
        <v>644131</v>
      </c>
      <c r="L33" s="30">
        <f>(L30+L32)</f>
        <v>56000</v>
      </c>
      <c r="M33" s="30">
        <f t="shared" si="3"/>
        <v>30000</v>
      </c>
      <c r="N33" s="30">
        <f t="shared" si="3"/>
        <v>56000</v>
      </c>
      <c r="O33" s="30">
        <f t="shared" si="3"/>
        <v>172695</v>
      </c>
      <c r="P33" s="30">
        <f t="shared" si="3"/>
        <v>136000</v>
      </c>
      <c r="Q33" s="30"/>
    </row>
    <row r="34" spans="1:14" ht="15.75">
      <c r="A34" s="89"/>
      <c r="B34" s="90"/>
      <c r="C34" s="91"/>
      <c r="D34" s="92"/>
      <c r="E34" s="92"/>
      <c r="F34" s="92"/>
      <c r="G34" s="92"/>
      <c r="H34" s="93"/>
      <c r="I34" s="94"/>
      <c r="J34" s="95"/>
      <c r="K34" s="96"/>
      <c r="L34" s="93"/>
      <c r="M34" s="93"/>
      <c r="N34" s="46"/>
    </row>
    <row r="35" spans="1:16" ht="12.75">
      <c r="A35" s="19" t="s">
        <v>51</v>
      </c>
      <c r="B35" s="20">
        <v>15087</v>
      </c>
      <c r="C35" s="20">
        <v>17116</v>
      </c>
      <c r="D35" s="21">
        <v>19296</v>
      </c>
      <c r="E35" s="21">
        <v>21204</v>
      </c>
      <c r="F35" s="35">
        <v>24106</v>
      </c>
      <c r="G35" s="46">
        <v>22424</v>
      </c>
      <c r="H35" s="35">
        <v>22505</v>
      </c>
      <c r="I35" s="35">
        <v>22505</v>
      </c>
      <c r="J35" s="46">
        <v>22424</v>
      </c>
      <c r="K35" s="46">
        <v>25068</v>
      </c>
      <c r="L35" s="46">
        <v>6553</v>
      </c>
      <c r="M35" s="46">
        <v>9236</v>
      </c>
      <c r="N35" s="46">
        <v>6553</v>
      </c>
      <c r="O35" s="46">
        <v>5283</v>
      </c>
      <c r="P35" s="46">
        <v>5300</v>
      </c>
    </row>
    <row r="36" spans="1:16" ht="12.75">
      <c r="A36" s="19" t="s">
        <v>90</v>
      </c>
      <c r="B36" s="20">
        <v>2434</v>
      </c>
      <c r="C36" s="20">
        <v>2745</v>
      </c>
      <c r="D36" s="21">
        <v>3003</v>
      </c>
      <c r="E36" s="21">
        <v>8875</v>
      </c>
      <c r="F36" s="35">
        <v>9460</v>
      </c>
      <c r="G36" s="46">
        <v>6436</v>
      </c>
      <c r="H36" s="35">
        <v>9568</v>
      </c>
      <c r="I36" s="35">
        <v>9568</v>
      </c>
      <c r="J36" s="46">
        <v>6436</v>
      </c>
      <c r="K36" s="46">
        <v>6924</v>
      </c>
      <c r="L36" s="46">
        <v>1500</v>
      </c>
      <c r="M36" s="46">
        <v>2732</v>
      </c>
      <c r="N36" s="46">
        <v>1500</v>
      </c>
      <c r="O36" s="46">
        <v>1187</v>
      </c>
      <c r="P36" s="46">
        <v>1200</v>
      </c>
    </row>
    <row r="37" spans="1:16" ht="12.75">
      <c r="A37" s="19" t="s">
        <v>107</v>
      </c>
      <c r="B37" s="20"/>
      <c r="C37" s="20"/>
      <c r="D37" s="21"/>
      <c r="E37" s="21"/>
      <c r="F37" s="35"/>
      <c r="G37" s="46"/>
      <c r="H37" s="35"/>
      <c r="I37" s="35"/>
      <c r="J37" s="46"/>
      <c r="K37" s="46"/>
      <c r="L37" s="46">
        <v>550</v>
      </c>
      <c r="M37" s="46">
        <v>0</v>
      </c>
      <c r="N37" s="46">
        <v>550</v>
      </c>
      <c r="O37" s="46">
        <v>852</v>
      </c>
      <c r="P37" s="46">
        <v>1000</v>
      </c>
    </row>
    <row r="38" spans="1:16" ht="12.75">
      <c r="A38" s="103" t="s">
        <v>105</v>
      </c>
      <c r="B38" s="20"/>
      <c r="C38" s="20"/>
      <c r="D38" s="21"/>
      <c r="E38" s="21"/>
      <c r="F38" s="35"/>
      <c r="G38" s="21">
        <v>10648</v>
      </c>
      <c r="H38" s="35"/>
      <c r="I38" s="35"/>
      <c r="J38" s="46">
        <v>10648</v>
      </c>
      <c r="K38" s="21">
        <v>13367</v>
      </c>
      <c r="L38" s="46">
        <v>200</v>
      </c>
      <c r="M38" s="46">
        <v>222</v>
      </c>
      <c r="N38" s="46">
        <v>200</v>
      </c>
      <c r="O38" s="21">
        <v>665</v>
      </c>
      <c r="P38" s="21">
        <v>665</v>
      </c>
    </row>
    <row r="39" spans="1:16" ht="12.75">
      <c r="A39" s="19" t="s">
        <v>15</v>
      </c>
      <c r="B39" s="20">
        <v>4958</v>
      </c>
      <c r="C39" s="20">
        <v>6977</v>
      </c>
      <c r="D39" s="21">
        <v>13737</v>
      </c>
      <c r="E39" s="21">
        <v>13041</v>
      </c>
      <c r="F39" s="35">
        <v>17235</v>
      </c>
      <c r="G39" s="21">
        <v>15721</v>
      </c>
      <c r="H39" s="56">
        <v>18860</v>
      </c>
      <c r="I39" s="56">
        <v>18860</v>
      </c>
      <c r="J39" s="46">
        <v>15721</v>
      </c>
      <c r="K39" s="65">
        <v>16254</v>
      </c>
      <c r="L39" s="21">
        <v>2717</v>
      </c>
      <c r="M39" s="21">
        <v>0</v>
      </c>
      <c r="N39" s="21">
        <v>2717</v>
      </c>
      <c r="O39" s="21">
        <v>5069</v>
      </c>
      <c r="P39" s="21">
        <v>2025</v>
      </c>
    </row>
    <row r="40" spans="1:16" ht="12.75">
      <c r="A40" s="19" t="s">
        <v>16</v>
      </c>
      <c r="B40" s="23"/>
      <c r="C40" s="23"/>
      <c r="D40" s="25">
        <v>27270</v>
      </c>
      <c r="E40" s="25">
        <v>17300</v>
      </c>
      <c r="F40" s="25">
        <v>25050</v>
      </c>
      <c r="G40" s="21">
        <v>18000</v>
      </c>
      <c r="H40" s="56">
        <v>17100</v>
      </c>
      <c r="I40" s="56">
        <v>17100</v>
      </c>
      <c r="J40" s="46">
        <v>18000</v>
      </c>
      <c r="K40" s="65">
        <v>9529</v>
      </c>
      <c r="L40" s="21">
        <v>1560</v>
      </c>
      <c r="M40" s="21">
        <v>935</v>
      </c>
      <c r="N40" s="21">
        <v>1560</v>
      </c>
      <c r="O40" s="21">
        <v>2125</v>
      </c>
      <c r="P40" s="21">
        <v>1200</v>
      </c>
    </row>
    <row r="41" spans="1:16" ht="12.75">
      <c r="A41" s="103" t="s">
        <v>138</v>
      </c>
      <c r="B41" s="20"/>
      <c r="C41" s="20"/>
      <c r="D41" s="21"/>
      <c r="E41" s="21"/>
      <c r="F41" s="35"/>
      <c r="G41" s="21"/>
      <c r="H41" s="35"/>
      <c r="I41" s="35"/>
      <c r="J41" s="46"/>
      <c r="K41" s="21"/>
      <c r="L41" s="21">
        <v>1466</v>
      </c>
      <c r="M41" s="21">
        <v>1626</v>
      </c>
      <c r="N41" s="21">
        <v>1466</v>
      </c>
      <c r="O41" s="21">
        <v>3005</v>
      </c>
      <c r="P41" s="21">
        <v>700</v>
      </c>
    </row>
    <row r="42" spans="1:16" ht="12.75">
      <c r="A42" s="19"/>
      <c r="B42" s="23"/>
      <c r="C42" s="23"/>
      <c r="D42" s="25"/>
      <c r="E42" s="25"/>
      <c r="F42" s="25"/>
      <c r="G42" s="21"/>
      <c r="H42" s="56"/>
      <c r="I42" s="56"/>
      <c r="J42" s="46"/>
      <c r="K42" s="65"/>
      <c r="L42" s="21"/>
      <c r="M42" s="21"/>
      <c r="N42" s="21"/>
      <c r="O42" s="21"/>
      <c r="P42" s="21"/>
    </row>
    <row r="43" spans="1:16" ht="12.75">
      <c r="A43" s="22" t="s">
        <v>95</v>
      </c>
      <c r="B43" s="23" t="e">
        <f>SUM(#REF!)</f>
        <v>#REF!</v>
      </c>
      <c r="C43" s="23" t="e">
        <f>SUM(#REF!)</f>
        <v>#REF!</v>
      </c>
      <c r="D43" s="24">
        <f aca="true" t="shared" si="4" ref="D43:K43">SUM(D35:D40)</f>
        <v>63306</v>
      </c>
      <c r="E43" s="24">
        <f t="shared" si="4"/>
        <v>60420</v>
      </c>
      <c r="F43" s="24">
        <f t="shared" si="4"/>
        <v>75851</v>
      </c>
      <c r="G43" s="24">
        <f t="shared" si="4"/>
        <v>73229</v>
      </c>
      <c r="H43" s="24">
        <f t="shared" si="4"/>
        <v>68033</v>
      </c>
      <c r="I43" s="24">
        <f t="shared" si="4"/>
        <v>68033</v>
      </c>
      <c r="J43" s="24">
        <f t="shared" si="4"/>
        <v>73229</v>
      </c>
      <c r="K43" s="24">
        <f t="shared" si="4"/>
        <v>71142</v>
      </c>
      <c r="L43" s="24">
        <f>SUM(L35:L41)</f>
        <v>14546</v>
      </c>
      <c r="M43" s="24">
        <f>SUM(M35:M41)</f>
        <v>14751</v>
      </c>
      <c r="N43" s="24">
        <f>SUM(N35:N41)</f>
        <v>14546</v>
      </c>
      <c r="O43" s="24">
        <f>SUM(O35:O41)</f>
        <v>18186</v>
      </c>
      <c r="P43" s="24">
        <f>SUM(P35:P41)</f>
        <v>12090</v>
      </c>
    </row>
    <row r="44" spans="2:9" ht="12.75">
      <c r="B44" s="16"/>
      <c r="C44" s="16"/>
      <c r="D44" s="21"/>
      <c r="E44" s="21"/>
      <c r="F44" s="21"/>
      <c r="H44" s="54"/>
      <c r="I44" s="54"/>
    </row>
    <row r="45" spans="1:16" ht="12.75">
      <c r="A45" s="6" t="s">
        <v>84</v>
      </c>
      <c r="B45" s="16"/>
      <c r="C45" s="16"/>
      <c r="D45" s="21"/>
      <c r="E45" s="21"/>
      <c r="F45" s="21"/>
      <c r="H45" s="54"/>
      <c r="I45" s="54"/>
      <c r="K45" s="21">
        <v>9000</v>
      </c>
      <c r="M45" s="21">
        <v>365604</v>
      </c>
      <c r="N45" s="21">
        <v>89008</v>
      </c>
      <c r="O45" s="21">
        <v>89008</v>
      </c>
      <c r="P45" s="30">
        <v>0</v>
      </c>
    </row>
    <row r="46" spans="1:16" ht="12.75">
      <c r="A46" s="27" t="s">
        <v>96</v>
      </c>
      <c r="B46" s="28" t="e">
        <f>SUM(#REF!)</f>
        <v>#REF!</v>
      </c>
      <c r="C46" s="28" t="e">
        <f>SUM(#REF!)</f>
        <v>#REF!</v>
      </c>
      <c r="D46" s="30" t="e">
        <f>SUM(#REF!)</f>
        <v>#REF!</v>
      </c>
      <c r="E46" s="30" t="e">
        <f>SUM(#REF!)</f>
        <v>#REF!</v>
      </c>
      <c r="F46" s="30" t="e">
        <f>SUM(#REF!)</f>
        <v>#REF!</v>
      </c>
      <c r="G46" s="30" t="e">
        <f>SUM(#REF!)</f>
        <v>#REF!</v>
      </c>
      <c r="H46" s="30" t="e">
        <f>SUM(#REF!)</f>
        <v>#REF!</v>
      </c>
      <c r="I46" s="30" t="e">
        <f>SUM(#REF!)</f>
        <v>#REF!</v>
      </c>
      <c r="J46" s="30">
        <f aca="true" t="shared" si="5" ref="J46:P46">SUM(J45:J45)</f>
        <v>0</v>
      </c>
      <c r="K46" s="30">
        <f t="shared" si="5"/>
        <v>9000</v>
      </c>
      <c r="L46" s="30">
        <f t="shared" si="5"/>
        <v>0</v>
      </c>
      <c r="M46" s="30">
        <f t="shared" si="5"/>
        <v>365604</v>
      </c>
      <c r="N46" s="30">
        <f t="shared" si="5"/>
        <v>89008</v>
      </c>
      <c r="O46" s="30">
        <f t="shared" si="5"/>
        <v>89008</v>
      </c>
      <c r="P46" s="30">
        <f t="shared" si="5"/>
        <v>0</v>
      </c>
    </row>
    <row r="47" spans="2:6" ht="12.75">
      <c r="B47" s="16"/>
      <c r="C47" s="16"/>
      <c r="D47" s="21"/>
      <c r="E47" s="21"/>
      <c r="F47" s="21"/>
    </row>
    <row r="48" spans="1:18" ht="12.75">
      <c r="A48" s="104" t="s">
        <v>108</v>
      </c>
      <c r="B48" s="16"/>
      <c r="C48" s="16"/>
      <c r="D48" s="21"/>
      <c r="E48" s="21"/>
      <c r="F48" s="21"/>
      <c r="H48" s="54"/>
      <c r="I48" s="54"/>
      <c r="L48" s="46">
        <v>0</v>
      </c>
      <c r="M48" s="46">
        <v>0</v>
      </c>
      <c r="N48" s="46">
        <v>0</v>
      </c>
      <c r="O48" s="33">
        <v>0</v>
      </c>
      <c r="P48" s="46">
        <v>0</v>
      </c>
      <c r="Q48" s="46"/>
      <c r="R48" s="46"/>
    </row>
    <row r="49" spans="2:6" ht="12.75">
      <c r="B49" s="16"/>
      <c r="C49" s="16"/>
      <c r="D49" s="21"/>
      <c r="E49" s="21"/>
      <c r="F49" s="21"/>
    </row>
    <row r="50" spans="1:18" ht="12.75">
      <c r="A50" s="104" t="s">
        <v>110</v>
      </c>
      <c r="B50" s="16"/>
      <c r="C50" s="16"/>
      <c r="D50" s="21"/>
      <c r="E50" s="21"/>
      <c r="F50" s="21"/>
      <c r="L50" s="46">
        <v>0</v>
      </c>
      <c r="M50" s="46">
        <v>0</v>
      </c>
      <c r="N50" s="46">
        <v>0</v>
      </c>
      <c r="O50" s="33">
        <v>0</v>
      </c>
      <c r="P50" s="46">
        <v>0</v>
      </c>
      <c r="Q50" s="46"/>
      <c r="R50" s="46"/>
    </row>
    <row r="51" spans="1:6" ht="12.75">
      <c r="A51" s="104"/>
      <c r="B51" s="16"/>
      <c r="C51" s="16"/>
      <c r="D51" s="21"/>
      <c r="E51" s="21"/>
      <c r="F51" s="21"/>
    </row>
    <row r="52" spans="1:16" ht="12.75">
      <c r="A52" s="27" t="s">
        <v>109</v>
      </c>
      <c r="B52" s="16"/>
      <c r="C52" s="16"/>
      <c r="D52" s="32" t="e">
        <f>SUM(D21+#REF!+D46+D33+#REF!+D43)</f>
        <v>#REF!</v>
      </c>
      <c r="E52" s="32" t="e">
        <f>SUM(E21+#REF!+E46+E33+#REF!+E43)</f>
        <v>#REF!</v>
      </c>
      <c r="F52" s="32" t="e">
        <f>SUM(F21+#REF!+F46+F33+#REF!+F43)</f>
        <v>#REF!</v>
      </c>
      <c r="G52" s="32" t="e">
        <f>SUM(G21+#REF!+G46+G33+G43+#REF!)</f>
        <v>#REF!</v>
      </c>
      <c r="H52" s="32" t="e">
        <f>SUM(H21+#REF!+H46+H33+H43+#REF!)</f>
        <v>#REF!</v>
      </c>
      <c r="I52" s="32" t="e">
        <f>SUM(I21+#REF!+I46+I33+I43+#REF!)</f>
        <v>#REF!</v>
      </c>
      <c r="J52" s="32" t="e">
        <f>SUM(J21+#REF!+J46+J33+J43+#REF!)</f>
        <v>#REF!</v>
      </c>
      <c r="K52" s="32" t="e">
        <f>SUM(K21+#REF!+K46+K33+K43+#REF!)</f>
        <v>#REF!</v>
      </c>
      <c r="L52" s="32">
        <f>L21+L33+L43+L46</f>
        <v>229581</v>
      </c>
      <c r="M52" s="32">
        <f>M21+M33+M43+M46</f>
        <v>582028</v>
      </c>
      <c r="N52" s="32">
        <f>N21+N33+N43+N46+N23</f>
        <v>321761</v>
      </c>
      <c r="O52" s="32">
        <f>O21+O33+O43+O46+O23+O48+O50</f>
        <v>452264</v>
      </c>
      <c r="P52" s="32">
        <f>P21+P33+P43+P46+P23</f>
        <v>291781</v>
      </c>
    </row>
    <row r="53" spans="1:13" ht="12.75">
      <c r="A53" s="27"/>
      <c r="B53" s="16"/>
      <c r="C53" s="16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6" ht="12.75">
      <c r="A54" s="44" t="s">
        <v>106</v>
      </c>
      <c r="B54" s="28"/>
      <c r="C54" s="28"/>
      <c r="D54" s="21"/>
      <c r="E54" s="21"/>
      <c r="F54" s="21">
        <v>94</v>
      </c>
      <c r="L54" s="21">
        <v>80275</v>
      </c>
      <c r="M54" s="21">
        <v>63119</v>
      </c>
      <c r="N54" s="21">
        <v>80275</v>
      </c>
      <c r="O54" s="21">
        <v>79025</v>
      </c>
      <c r="P54" s="21">
        <v>174877</v>
      </c>
    </row>
    <row r="55" spans="1:16" ht="12.75">
      <c r="A55" s="27" t="s">
        <v>97</v>
      </c>
      <c r="B55" s="28" t="e">
        <f>SUM(#REF!)</f>
        <v>#REF!</v>
      </c>
      <c r="C55" s="28" t="e">
        <f>SUM(#REF!)</f>
        <v>#REF!</v>
      </c>
      <c r="D55" s="30" t="e">
        <f>SUM(#REF!)</f>
        <v>#REF!</v>
      </c>
      <c r="E55" s="30" t="e">
        <f>SUM(#REF!)</f>
        <v>#REF!</v>
      </c>
      <c r="F55" s="30">
        <f>SUM(F54:F54)</f>
        <v>94</v>
      </c>
      <c r="G55" s="30" t="e">
        <f>SUM(#REF!)</f>
        <v>#REF!</v>
      </c>
      <c r="H55" s="30" t="e">
        <f>SUM(#REF!)</f>
        <v>#REF!</v>
      </c>
      <c r="I55" s="30" t="e">
        <f>SUM(#REF!)</f>
        <v>#REF!</v>
      </c>
      <c r="J55" s="30" t="e">
        <f>SUM(#REF!)</f>
        <v>#REF!</v>
      </c>
      <c r="K55" s="30" t="e">
        <f>SUM(#REF!)</f>
        <v>#REF!</v>
      </c>
      <c r="L55" s="30">
        <f>SUM(L54:L54)</f>
        <v>80275</v>
      </c>
      <c r="M55" s="30">
        <f>SUM(M54:M54)</f>
        <v>63119</v>
      </c>
      <c r="N55" s="30">
        <f>SUM(N54:N54)</f>
        <v>80275</v>
      </c>
      <c r="O55" s="30">
        <f>SUM(O54:O54)</f>
        <v>79025</v>
      </c>
      <c r="P55" s="30">
        <f>SUM(P54:P54)</f>
        <v>174877</v>
      </c>
    </row>
    <row r="56" spans="1:6" ht="12.75">
      <c r="A56" s="27"/>
      <c r="B56" s="28"/>
      <c r="C56" s="28"/>
      <c r="D56" s="30"/>
      <c r="E56" s="30"/>
      <c r="F56" s="30"/>
    </row>
    <row r="57" spans="1:16" ht="12.75">
      <c r="A57" s="27" t="s">
        <v>98</v>
      </c>
      <c r="B57" s="28"/>
      <c r="C57" s="28"/>
      <c r="D57" s="32"/>
      <c r="E57" s="32"/>
      <c r="F57" s="32"/>
      <c r="G57" s="29" t="e">
        <f>G55+#REF!</f>
        <v>#REF!</v>
      </c>
      <c r="H57" s="29" t="e">
        <f>H55+#REF!</f>
        <v>#REF!</v>
      </c>
      <c r="I57" s="29" t="e">
        <f>I55+#REF!</f>
        <v>#REF!</v>
      </c>
      <c r="J57" s="29" t="e">
        <f>J55+#REF!</f>
        <v>#REF!</v>
      </c>
      <c r="K57" s="29" t="e">
        <f>K55+#REF!</f>
        <v>#REF!</v>
      </c>
      <c r="L57" s="29">
        <f>SUM(L55)</f>
        <v>80275</v>
      </c>
      <c r="M57" s="29">
        <f>SUM(M55)</f>
        <v>63119</v>
      </c>
      <c r="N57" s="29">
        <f>SUM(N55)</f>
        <v>80275</v>
      </c>
      <c r="O57" s="29">
        <f>SUM(O55)</f>
        <v>79025</v>
      </c>
      <c r="P57" s="29">
        <f>SUM(P55)</f>
        <v>174877</v>
      </c>
    </row>
    <row r="58" spans="1:6" ht="12.75">
      <c r="A58" s="27"/>
      <c r="B58" s="28"/>
      <c r="C58" s="28"/>
      <c r="D58" s="32"/>
      <c r="E58" s="32"/>
      <c r="F58" s="32"/>
    </row>
    <row r="59" spans="1:16" ht="12.75">
      <c r="A59" s="27" t="s">
        <v>99</v>
      </c>
      <c r="B59" s="28" t="e">
        <f>#REF!+B33+B46+#REF!+#REF!+#REF!+#REF!+B55+#REF!+#REF!</f>
        <v>#REF!</v>
      </c>
      <c r="C59" s="28" t="e">
        <f>#REF!+C33+C46+#REF!+#REF!+#REF!+#REF!+C55+#REF!+#REF!</f>
        <v>#REF!</v>
      </c>
      <c r="D59" s="30" t="e">
        <f>SUM(D30+D32+D46+#REF!+#REF!+#REF!+D21+D55+D57+#REF!+#REF!+D43)</f>
        <v>#REF!</v>
      </c>
      <c r="E59" s="30" t="e">
        <f>SUM(E30+E32+E46+#REF!+#REF!+#REF!+E21+E55+E57+#REF!+#REF!+E43)</f>
        <v>#REF!</v>
      </c>
      <c r="F59" s="30" t="e">
        <f>SUM(F30+F32+F46+#REF!+#REF!+#REF!+F21+F55+F57+#REF!+#REF!+F43)</f>
        <v>#REF!</v>
      </c>
      <c r="G59" s="30" t="e">
        <f>SUM(G30+G32+G46+#REF!+#REF!+G21+G57+#REF!+G43+#REF!+#REF!)</f>
        <v>#REF!</v>
      </c>
      <c r="H59" s="30" t="e">
        <f>SUM(H30+H32+H46+#REF!+#REF!+H21+H57+#REF!+H43+#REF!+#REF!)</f>
        <v>#REF!</v>
      </c>
      <c r="I59" s="30" t="e">
        <f>SUM(I30+I32+I46+#REF!+#REF!+I21+I57+#REF!+I43+#REF!+#REF!)</f>
        <v>#REF!</v>
      </c>
      <c r="J59" s="30" t="e">
        <f>SUM(J30+J32+J46+#REF!+J21+J57+#REF!+J43+#REF!+#REF!)</f>
        <v>#REF!</v>
      </c>
      <c r="K59" s="30" t="e">
        <f>SUM(K30+K32+K46+#REF!+#REF!+K21+K57+#REF!+K43+#REF!+#REF!)</f>
        <v>#REF!</v>
      </c>
      <c r="L59" s="30">
        <f>L52+L57</f>
        <v>309856</v>
      </c>
      <c r="M59" s="30">
        <f>M52+M57</f>
        <v>645147</v>
      </c>
      <c r="N59" s="30">
        <f>N52+N57</f>
        <v>402036</v>
      </c>
      <c r="O59" s="30">
        <f>O52+O57</f>
        <v>531289</v>
      </c>
      <c r="P59" s="30">
        <f>P52+P57</f>
        <v>466658</v>
      </c>
    </row>
  </sheetData>
  <sheetProtection/>
  <mergeCells count="6">
    <mergeCell ref="A1:I1"/>
    <mergeCell ref="A6:A7"/>
    <mergeCell ref="B6:B7"/>
    <mergeCell ref="C6:C7"/>
    <mergeCell ref="A2:O3"/>
    <mergeCell ref="A4:O4"/>
  </mergeCells>
  <printOptions/>
  <pageMargins left="0.75" right="0.75" top="1" bottom="1" header="0.5" footer="0.5"/>
  <pageSetup firstPageNumber="1" useFirstPageNumber="1" horizontalDpi="600" verticalDpi="600" orientation="portrait" paperSize="9" scale="89" r:id="rId1"/>
  <headerFooter alignWithMargins="0">
    <oddHeader>&amp;RI/1 sz. melléklet 4/2017. (II.15.) önkormányzati rendelethez</oddHeader>
    <oddFooter>&amp;C&amp;P&amp;RI/1.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view="pageLayout" workbookViewId="0" topLeftCell="A1">
      <selection activeCell="A1" sqref="A1:U1"/>
    </sheetView>
  </sheetViews>
  <sheetFormatPr defaultColWidth="9.140625" defaultRowHeight="12.75"/>
  <cols>
    <col min="3" max="3" width="24.8515625" style="0" customWidth="1"/>
    <col min="4" max="4" width="1.8515625" style="0" hidden="1" customWidth="1"/>
    <col min="5" max="5" width="3.7109375" style="0" hidden="1" customWidth="1"/>
    <col min="6" max="7" width="0.13671875" style="0" hidden="1" customWidth="1"/>
    <col min="8" max="8" width="15.28125" style="0" hidden="1" customWidth="1"/>
    <col min="9" max="9" width="15.7109375" style="0" hidden="1" customWidth="1"/>
    <col min="10" max="11" width="15.421875" style="0" hidden="1" customWidth="1"/>
    <col min="12" max="12" width="15.28125" style="0" hidden="1" customWidth="1"/>
    <col min="13" max="13" width="15.57421875" style="0" hidden="1" customWidth="1"/>
    <col min="14" max="14" width="15.28125" style="0" hidden="1" customWidth="1"/>
    <col min="15" max="15" width="15.00390625" style="0" customWidth="1"/>
    <col min="16" max="16" width="14.140625" style="0" hidden="1" customWidth="1"/>
    <col min="17" max="17" width="14.00390625" style="0" hidden="1" customWidth="1"/>
    <col min="18" max="18" width="0.13671875" style="0" customWidth="1"/>
    <col min="19" max="20" width="15.57421875" style="0" customWidth="1"/>
    <col min="21" max="21" width="16.7109375" style="0" customWidth="1"/>
  </cols>
  <sheetData>
    <row r="1" spans="1:21" ht="31.5" customHeight="1">
      <c r="A1" s="168" t="s">
        <v>139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3"/>
      <c r="T1" s="163"/>
      <c r="U1" s="163"/>
    </row>
    <row r="2" spans="1:21" ht="21" customHeight="1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U2" s="110" t="s">
        <v>59</v>
      </c>
    </row>
    <row r="3" spans="1:21" ht="12.75" customHeight="1">
      <c r="A3" s="175" t="s">
        <v>0</v>
      </c>
      <c r="B3" s="176"/>
      <c r="C3" s="176"/>
      <c r="D3" s="105"/>
      <c r="E3" s="105"/>
      <c r="F3" s="58" t="s">
        <v>34</v>
      </c>
      <c r="G3" s="106"/>
      <c r="H3" s="58" t="s">
        <v>40</v>
      </c>
      <c r="I3" s="58" t="s">
        <v>40</v>
      </c>
      <c r="J3" s="58" t="s">
        <v>82</v>
      </c>
      <c r="K3" s="58" t="s">
        <v>53</v>
      </c>
      <c r="L3" s="58" t="s">
        <v>56</v>
      </c>
      <c r="M3" s="58" t="s">
        <v>80</v>
      </c>
      <c r="N3" s="58" t="s">
        <v>80</v>
      </c>
      <c r="O3" s="58" t="s">
        <v>111</v>
      </c>
      <c r="P3" s="58" t="s">
        <v>85</v>
      </c>
      <c r="Q3" s="58" t="s">
        <v>86</v>
      </c>
      <c r="R3" s="58" t="s">
        <v>83</v>
      </c>
      <c r="S3" s="58" t="s">
        <v>111</v>
      </c>
      <c r="T3" s="58" t="s">
        <v>111</v>
      </c>
      <c r="U3" s="58" t="s">
        <v>140</v>
      </c>
    </row>
    <row r="4" spans="1:21" ht="12.75">
      <c r="A4" s="177"/>
      <c r="B4" s="177"/>
      <c r="C4" s="177"/>
      <c r="D4" s="107"/>
      <c r="E4" s="107"/>
      <c r="F4" s="59" t="s">
        <v>47</v>
      </c>
      <c r="G4" s="107"/>
      <c r="H4" s="59" t="s">
        <v>32</v>
      </c>
      <c r="I4" s="59" t="s">
        <v>48</v>
      </c>
      <c r="J4" s="59" t="s">
        <v>39</v>
      </c>
      <c r="K4" s="59" t="s">
        <v>52</v>
      </c>
      <c r="L4" s="59" t="s">
        <v>55</v>
      </c>
      <c r="M4" s="59" t="s">
        <v>57</v>
      </c>
      <c r="N4" s="59" t="s">
        <v>60</v>
      </c>
      <c r="O4" s="59" t="s">
        <v>39</v>
      </c>
      <c r="P4" s="107"/>
      <c r="Q4" s="107"/>
      <c r="R4" s="59" t="s">
        <v>87</v>
      </c>
      <c r="S4" s="59" t="s">
        <v>87</v>
      </c>
      <c r="T4" s="59" t="s">
        <v>103</v>
      </c>
      <c r="U4" s="59" t="s">
        <v>39</v>
      </c>
    </row>
    <row r="5" spans="1:21" ht="15.75">
      <c r="A5" s="164" t="s">
        <v>41</v>
      </c>
      <c r="B5" s="165"/>
      <c r="C5" s="165"/>
      <c r="F5" s="48">
        <v>322470</v>
      </c>
      <c r="H5" s="48">
        <v>329877</v>
      </c>
      <c r="I5" s="48">
        <v>326729</v>
      </c>
      <c r="J5" s="48">
        <v>257676</v>
      </c>
      <c r="K5" s="48">
        <v>323062</v>
      </c>
      <c r="L5" s="48">
        <v>325880</v>
      </c>
      <c r="M5" s="48">
        <v>282051</v>
      </c>
      <c r="N5" s="48">
        <v>268470</v>
      </c>
      <c r="O5" s="117">
        <v>109828</v>
      </c>
      <c r="P5" s="117">
        <v>245949</v>
      </c>
      <c r="Q5" s="117">
        <v>245949</v>
      </c>
      <c r="R5" s="117">
        <v>113961</v>
      </c>
      <c r="S5" s="117">
        <v>115281</v>
      </c>
      <c r="T5" s="117">
        <v>105413</v>
      </c>
      <c r="U5" s="117">
        <v>106861</v>
      </c>
    </row>
    <row r="6" spans="1:21" ht="15.75">
      <c r="A6" s="166" t="s">
        <v>42</v>
      </c>
      <c r="B6" s="167"/>
      <c r="C6" s="167"/>
      <c r="D6" s="1" t="s">
        <v>2</v>
      </c>
      <c r="F6" s="48">
        <v>77896</v>
      </c>
      <c r="H6" s="48">
        <v>81137</v>
      </c>
      <c r="I6" s="48">
        <v>80433</v>
      </c>
      <c r="J6" s="48">
        <v>69475</v>
      </c>
      <c r="K6" s="48">
        <v>81372</v>
      </c>
      <c r="L6" s="48">
        <v>82095</v>
      </c>
      <c r="M6" s="48">
        <v>75190</v>
      </c>
      <c r="N6" s="48">
        <v>66247</v>
      </c>
      <c r="O6" s="117">
        <v>27742</v>
      </c>
      <c r="P6" s="117">
        <v>69747</v>
      </c>
      <c r="Q6" s="117">
        <v>69747</v>
      </c>
      <c r="R6" s="117">
        <v>25734</v>
      </c>
      <c r="S6" s="117">
        <v>28042</v>
      </c>
      <c r="T6" s="117">
        <v>26584</v>
      </c>
      <c r="U6" s="117">
        <v>27969</v>
      </c>
    </row>
    <row r="7" spans="1:21" ht="15.75">
      <c r="A7" s="164" t="s">
        <v>43</v>
      </c>
      <c r="B7" s="165"/>
      <c r="C7" s="165"/>
      <c r="D7" s="11"/>
      <c r="E7" s="11"/>
      <c r="F7" s="49">
        <v>268697</v>
      </c>
      <c r="G7" s="11"/>
      <c r="H7" s="49">
        <v>351799</v>
      </c>
      <c r="I7" s="48">
        <v>311953</v>
      </c>
      <c r="J7" s="48">
        <v>255452</v>
      </c>
      <c r="K7" s="48">
        <v>339143</v>
      </c>
      <c r="L7" s="48">
        <v>339356</v>
      </c>
      <c r="M7" s="48">
        <v>262816</v>
      </c>
      <c r="N7" s="48">
        <v>288387</v>
      </c>
      <c r="O7" s="117">
        <v>68490</v>
      </c>
      <c r="P7" s="117">
        <v>248847</v>
      </c>
      <c r="Q7" s="117">
        <v>248847</v>
      </c>
      <c r="R7" s="117">
        <v>402108</v>
      </c>
      <c r="S7" s="117">
        <v>120552</v>
      </c>
      <c r="T7" s="117">
        <v>107538</v>
      </c>
      <c r="U7" s="117">
        <v>69394</v>
      </c>
    </row>
    <row r="8" spans="1:21" ht="15.75">
      <c r="A8" s="7"/>
      <c r="B8" s="12"/>
      <c r="C8" s="12"/>
      <c r="D8" s="1" t="s">
        <v>3</v>
      </c>
      <c r="F8" s="21"/>
      <c r="O8" s="119"/>
      <c r="P8" s="119"/>
      <c r="Q8" s="119"/>
      <c r="R8" s="119"/>
      <c r="S8" s="119"/>
      <c r="T8" s="119"/>
      <c r="U8" s="119"/>
    </row>
    <row r="9" spans="1:21" ht="15.75">
      <c r="A9" s="180" t="s">
        <v>144</v>
      </c>
      <c r="B9" s="180"/>
      <c r="C9" s="180"/>
      <c r="D9" s="180"/>
      <c r="E9" s="2"/>
      <c r="F9" s="33" t="e">
        <f>SUM(#REF!)</f>
        <v>#REF!</v>
      </c>
      <c r="G9" s="33"/>
      <c r="H9" s="33" t="e">
        <f>SUM(#REF!)</f>
        <v>#REF!</v>
      </c>
      <c r="I9" s="33" t="e">
        <f>SUM(#REF!)</f>
        <v>#REF!</v>
      </c>
      <c r="J9" s="33" t="e">
        <f>SUM(#REF!)</f>
        <v>#REF!</v>
      </c>
      <c r="K9" s="33" t="e">
        <f>SUM(#REF!)</f>
        <v>#REF!</v>
      </c>
      <c r="L9" s="33" t="e">
        <f>SUM(#REF!)</f>
        <v>#REF!</v>
      </c>
      <c r="M9" s="33" t="e">
        <f>SUM(#REF!)</f>
        <v>#REF!</v>
      </c>
      <c r="N9" s="33" t="e">
        <f>SUM(#REF!)</f>
        <v>#REF!</v>
      </c>
      <c r="O9" s="117">
        <v>4300</v>
      </c>
      <c r="P9" s="117" t="e">
        <f>SUM(#REF!)</f>
        <v>#REF!</v>
      </c>
      <c r="Q9" s="117" t="e">
        <f>SUM(#REF!)</f>
        <v>#REF!</v>
      </c>
      <c r="R9" s="117" t="e">
        <f>SUM(#REF!)</f>
        <v>#REF!</v>
      </c>
      <c r="S9" s="117">
        <v>4300</v>
      </c>
      <c r="T9" s="117">
        <v>5312</v>
      </c>
      <c r="U9" s="117">
        <v>4600</v>
      </c>
    </row>
    <row r="10" spans="1:28" ht="15.75">
      <c r="A10" s="7" t="s">
        <v>44</v>
      </c>
      <c r="B10" s="8"/>
      <c r="C10" s="8"/>
      <c r="D10" s="8"/>
      <c r="E10" s="2"/>
      <c r="F10" s="50" t="e">
        <f>SUM(F9,#REF!)</f>
        <v>#REF!</v>
      </c>
      <c r="G10" s="50"/>
      <c r="H10" s="50" t="e">
        <f>SUM(H9,#REF!)</f>
        <v>#REF!</v>
      </c>
      <c r="I10" s="50" t="e">
        <f>SUM(I9,#REF!)</f>
        <v>#REF!</v>
      </c>
      <c r="J10" s="50" t="e">
        <f>SUM(J9,#REF!)</f>
        <v>#REF!</v>
      </c>
      <c r="K10" s="50" t="e">
        <f>SUM(K9,#REF!)</f>
        <v>#REF!</v>
      </c>
      <c r="L10" s="50" t="e">
        <f>SUM(L9,#REF!)</f>
        <v>#REF!</v>
      </c>
      <c r="M10" s="50" t="e">
        <f>SUM(M9,#REF!)</f>
        <v>#REF!</v>
      </c>
      <c r="N10" s="50" t="e">
        <f>SUM(N9,#REF!)</f>
        <v>#REF!</v>
      </c>
      <c r="O10" s="117">
        <f aca="true" t="shared" si="0" ref="O10:U10">O9</f>
        <v>4300</v>
      </c>
      <c r="P10" s="120" t="e">
        <f t="shared" si="0"/>
        <v>#REF!</v>
      </c>
      <c r="Q10" s="120" t="e">
        <f t="shared" si="0"/>
        <v>#REF!</v>
      </c>
      <c r="R10" s="120" t="e">
        <f t="shared" si="0"/>
        <v>#REF!</v>
      </c>
      <c r="S10" s="120">
        <f t="shared" si="0"/>
        <v>4300</v>
      </c>
      <c r="T10" s="120">
        <f t="shared" si="0"/>
        <v>5312</v>
      </c>
      <c r="U10" s="120">
        <f t="shared" si="0"/>
        <v>4600</v>
      </c>
      <c r="AB10" s="37"/>
    </row>
    <row r="11" spans="1:28" ht="15.75">
      <c r="A11" s="5" t="s">
        <v>112</v>
      </c>
      <c r="B11" s="3"/>
      <c r="C11" s="3"/>
      <c r="D11" s="3"/>
      <c r="F11" s="21"/>
      <c r="G11" s="10"/>
      <c r="H11" s="21"/>
      <c r="I11" s="21"/>
      <c r="J11" s="21"/>
      <c r="K11" s="21"/>
      <c r="L11" s="21"/>
      <c r="M11" s="21"/>
      <c r="N11" s="21"/>
      <c r="O11" s="121">
        <v>9000</v>
      </c>
      <c r="P11" s="121"/>
      <c r="Q11" s="121"/>
      <c r="R11" s="121">
        <v>9364</v>
      </c>
      <c r="S11" s="121">
        <v>9000</v>
      </c>
      <c r="T11" s="121">
        <v>2736</v>
      </c>
      <c r="U11" s="121">
        <v>3000</v>
      </c>
      <c r="X11" s="37"/>
      <c r="Y11" s="37"/>
      <c r="Z11" s="37"/>
      <c r="AA11" s="37"/>
      <c r="AB11" s="37"/>
    </row>
    <row r="12" spans="1:21" ht="15.75">
      <c r="A12" s="5" t="s">
        <v>113</v>
      </c>
      <c r="B12" s="3"/>
      <c r="C12" s="3"/>
      <c r="D12" s="3"/>
      <c r="F12" s="21"/>
      <c r="G12" s="10"/>
      <c r="H12" s="21"/>
      <c r="I12" s="21"/>
      <c r="J12" s="21"/>
      <c r="K12" s="21"/>
      <c r="L12" s="21"/>
      <c r="M12" s="21"/>
      <c r="N12" s="21"/>
      <c r="O12" s="121">
        <v>3140</v>
      </c>
      <c r="P12" s="121"/>
      <c r="Q12" s="121"/>
      <c r="R12" s="121">
        <v>300</v>
      </c>
      <c r="S12" s="121">
        <v>3140</v>
      </c>
      <c r="T12" s="121">
        <v>4252</v>
      </c>
      <c r="U12" s="121">
        <v>8500</v>
      </c>
    </row>
    <row r="13" spans="1:21" ht="15.75">
      <c r="A13" s="5" t="s">
        <v>114</v>
      </c>
      <c r="B13" s="3"/>
      <c r="C13" s="3"/>
      <c r="D13" s="3"/>
      <c r="F13" s="21"/>
      <c r="G13" s="10"/>
      <c r="H13" s="21"/>
      <c r="I13" s="21"/>
      <c r="J13" s="21"/>
      <c r="K13" s="21"/>
      <c r="L13" s="21"/>
      <c r="M13" s="21"/>
      <c r="N13" s="21"/>
      <c r="O13" s="121">
        <v>200</v>
      </c>
      <c r="P13" s="121"/>
      <c r="Q13" s="121"/>
      <c r="R13" s="121">
        <v>143</v>
      </c>
      <c r="S13" s="121">
        <v>200</v>
      </c>
      <c r="T13" s="121">
        <v>134</v>
      </c>
      <c r="U13" s="121">
        <v>200</v>
      </c>
    </row>
    <row r="14" spans="1:21" ht="15.75">
      <c r="A14" s="5" t="s">
        <v>145</v>
      </c>
      <c r="B14" s="3"/>
      <c r="C14" s="127"/>
      <c r="D14" s="3"/>
      <c r="E14" s="109"/>
      <c r="F14" s="108"/>
      <c r="H14" s="21"/>
      <c r="I14" s="21"/>
      <c r="J14" s="21"/>
      <c r="K14" s="21"/>
      <c r="L14" s="21"/>
      <c r="M14" s="21">
        <v>0</v>
      </c>
      <c r="N14" s="21"/>
      <c r="O14" s="121">
        <v>160</v>
      </c>
      <c r="P14" s="119"/>
      <c r="Q14" s="121">
        <v>2211</v>
      </c>
      <c r="R14" s="121">
        <v>590</v>
      </c>
      <c r="S14" s="121">
        <v>160</v>
      </c>
      <c r="T14" s="122">
        <v>250</v>
      </c>
      <c r="U14" s="121">
        <v>310</v>
      </c>
    </row>
    <row r="15" spans="1:21" ht="15.75">
      <c r="A15" s="5" t="s">
        <v>146</v>
      </c>
      <c r="B15" s="3"/>
      <c r="C15" s="127"/>
      <c r="D15" s="3"/>
      <c r="E15" s="109"/>
      <c r="F15" s="108"/>
      <c r="H15" s="21"/>
      <c r="I15" s="21"/>
      <c r="J15" s="21"/>
      <c r="K15" s="21"/>
      <c r="L15" s="21"/>
      <c r="M15" s="21"/>
      <c r="N15" s="21"/>
      <c r="O15" s="121">
        <v>600</v>
      </c>
      <c r="P15" s="119"/>
      <c r="Q15" s="121"/>
      <c r="R15" s="121"/>
      <c r="S15" s="121">
        <v>600</v>
      </c>
      <c r="T15" s="122">
        <v>0</v>
      </c>
      <c r="U15" s="121">
        <v>0</v>
      </c>
    </row>
    <row r="16" spans="1:21" ht="15.75">
      <c r="A16" s="5" t="s">
        <v>115</v>
      </c>
      <c r="B16" s="3"/>
      <c r="C16" s="3"/>
      <c r="D16" s="3"/>
      <c r="E16" s="109"/>
      <c r="F16" s="108"/>
      <c r="H16" s="21"/>
      <c r="I16" s="21"/>
      <c r="J16" s="21"/>
      <c r="K16" s="21"/>
      <c r="L16" s="21"/>
      <c r="M16" s="21">
        <v>0</v>
      </c>
      <c r="N16" s="21">
        <v>0</v>
      </c>
      <c r="O16" s="121">
        <v>2600</v>
      </c>
      <c r="P16" s="119"/>
      <c r="Q16" s="121">
        <v>2440</v>
      </c>
      <c r="R16" s="121"/>
      <c r="S16" s="121">
        <v>2600</v>
      </c>
      <c r="T16" s="123">
        <v>1467</v>
      </c>
      <c r="U16" s="121">
        <v>2000</v>
      </c>
    </row>
    <row r="17" spans="1:21" ht="15.75">
      <c r="A17" s="5" t="s">
        <v>116</v>
      </c>
      <c r="B17" s="3"/>
      <c r="C17" s="3"/>
      <c r="D17" s="3"/>
      <c r="F17" s="21"/>
      <c r="G17" s="10"/>
      <c r="H17" s="21"/>
      <c r="I17" s="21"/>
      <c r="J17" s="21"/>
      <c r="K17" s="21"/>
      <c r="L17" s="21"/>
      <c r="M17" s="21"/>
      <c r="N17" s="21"/>
      <c r="O17" s="121">
        <v>100</v>
      </c>
      <c r="P17" s="121"/>
      <c r="Q17" s="121"/>
      <c r="R17" s="121">
        <v>0</v>
      </c>
      <c r="S17" s="121">
        <v>100</v>
      </c>
      <c r="T17" s="123">
        <v>26</v>
      </c>
      <c r="U17" s="121">
        <v>100</v>
      </c>
    </row>
    <row r="18" spans="1:21" ht="15.75">
      <c r="A18" s="5" t="s">
        <v>54</v>
      </c>
      <c r="B18" s="3"/>
      <c r="C18" s="3"/>
      <c r="D18" s="3"/>
      <c r="E18" s="1"/>
      <c r="F18" s="21"/>
      <c r="G18" s="10"/>
      <c r="H18" s="21">
        <v>530</v>
      </c>
      <c r="I18" s="21">
        <v>798</v>
      </c>
      <c r="K18" s="21">
        <v>623</v>
      </c>
      <c r="L18" s="21">
        <v>623</v>
      </c>
      <c r="M18" s="21">
        <v>1658</v>
      </c>
      <c r="N18" s="21">
        <v>2796</v>
      </c>
      <c r="O18" s="121">
        <v>1500</v>
      </c>
      <c r="P18" s="121">
        <v>120</v>
      </c>
      <c r="Q18" s="121">
        <v>120</v>
      </c>
      <c r="R18" s="121">
        <v>2768</v>
      </c>
      <c r="S18" s="121">
        <v>1500</v>
      </c>
      <c r="T18" s="123">
        <v>0</v>
      </c>
      <c r="U18" s="121">
        <v>0</v>
      </c>
    </row>
    <row r="19" spans="1:29" ht="15.75">
      <c r="A19" s="5" t="s">
        <v>5</v>
      </c>
      <c r="B19" s="3"/>
      <c r="C19" s="3"/>
      <c r="D19" s="3"/>
      <c r="E19" s="1" t="s">
        <v>4</v>
      </c>
      <c r="F19" s="21">
        <v>2213</v>
      </c>
      <c r="G19" s="10"/>
      <c r="H19" s="21">
        <v>3198</v>
      </c>
      <c r="I19" s="21">
        <v>2820</v>
      </c>
      <c r="J19" s="21">
        <v>1000</v>
      </c>
      <c r="K19" s="21">
        <v>2440</v>
      </c>
      <c r="L19" s="21">
        <v>2440</v>
      </c>
      <c r="M19" s="21">
        <v>3040</v>
      </c>
      <c r="N19" s="21">
        <v>3174</v>
      </c>
      <c r="O19" s="121">
        <v>0</v>
      </c>
      <c r="P19" s="121">
        <v>3000</v>
      </c>
      <c r="Q19" s="121">
        <v>3000</v>
      </c>
      <c r="R19" s="121">
        <v>2377</v>
      </c>
      <c r="S19" s="121">
        <v>0</v>
      </c>
      <c r="T19" s="123">
        <v>0</v>
      </c>
      <c r="U19" s="121">
        <v>0</v>
      </c>
      <c r="W19" s="6"/>
      <c r="X19" s="6"/>
      <c r="Y19" s="111"/>
      <c r="Z19" s="111"/>
      <c r="AA19" s="6"/>
      <c r="AB19" s="6"/>
      <c r="AC19" s="6"/>
    </row>
    <row r="20" spans="1:29" ht="15.75">
      <c r="A20" s="5" t="s">
        <v>6</v>
      </c>
      <c r="B20" s="3"/>
      <c r="C20" s="3"/>
      <c r="D20" s="3"/>
      <c r="F20" s="21">
        <v>6318</v>
      </c>
      <c r="G20" s="10"/>
      <c r="H20" s="21">
        <v>6468</v>
      </c>
      <c r="I20" s="21">
        <v>5745</v>
      </c>
      <c r="J20" s="21">
        <v>1500</v>
      </c>
      <c r="K20" s="21">
        <v>5434</v>
      </c>
      <c r="L20" s="21">
        <v>5434</v>
      </c>
      <c r="M20" s="21">
        <v>1500</v>
      </c>
      <c r="N20" s="21">
        <v>1041</v>
      </c>
      <c r="O20" s="121">
        <v>1000</v>
      </c>
      <c r="P20" s="121">
        <v>1500</v>
      </c>
      <c r="Q20" s="121">
        <v>1500</v>
      </c>
      <c r="R20" s="121">
        <v>128</v>
      </c>
      <c r="S20" s="121">
        <v>1000</v>
      </c>
      <c r="T20" s="123">
        <v>599</v>
      </c>
      <c r="U20" s="121">
        <v>600</v>
      </c>
      <c r="W20" s="6"/>
      <c r="X20" s="6"/>
      <c r="Y20" s="6"/>
      <c r="Z20" s="6"/>
      <c r="AA20" s="6"/>
      <c r="AB20" s="6"/>
      <c r="AC20" s="6"/>
    </row>
    <row r="21" spans="1:28" ht="15.75">
      <c r="A21" s="173" t="s">
        <v>117</v>
      </c>
      <c r="B21" s="163"/>
      <c r="C21" s="163"/>
      <c r="D21" s="3"/>
      <c r="F21" s="21"/>
      <c r="G21" s="10"/>
      <c r="H21" s="21"/>
      <c r="I21" s="21"/>
      <c r="J21" s="21"/>
      <c r="K21" s="21"/>
      <c r="L21" s="21"/>
      <c r="M21" s="21"/>
      <c r="N21" s="21"/>
      <c r="O21" s="121">
        <v>1000</v>
      </c>
      <c r="P21" s="121"/>
      <c r="Q21" s="121"/>
      <c r="R21" s="121">
        <v>0</v>
      </c>
      <c r="S21" s="121">
        <v>1000</v>
      </c>
      <c r="T21" s="123">
        <v>0</v>
      </c>
      <c r="U21" s="121">
        <v>0</v>
      </c>
      <c r="X21" s="37"/>
      <c r="Y21" s="37"/>
      <c r="Z21" s="37"/>
      <c r="AA21" s="37"/>
      <c r="AB21" s="37"/>
    </row>
    <row r="22" spans="1:28" ht="15.75">
      <c r="A22" s="14" t="s">
        <v>45</v>
      </c>
      <c r="B22" s="11"/>
      <c r="C22" s="11"/>
      <c r="D22" s="11"/>
      <c r="E22" s="11"/>
      <c r="F22" s="49" t="e">
        <f>SUM(#REF!,#REF!)</f>
        <v>#REF!</v>
      </c>
      <c r="G22" s="49"/>
      <c r="H22" s="49" t="e">
        <f>SUM(#REF!,#REF!)</f>
        <v>#REF!</v>
      </c>
      <c r="I22" s="49" t="e">
        <f>SUM(#REF!,#REF!)</f>
        <v>#REF!</v>
      </c>
      <c r="J22" s="49" t="e">
        <f>SUM(#REF!,#REF!)</f>
        <v>#REF!</v>
      </c>
      <c r="K22" s="49" t="e">
        <f>SUM(#REF!,#REF!)</f>
        <v>#REF!</v>
      </c>
      <c r="L22" s="49" t="e">
        <f>SUM(#REF!,#REF!)</f>
        <v>#REF!</v>
      </c>
      <c r="M22" s="49" t="e">
        <f>SUM(#REF!,#REF!)</f>
        <v>#REF!</v>
      </c>
      <c r="N22" s="49" t="e">
        <f>SUM(#REF!,#REF!)</f>
        <v>#REF!</v>
      </c>
      <c r="O22" s="124">
        <f>SUM(O11:O21)</f>
        <v>19300</v>
      </c>
      <c r="P22" s="124">
        <f>SUM(P11:P20)</f>
        <v>4620</v>
      </c>
      <c r="Q22" s="124">
        <f>SUM(Q11:Q20)</f>
        <v>9271</v>
      </c>
      <c r="R22" s="124">
        <f>SUM(R11:R21)</f>
        <v>15670</v>
      </c>
      <c r="S22" s="124">
        <f>SUM(S11:S21)</f>
        <v>19300</v>
      </c>
      <c r="T22" s="124">
        <f>SUM(T11:T21)</f>
        <v>9464</v>
      </c>
      <c r="U22" s="124">
        <f>SUM(U11:U21)</f>
        <v>14710</v>
      </c>
      <c r="AA22" s="37"/>
      <c r="AB22" s="37"/>
    </row>
    <row r="23" spans="1:21" ht="15.75">
      <c r="A23" s="15" t="s">
        <v>46</v>
      </c>
      <c r="B23" s="51"/>
      <c r="C23" s="51"/>
      <c r="D23" s="51"/>
      <c r="E23" s="51"/>
      <c r="F23" s="49" t="e">
        <f>SUM(+F10+F7+F6+F5+F22)</f>
        <v>#REF!</v>
      </c>
      <c r="G23" s="49"/>
      <c r="H23" s="49" t="e">
        <f aca="true" t="shared" si="1" ref="H23:N23">SUM(+H10+H7+H6+H5+H22)</f>
        <v>#REF!</v>
      </c>
      <c r="I23" s="49" t="e">
        <f t="shared" si="1"/>
        <v>#REF!</v>
      </c>
      <c r="J23" s="49" t="e">
        <f t="shared" si="1"/>
        <v>#REF!</v>
      </c>
      <c r="K23" s="49" t="e">
        <f t="shared" si="1"/>
        <v>#REF!</v>
      </c>
      <c r="L23" s="49" t="e">
        <f t="shared" si="1"/>
        <v>#REF!</v>
      </c>
      <c r="M23" s="49" t="e">
        <f t="shared" si="1"/>
        <v>#REF!</v>
      </c>
      <c r="N23" s="49" t="e">
        <f t="shared" si="1"/>
        <v>#REF!</v>
      </c>
      <c r="O23" s="124">
        <f aca="true" t="shared" si="2" ref="O23:U23">O5+O6+O7+O10+O22</f>
        <v>229660</v>
      </c>
      <c r="P23" s="124" t="e">
        <f t="shared" si="2"/>
        <v>#REF!</v>
      </c>
      <c r="Q23" s="124" t="e">
        <f t="shared" si="2"/>
        <v>#REF!</v>
      </c>
      <c r="R23" s="124" t="e">
        <f t="shared" si="2"/>
        <v>#REF!</v>
      </c>
      <c r="S23" s="124">
        <f t="shared" si="2"/>
        <v>287475</v>
      </c>
      <c r="T23" s="124">
        <f t="shared" si="2"/>
        <v>254311</v>
      </c>
      <c r="U23" s="124">
        <f t="shared" si="2"/>
        <v>223534</v>
      </c>
    </row>
    <row r="24" spans="1:21" ht="15.75">
      <c r="A24" s="14"/>
      <c r="B24" s="11"/>
      <c r="C24" s="11"/>
      <c r="D24" s="11"/>
      <c r="E24" s="11"/>
      <c r="F24" s="47"/>
      <c r="G24" s="10"/>
      <c r="O24" s="119"/>
      <c r="P24" s="119"/>
      <c r="Q24" s="119"/>
      <c r="R24" s="119"/>
      <c r="S24" s="119"/>
      <c r="T24" s="119"/>
      <c r="U24" s="119"/>
    </row>
    <row r="25" spans="1:29" s="6" customFormat="1" ht="15.75">
      <c r="A25" s="173" t="s">
        <v>100</v>
      </c>
      <c r="B25" s="174"/>
      <c r="C25" s="174"/>
      <c r="D25" s="174"/>
      <c r="F25" s="98">
        <v>185622</v>
      </c>
      <c r="G25" s="99"/>
      <c r="H25" s="100">
        <v>175111</v>
      </c>
      <c r="I25" s="98">
        <v>119906</v>
      </c>
      <c r="J25" s="98">
        <v>485938</v>
      </c>
      <c r="K25" s="98">
        <v>241585</v>
      </c>
      <c r="L25" s="98">
        <v>265861</v>
      </c>
      <c r="M25" s="98">
        <v>586825</v>
      </c>
      <c r="N25" s="98">
        <v>226267</v>
      </c>
      <c r="O25" s="121">
        <v>33700</v>
      </c>
      <c r="P25" s="121">
        <v>43173</v>
      </c>
      <c r="Q25" s="121">
        <v>43173</v>
      </c>
      <c r="R25" s="121">
        <v>45971</v>
      </c>
      <c r="S25" s="121">
        <v>61650</v>
      </c>
      <c r="T25" s="121">
        <v>71524</v>
      </c>
      <c r="U25" s="121">
        <v>90500</v>
      </c>
      <c r="W25"/>
      <c r="X25"/>
      <c r="Y25"/>
      <c r="Z25" s="37"/>
      <c r="AA25"/>
      <c r="AB25"/>
      <c r="AC25"/>
    </row>
    <row r="26" spans="1:29" s="6" customFormat="1" ht="15.75">
      <c r="A26" s="5" t="s">
        <v>141</v>
      </c>
      <c r="B26" s="97"/>
      <c r="C26" s="97"/>
      <c r="D26" s="97"/>
      <c r="F26" s="98"/>
      <c r="G26" s="99"/>
      <c r="H26" s="100"/>
      <c r="I26" s="98"/>
      <c r="J26" s="98">
        <v>3498</v>
      </c>
      <c r="K26" s="98"/>
      <c r="L26" s="98"/>
      <c r="M26" s="98">
        <v>3498</v>
      </c>
      <c r="N26" s="98">
        <v>1906</v>
      </c>
      <c r="O26" s="121">
        <v>1000</v>
      </c>
      <c r="P26" s="121">
        <v>4670</v>
      </c>
      <c r="Q26" s="121">
        <v>4670</v>
      </c>
      <c r="R26" s="121">
        <v>28994</v>
      </c>
      <c r="S26" s="121">
        <v>3850</v>
      </c>
      <c r="T26" s="121">
        <v>13938</v>
      </c>
      <c r="U26" s="121">
        <v>3500</v>
      </c>
      <c r="W26"/>
      <c r="X26"/>
      <c r="Y26"/>
      <c r="Z26" s="37"/>
      <c r="AA26" s="37"/>
      <c r="AB26" s="37"/>
      <c r="AC26"/>
    </row>
    <row r="27" spans="1:29" s="6" customFormat="1" ht="15.75">
      <c r="A27" s="5" t="s">
        <v>119</v>
      </c>
      <c r="B27" s="97"/>
      <c r="C27" s="97"/>
      <c r="D27" s="97"/>
      <c r="F27" s="98"/>
      <c r="G27" s="99"/>
      <c r="H27" s="100"/>
      <c r="I27" s="98"/>
      <c r="J27" s="98"/>
      <c r="K27" s="98"/>
      <c r="L27" s="98"/>
      <c r="M27" s="98"/>
      <c r="N27" s="98"/>
      <c r="O27" s="121">
        <v>12700</v>
      </c>
      <c r="P27" s="121"/>
      <c r="Q27" s="121"/>
      <c r="R27" s="121">
        <v>0</v>
      </c>
      <c r="S27" s="121">
        <v>37700</v>
      </c>
      <c r="T27" s="121">
        <v>37627</v>
      </c>
      <c r="U27" s="121">
        <v>80000</v>
      </c>
      <c r="W27"/>
      <c r="X27"/>
      <c r="Y27"/>
      <c r="Z27" s="37"/>
      <c r="AA27" s="37"/>
      <c r="AB27" s="37"/>
      <c r="AC27"/>
    </row>
    <row r="28" spans="1:29" s="6" customFormat="1" ht="15.75">
      <c r="A28" s="5" t="s">
        <v>147</v>
      </c>
      <c r="B28" s="97"/>
      <c r="C28" s="97"/>
      <c r="D28" s="97"/>
      <c r="F28" s="98"/>
      <c r="G28" s="99"/>
      <c r="H28" s="100"/>
      <c r="I28" s="98"/>
      <c r="J28" s="98"/>
      <c r="K28" s="98"/>
      <c r="L28" s="98"/>
      <c r="M28" s="98"/>
      <c r="N28" s="98"/>
      <c r="O28" s="121">
        <v>20000</v>
      </c>
      <c r="P28" s="121"/>
      <c r="Q28" s="121"/>
      <c r="R28" s="121"/>
      <c r="S28" s="121">
        <v>20000</v>
      </c>
      <c r="T28" s="121">
        <v>19859</v>
      </c>
      <c r="U28" s="121">
        <v>7000</v>
      </c>
      <c r="W28"/>
      <c r="X28"/>
      <c r="Y28"/>
      <c r="Z28" s="37"/>
      <c r="AA28" s="37"/>
      <c r="AB28" s="37"/>
      <c r="AC28"/>
    </row>
    <row r="29" spans="1:29" s="6" customFormat="1" ht="15.75">
      <c r="A29" s="5" t="s">
        <v>142</v>
      </c>
      <c r="B29" s="97"/>
      <c r="C29" s="97"/>
      <c r="D29" s="97"/>
      <c r="F29" s="98"/>
      <c r="G29" s="99"/>
      <c r="H29" s="100"/>
      <c r="I29" s="98"/>
      <c r="J29" s="98"/>
      <c r="K29" s="98"/>
      <c r="L29" s="98"/>
      <c r="M29" s="98"/>
      <c r="N29" s="98"/>
      <c r="O29" s="121">
        <v>0</v>
      </c>
      <c r="P29" s="121"/>
      <c r="Q29" s="121"/>
      <c r="R29" s="121"/>
      <c r="S29" s="121">
        <v>100</v>
      </c>
      <c r="T29" s="121">
        <v>100</v>
      </c>
      <c r="U29" s="121">
        <v>0</v>
      </c>
      <c r="W29"/>
      <c r="X29"/>
      <c r="Y29"/>
      <c r="Z29" s="37"/>
      <c r="AA29" s="37"/>
      <c r="AB29" s="37"/>
      <c r="AC29"/>
    </row>
    <row r="30" spans="1:21" ht="15.75">
      <c r="A30" s="15" t="s">
        <v>122</v>
      </c>
      <c r="B30" s="51"/>
      <c r="C30" s="51"/>
      <c r="D30" s="51"/>
      <c r="E30" s="51"/>
      <c r="F30" s="49">
        <f>SUM(F25:F26)</f>
        <v>185622</v>
      </c>
      <c r="G30" s="49"/>
      <c r="H30" s="49">
        <f aca="true" t="shared" si="3" ref="H30:N30">SUM(H25:H26)</f>
        <v>175111</v>
      </c>
      <c r="I30" s="49">
        <f t="shared" si="3"/>
        <v>119906</v>
      </c>
      <c r="J30" s="49">
        <f t="shared" si="3"/>
        <v>489436</v>
      </c>
      <c r="K30" s="49">
        <f t="shared" si="3"/>
        <v>241585</v>
      </c>
      <c r="L30" s="49">
        <f t="shared" si="3"/>
        <v>265861</v>
      </c>
      <c r="M30" s="49">
        <f t="shared" si="3"/>
        <v>590323</v>
      </c>
      <c r="N30" s="49">
        <f t="shared" si="3"/>
        <v>228173</v>
      </c>
      <c r="O30" s="124">
        <f aca="true" t="shared" si="4" ref="O30:U30">O25</f>
        <v>33700</v>
      </c>
      <c r="P30" s="124">
        <f t="shared" si="4"/>
        <v>43173</v>
      </c>
      <c r="Q30" s="124">
        <f t="shared" si="4"/>
        <v>43173</v>
      </c>
      <c r="R30" s="124">
        <f t="shared" si="4"/>
        <v>45971</v>
      </c>
      <c r="S30" s="124">
        <f t="shared" si="4"/>
        <v>61650</v>
      </c>
      <c r="T30" s="124">
        <f t="shared" si="4"/>
        <v>71524</v>
      </c>
      <c r="U30" s="124">
        <f t="shared" si="4"/>
        <v>90500</v>
      </c>
    </row>
    <row r="31" spans="1:21" ht="15.75">
      <c r="A31" s="15"/>
      <c r="B31" s="51"/>
      <c r="C31" s="51"/>
      <c r="D31" s="51"/>
      <c r="E31" s="51"/>
      <c r="F31" s="49"/>
      <c r="G31" s="49"/>
      <c r="H31" s="49"/>
      <c r="I31" s="49"/>
      <c r="J31" s="49"/>
      <c r="K31" s="49"/>
      <c r="L31" s="49"/>
      <c r="M31" s="49"/>
      <c r="N31" s="49"/>
      <c r="O31" s="124"/>
      <c r="P31" s="124"/>
      <c r="Q31" s="124"/>
      <c r="R31" s="124"/>
      <c r="S31" s="124"/>
      <c r="T31" s="124"/>
      <c r="U31" s="124"/>
    </row>
    <row r="32" spans="1:21" ht="15.75">
      <c r="A32" s="7" t="s">
        <v>125</v>
      </c>
      <c r="B32" s="7"/>
      <c r="C32" s="7"/>
      <c r="D32" s="113"/>
      <c r="E32" s="9"/>
      <c r="F32" s="50"/>
      <c r="G32" s="34"/>
      <c r="H32" s="50"/>
      <c r="I32" s="50"/>
      <c r="J32" s="50"/>
      <c r="K32" s="50"/>
      <c r="L32" s="50"/>
      <c r="M32" s="50"/>
      <c r="N32" s="50"/>
      <c r="O32" s="120">
        <v>11300</v>
      </c>
      <c r="P32" s="120"/>
      <c r="Q32" s="120"/>
      <c r="R32" s="120"/>
      <c r="S32" s="120">
        <v>11300</v>
      </c>
      <c r="T32" s="120">
        <v>14862</v>
      </c>
      <c r="U32" s="120">
        <v>2776</v>
      </c>
    </row>
    <row r="33" spans="1:21" ht="15.75">
      <c r="A33" s="15"/>
      <c r="B33" s="51"/>
      <c r="C33" s="51"/>
      <c r="D33" s="51"/>
      <c r="E33" s="51"/>
      <c r="F33" s="49"/>
      <c r="G33" s="49"/>
      <c r="H33" s="49"/>
      <c r="I33" s="49"/>
      <c r="J33" s="49"/>
      <c r="K33" s="49"/>
      <c r="L33" s="49"/>
      <c r="M33" s="49"/>
      <c r="N33" s="49"/>
      <c r="O33" s="124"/>
      <c r="P33" s="125"/>
      <c r="Q33" s="125"/>
      <c r="R33" s="119"/>
      <c r="S33" s="119"/>
      <c r="T33" s="119"/>
      <c r="U33" s="119"/>
    </row>
    <row r="34" spans="1:21" ht="16.5" thickBot="1">
      <c r="A34" s="7" t="s">
        <v>126</v>
      </c>
      <c r="B34" s="148"/>
      <c r="C34" s="148"/>
      <c r="D34" s="148"/>
      <c r="E34" s="149"/>
      <c r="F34" s="150"/>
      <c r="G34" s="150"/>
      <c r="H34" s="150"/>
      <c r="I34" s="150"/>
      <c r="J34" s="151"/>
      <c r="K34" s="150"/>
      <c r="L34" s="150"/>
      <c r="M34" s="151"/>
      <c r="N34" s="150"/>
      <c r="O34" s="152">
        <v>5123</v>
      </c>
      <c r="P34" s="153"/>
      <c r="Q34" s="152"/>
      <c r="R34" s="152">
        <v>4710</v>
      </c>
      <c r="S34" s="152">
        <v>5123</v>
      </c>
      <c r="T34" s="152">
        <v>5123</v>
      </c>
      <c r="U34" s="152">
        <v>0</v>
      </c>
    </row>
    <row r="35" spans="1:21" ht="15.75">
      <c r="A35" s="178" t="s">
        <v>12</v>
      </c>
      <c r="B35" s="179"/>
      <c r="C35" s="179"/>
      <c r="D35" s="179"/>
      <c r="E35" s="9"/>
      <c r="F35" s="50" t="e">
        <f>SUM(F23+F30+#REF!)</f>
        <v>#REF!</v>
      </c>
      <c r="G35" s="34"/>
      <c r="H35" s="50" t="e">
        <f>SUM(H23+H30+#REF!)</f>
        <v>#REF!</v>
      </c>
      <c r="I35" s="50" t="e">
        <f>SUM(I23+I30+#REF!)</f>
        <v>#REF!</v>
      </c>
      <c r="J35" s="50" t="e">
        <f>SUM(J23+J30+#REF!)</f>
        <v>#REF!</v>
      </c>
      <c r="K35" s="50" t="e">
        <f>SUM(K23+K30+#REF!)</f>
        <v>#REF!</v>
      </c>
      <c r="L35" s="50" t="e">
        <f>SUM(L23+L30+#REF!)</f>
        <v>#REF!</v>
      </c>
      <c r="M35" s="50" t="e">
        <f>SUM(M23+M30+#REF!+#REF!)</f>
        <v>#REF!</v>
      </c>
      <c r="N35" s="50" t="e">
        <f>SUM(N23+N30+#REF!+#REF!)</f>
        <v>#REF!</v>
      </c>
      <c r="O35" s="120">
        <f aca="true" t="shared" si="5" ref="O35:U35">O23+O30+O34+O32</f>
        <v>279783</v>
      </c>
      <c r="P35" s="120" t="e">
        <f t="shared" si="5"/>
        <v>#REF!</v>
      </c>
      <c r="Q35" s="120" t="e">
        <f t="shared" si="5"/>
        <v>#REF!</v>
      </c>
      <c r="R35" s="120" t="e">
        <f t="shared" si="5"/>
        <v>#REF!</v>
      </c>
      <c r="S35" s="120">
        <f t="shared" si="5"/>
        <v>365548</v>
      </c>
      <c r="T35" s="120">
        <f t="shared" si="5"/>
        <v>345820</v>
      </c>
      <c r="U35" s="120">
        <f t="shared" si="5"/>
        <v>316810</v>
      </c>
    </row>
    <row r="36" spans="1:21" ht="15.75">
      <c r="A36" s="113"/>
      <c r="B36" s="113"/>
      <c r="C36" s="113"/>
      <c r="D36" s="113"/>
      <c r="E36" s="9"/>
      <c r="F36" s="50"/>
      <c r="G36" s="34"/>
      <c r="H36" s="50"/>
      <c r="I36" s="50"/>
      <c r="J36" s="50"/>
      <c r="K36" s="50"/>
      <c r="L36" s="50"/>
      <c r="M36" s="50"/>
      <c r="N36" s="50"/>
      <c r="O36" s="120"/>
      <c r="P36" s="120"/>
      <c r="Q36" s="120"/>
      <c r="R36" s="120"/>
      <c r="S36" s="120"/>
      <c r="T36" s="120"/>
      <c r="U36" s="120"/>
    </row>
    <row r="37" spans="1:21" ht="15.75">
      <c r="A37" s="171" t="s">
        <v>7</v>
      </c>
      <c r="B37" s="172"/>
      <c r="C37" s="172"/>
      <c r="D37" s="172"/>
      <c r="F37" s="21"/>
      <c r="H37" s="21">
        <v>84543</v>
      </c>
      <c r="J37" s="21">
        <v>8000</v>
      </c>
      <c r="K37" s="21">
        <v>108807</v>
      </c>
      <c r="L37" s="21">
        <v>108765</v>
      </c>
      <c r="M37" s="21">
        <v>22066</v>
      </c>
      <c r="O37" s="121">
        <v>30073</v>
      </c>
      <c r="P37" s="126">
        <v>0</v>
      </c>
      <c r="Q37" s="126">
        <v>0</v>
      </c>
      <c r="R37" s="116"/>
      <c r="S37" s="116">
        <v>36488</v>
      </c>
      <c r="T37" s="116">
        <v>0</v>
      </c>
      <c r="U37" s="116">
        <v>0</v>
      </c>
    </row>
    <row r="38" spans="1:21" ht="15.75">
      <c r="A38" s="164" t="s">
        <v>123</v>
      </c>
      <c r="B38" s="172"/>
      <c r="C38" s="172"/>
      <c r="D38" s="172"/>
      <c r="E38" s="2"/>
      <c r="F38" s="48">
        <f>SUM(F37:F37)</f>
        <v>0</v>
      </c>
      <c r="G38" s="48"/>
      <c r="H38" s="48">
        <f aca="true" t="shared" si="6" ref="H38:S38">SUM(H37:H37)</f>
        <v>84543</v>
      </c>
      <c r="I38" s="48">
        <f t="shared" si="6"/>
        <v>0</v>
      </c>
      <c r="J38" s="48">
        <f t="shared" si="6"/>
        <v>8000</v>
      </c>
      <c r="K38" s="48">
        <f t="shared" si="6"/>
        <v>108807</v>
      </c>
      <c r="L38" s="48">
        <f t="shared" si="6"/>
        <v>108765</v>
      </c>
      <c r="M38" s="48">
        <f t="shared" si="6"/>
        <v>22066</v>
      </c>
      <c r="N38" s="48">
        <f t="shared" si="6"/>
        <v>0</v>
      </c>
      <c r="O38" s="117">
        <f t="shared" si="6"/>
        <v>30073</v>
      </c>
      <c r="P38" s="117">
        <f t="shared" si="6"/>
        <v>0</v>
      </c>
      <c r="Q38" s="117">
        <f t="shared" si="6"/>
        <v>0</v>
      </c>
      <c r="R38" s="117">
        <f t="shared" si="6"/>
        <v>0</v>
      </c>
      <c r="S38" s="117">
        <f t="shared" si="6"/>
        <v>36488</v>
      </c>
      <c r="T38" s="117">
        <v>185469</v>
      </c>
      <c r="U38" s="117">
        <v>149848</v>
      </c>
    </row>
    <row r="39" spans="1:21" ht="16.5" thickBot="1">
      <c r="A39" s="7"/>
      <c r="B39" s="8"/>
      <c r="C39" s="8"/>
      <c r="D39" s="8"/>
      <c r="E39" s="2"/>
      <c r="F39" s="48"/>
      <c r="G39" s="48"/>
      <c r="H39" s="48"/>
      <c r="O39" s="119"/>
      <c r="P39" s="119"/>
      <c r="Q39" s="119"/>
      <c r="R39" s="119"/>
      <c r="S39" s="119"/>
      <c r="T39" s="119"/>
      <c r="U39" s="119"/>
    </row>
    <row r="40" spans="1:21" ht="16.5" thickBot="1">
      <c r="A40" s="169" t="s">
        <v>8</v>
      </c>
      <c r="B40" s="170"/>
      <c r="C40" s="170"/>
      <c r="D40" s="170"/>
      <c r="E40" s="13"/>
      <c r="F40" s="52" t="e">
        <f>SUM(F35+F38+#REF!)</f>
        <v>#REF!</v>
      </c>
      <c r="G40" s="52"/>
      <c r="H40" s="52" t="e">
        <f>SUM(H35+H38)</f>
        <v>#REF!</v>
      </c>
      <c r="I40" s="52" t="e">
        <f>SUM(I35+I38+#REF!)</f>
        <v>#REF!</v>
      </c>
      <c r="J40" s="52" t="e">
        <f aca="true" t="shared" si="7" ref="J40:U40">SUM(J35+J38)</f>
        <v>#REF!</v>
      </c>
      <c r="K40" s="52" t="e">
        <f t="shared" si="7"/>
        <v>#REF!</v>
      </c>
      <c r="L40" s="52" t="e">
        <f t="shared" si="7"/>
        <v>#REF!</v>
      </c>
      <c r="M40" s="52" t="e">
        <f t="shared" si="7"/>
        <v>#REF!</v>
      </c>
      <c r="N40" s="52" t="e">
        <f t="shared" si="7"/>
        <v>#REF!</v>
      </c>
      <c r="O40" s="118">
        <f t="shared" si="7"/>
        <v>309856</v>
      </c>
      <c r="P40" s="118" t="e">
        <f t="shared" si="7"/>
        <v>#REF!</v>
      </c>
      <c r="Q40" s="118" t="e">
        <f t="shared" si="7"/>
        <v>#REF!</v>
      </c>
      <c r="R40" s="118" t="e">
        <f t="shared" si="7"/>
        <v>#REF!</v>
      </c>
      <c r="S40" s="118">
        <f t="shared" si="7"/>
        <v>402036</v>
      </c>
      <c r="T40" s="118">
        <f t="shared" si="7"/>
        <v>531289</v>
      </c>
      <c r="U40" s="118">
        <f t="shared" si="7"/>
        <v>466658</v>
      </c>
    </row>
    <row r="41" spans="15:17" ht="12.75">
      <c r="O41" s="6"/>
      <c r="P41" s="21">
        <v>15000</v>
      </c>
      <c r="Q41" s="21">
        <v>15000</v>
      </c>
    </row>
    <row r="42" spans="16:17" ht="12.75">
      <c r="P42" s="21">
        <v>10000</v>
      </c>
      <c r="Q42" s="21">
        <v>10000</v>
      </c>
    </row>
    <row r="43" spans="15:17" ht="12.75">
      <c r="O43" s="10"/>
      <c r="P43" s="34" t="e">
        <f>SUM(P40:P42)</f>
        <v>#REF!</v>
      </c>
      <c r="Q43" s="34" t="e">
        <f>SUM(Q40:Q42)</f>
        <v>#REF!</v>
      </c>
    </row>
  </sheetData>
  <sheetProtection/>
  <mergeCells count="13">
    <mergeCell ref="A9:D9"/>
    <mergeCell ref="A2:R2"/>
    <mergeCell ref="A21:C21"/>
    <mergeCell ref="A7:C7"/>
    <mergeCell ref="A5:C5"/>
    <mergeCell ref="A6:C6"/>
    <mergeCell ref="A1:U1"/>
    <mergeCell ref="A40:D40"/>
    <mergeCell ref="A37:D37"/>
    <mergeCell ref="A25:D25"/>
    <mergeCell ref="A3:C4"/>
    <mergeCell ref="A35:D35"/>
    <mergeCell ref="A38:D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&amp;RI/2. sz. melléklet a 4/2017. (II.15.) önkormányzati rendelethez</oddHeader>
    <oddFooter>&amp;C&amp;P&amp;RI/2.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D24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182" t="s">
        <v>22</v>
      </c>
      <c r="B7" s="183"/>
      <c r="C7" s="183"/>
      <c r="D7" s="183"/>
    </row>
    <row r="8" spans="1:4" ht="12.75">
      <c r="A8" s="183"/>
      <c r="B8" s="183"/>
      <c r="C8" s="183"/>
      <c r="D8" s="183"/>
    </row>
    <row r="9" spans="1:4" ht="15">
      <c r="A9" s="38"/>
      <c r="B9" s="38"/>
      <c r="C9" s="38"/>
      <c r="D9" s="38"/>
    </row>
    <row r="10" spans="1:4" ht="15">
      <c r="A10" s="38"/>
      <c r="B10" s="38"/>
      <c r="C10" s="38"/>
      <c r="D10" s="38"/>
    </row>
    <row r="11" spans="1:4" ht="15">
      <c r="A11" s="38"/>
      <c r="B11" s="38"/>
      <c r="C11" s="38"/>
      <c r="D11" s="38"/>
    </row>
    <row r="12" spans="1:4" ht="15">
      <c r="A12" s="38"/>
      <c r="B12" s="38"/>
      <c r="C12" s="38"/>
      <c r="D12" s="38"/>
    </row>
    <row r="13" spans="1:4" ht="15">
      <c r="A13" s="38"/>
      <c r="B13" s="38"/>
      <c r="C13" s="38"/>
      <c r="D13" s="38"/>
    </row>
    <row r="14" ht="12.75">
      <c r="D14" s="110" t="s">
        <v>59</v>
      </c>
    </row>
    <row r="15" spans="1:4" ht="12.75">
      <c r="A15" s="184" t="s">
        <v>0</v>
      </c>
      <c r="B15" s="184" t="s">
        <v>23</v>
      </c>
      <c r="C15" s="187" t="s">
        <v>0</v>
      </c>
      <c r="D15" s="184" t="s">
        <v>24</v>
      </c>
    </row>
    <row r="16" spans="1:4" ht="12.75">
      <c r="A16" s="185"/>
      <c r="B16" s="186"/>
      <c r="C16" s="188"/>
      <c r="D16" s="185"/>
    </row>
    <row r="17" spans="1:4" ht="12.75">
      <c r="A17" t="s">
        <v>10</v>
      </c>
      <c r="B17" s="37">
        <v>12090</v>
      </c>
      <c r="C17" s="86" t="s">
        <v>50</v>
      </c>
      <c r="D17" s="37">
        <v>179329</v>
      </c>
    </row>
    <row r="18" spans="1:4" ht="12.75">
      <c r="A18" t="s">
        <v>26</v>
      </c>
      <c r="B18" s="37">
        <v>128000</v>
      </c>
      <c r="C18" s="39" t="s">
        <v>25</v>
      </c>
      <c r="D18" s="37">
        <v>54372</v>
      </c>
    </row>
    <row r="19" spans="1:4" ht="12.75">
      <c r="A19" t="s">
        <v>27</v>
      </c>
      <c r="B19" s="37">
        <v>8000</v>
      </c>
      <c r="C19" s="101" t="s">
        <v>102</v>
      </c>
      <c r="D19" s="37">
        <v>83109</v>
      </c>
    </row>
    <row r="20" spans="1:4" ht="12.75">
      <c r="A20" t="s">
        <v>61</v>
      </c>
      <c r="B20" s="37">
        <v>132922</v>
      </c>
      <c r="C20" s="39" t="s">
        <v>9</v>
      </c>
      <c r="D20" s="37">
        <v>149848</v>
      </c>
    </row>
    <row r="21" spans="1:4" ht="12.75">
      <c r="A21" t="s">
        <v>28</v>
      </c>
      <c r="B21" s="37">
        <v>10769</v>
      </c>
      <c r="C21" s="53"/>
      <c r="D21" s="37"/>
    </row>
    <row r="22" spans="1:4" ht="12.75">
      <c r="A22" s="6" t="s">
        <v>101</v>
      </c>
      <c r="B22" s="102">
        <v>0</v>
      </c>
      <c r="D22" s="37"/>
    </row>
    <row r="23" spans="1:4" ht="12.75">
      <c r="A23" s="6" t="s">
        <v>120</v>
      </c>
      <c r="B23" s="37">
        <v>174877</v>
      </c>
      <c r="C23" s="85"/>
      <c r="D23" s="37"/>
    </row>
    <row r="24" spans="1:4" ht="12.75">
      <c r="A24" s="36" t="s">
        <v>36</v>
      </c>
      <c r="B24" s="40">
        <f>SUM(B17:B23)</f>
        <v>466658</v>
      </c>
      <c r="C24" s="41" t="s">
        <v>29</v>
      </c>
      <c r="D24" s="40">
        <f>SUM(D17:D23)</f>
        <v>466658</v>
      </c>
    </row>
  </sheetData>
  <sheetProtection/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&amp;RI/3. sz. melléklet a 4/2017. (II.15.) önkormányzati rendelethez</oddHeader>
    <oddFooter>&amp;RI/3.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61"/>
  <sheetViews>
    <sheetView view="pageLayout" workbookViewId="0" topLeftCell="A1">
      <selection activeCell="D4" sqref="D4"/>
    </sheetView>
  </sheetViews>
  <sheetFormatPr defaultColWidth="9.140625" defaultRowHeight="12.75"/>
  <cols>
    <col min="1" max="1" width="24.57421875" style="0" customWidth="1"/>
    <col min="2" max="2" width="13.8515625" style="0" customWidth="1"/>
    <col min="3" max="3" width="29.421875" style="0" customWidth="1"/>
    <col min="4" max="4" width="13.140625" style="0" customWidth="1"/>
  </cols>
  <sheetData>
    <row r="2" spans="1:4" ht="12.75">
      <c r="A2" s="182" t="s">
        <v>30</v>
      </c>
      <c r="B2" s="183"/>
      <c r="C2" s="183"/>
      <c r="D2" s="183"/>
    </row>
    <row r="3" spans="1:4" ht="12.75">
      <c r="A3" s="183"/>
      <c r="B3" s="183"/>
      <c r="C3" s="183"/>
      <c r="D3" s="183"/>
    </row>
    <row r="4" spans="1:4" ht="15">
      <c r="A4" s="38"/>
      <c r="B4" s="38"/>
      <c r="C4" s="38"/>
      <c r="D4" s="42"/>
    </row>
    <row r="5" spans="1:4" ht="15">
      <c r="A5" s="38"/>
      <c r="B5" s="38"/>
      <c r="C5" s="38"/>
      <c r="D5" s="42"/>
    </row>
    <row r="6" ht="12.75">
      <c r="D6" s="112" t="s">
        <v>59</v>
      </c>
    </row>
    <row r="7" spans="1:4" ht="12.75">
      <c r="A7" s="156" t="s">
        <v>0</v>
      </c>
      <c r="B7" s="190" t="s">
        <v>23</v>
      </c>
      <c r="C7" s="192" t="s">
        <v>0</v>
      </c>
      <c r="D7" s="194" t="s">
        <v>24</v>
      </c>
    </row>
    <row r="8" spans="1:4" ht="12.75">
      <c r="A8" s="189"/>
      <c r="B8" s="191"/>
      <c r="C8" s="193"/>
      <c r="D8" s="195"/>
    </row>
    <row r="9" spans="1:4" ht="12.75">
      <c r="A9" t="s">
        <v>84</v>
      </c>
      <c r="B9">
        <v>0</v>
      </c>
      <c r="C9" s="101" t="s">
        <v>121</v>
      </c>
      <c r="D9" s="43">
        <v>80000</v>
      </c>
    </row>
    <row r="10" spans="1:4" ht="12.75">
      <c r="A10" s="44"/>
      <c r="B10" s="45"/>
      <c r="C10" s="101" t="s">
        <v>148</v>
      </c>
      <c r="D10" s="37">
        <v>7000</v>
      </c>
    </row>
    <row r="11" spans="3:4" ht="25.5">
      <c r="C11" s="128" t="s">
        <v>149</v>
      </c>
      <c r="D11" s="37">
        <v>1500</v>
      </c>
    </row>
    <row r="12" spans="2:4" ht="12.75">
      <c r="B12" s="45"/>
      <c r="C12" s="101" t="s">
        <v>150</v>
      </c>
      <c r="D12" s="37">
        <v>2000</v>
      </c>
    </row>
    <row r="13" spans="1:4" ht="12.75">
      <c r="A13" s="44"/>
      <c r="B13" s="45"/>
      <c r="C13" s="39"/>
      <c r="D13" s="37"/>
    </row>
    <row r="14" spans="2:4" ht="12.75">
      <c r="B14" s="37"/>
      <c r="C14" s="39"/>
      <c r="D14" s="37"/>
    </row>
    <row r="15" spans="2:4" ht="12.75">
      <c r="B15" s="37"/>
      <c r="C15" s="53"/>
      <c r="D15" s="37"/>
    </row>
    <row r="16" spans="2:4" ht="12.75">
      <c r="B16" s="37"/>
      <c r="C16" s="53"/>
      <c r="D16" s="37"/>
    </row>
    <row r="17" spans="2:4" ht="12.75">
      <c r="B17" s="37"/>
      <c r="C17" s="53"/>
      <c r="D17" s="37"/>
    </row>
    <row r="18" spans="2:4" ht="12.75">
      <c r="B18" s="37"/>
      <c r="C18" s="53"/>
      <c r="D18" s="37"/>
    </row>
    <row r="19" spans="2:4" ht="12.75">
      <c r="B19" s="37"/>
      <c r="C19" s="53"/>
      <c r="D19" s="37"/>
    </row>
    <row r="20" spans="2:4" ht="12.75">
      <c r="B20" s="37"/>
      <c r="C20" s="53"/>
      <c r="D20" s="37"/>
    </row>
    <row r="21" spans="2:4" ht="12.75">
      <c r="B21" s="37"/>
      <c r="C21" s="53"/>
      <c r="D21" s="37"/>
    </row>
    <row r="22" spans="2:4" ht="12.75">
      <c r="B22" s="37"/>
      <c r="C22" s="53"/>
      <c r="D22" s="37"/>
    </row>
    <row r="23" spans="2:4" ht="12.75">
      <c r="B23" s="37"/>
      <c r="C23" s="53"/>
      <c r="D23" s="37"/>
    </row>
    <row r="24" spans="2:4" ht="12.75">
      <c r="B24" s="37"/>
      <c r="C24" s="53"/>
      <c r="D24" s="37"/>
    </row>
    <row r="25" spans="2:4" ht="12.75">
      <c r="B25" s="37"/>
      <c r="C25" s="53"/>
      <c r="D25" s="37"/>
    </row>
    <row r="26" spans="2:4" ht="12.75">
      <c r="B26" s="37"/>
      <c r="C26" s="82"/>
      <c r="D26" s="37"/>
    </row>
    <row r="27" spans="2:4" ht="12.75">
      <c r="B27" s="37"/>
      <c r="C27" s="85"/>
      <c r="D27" s="37"/>
    </row>
    <row r="28" spans="1:4" ht="12.75">
      <c r="A28" s="36" t="s">
        <v>31</v>
      </c>
      <c r="B28" s="40">
        <f>SUM(B9:B27)</f>
        <v>0</v>
      </c>
      <c r="C28" s="41" t="s">
        <v>31</v>
      </c>
      <c r="D28" s="40">
        <f>SUM(D9:D27)</f>
        <v>90500</v>
      </c>
    </row>
    <row r="29" spans="1:4" ht="12.75">
      <c r="A29" s="83"/>
      <c r="B29" s="84"/>
      <c r="C29" s="83"/>
      <c r="D29" s="84"/>
    </row>
    <row r="30" spans="1:4" ht="12.75">
      <c r="A30" s="83"/>
      <c r="B30" s="84"/>
      <c r="C30" s="83"/>
      <c r="D30" s="84"/>
    </row>
    <row r="31" spans="1:4" ht="12.75">
      <c r="A31" s="83"/>
      <c r="B31" s="84"/>
      <c r="C31" s="83"/>
      <c r="D31" s="84"/>
    </row>
    <row r="32" spans="1:4" ht="12.75">
      <c r="A32" s="83"/>
      <c r="B32" s="84"/>
      <c r="C32" s="83"/>
      <c r="D32" s="84"/>
    </row>
    <row r="33" spans="1:4" ht="12.75">
      <c r="A33" s="83"/>
      <c r="B33" s="84"/>
      <c r="C33" s="83"/>
      <c r="D33" s="84"/>
    </row>
    <row r="34" spans="1:4" ht="12.75">
      <c r="A34" s="83"/>
      <c r="B34" s="84"/>
      <c r="C34" s="83"/>
      <c r="D34" s="84"/>
    </row>
    <row r="35" spans="1:4" ht="12.75">
      <c r="A35" s="83"/>
      <c r="B35" s="84"/>
      <c r="C35" s="83"/>
      <c r="D35" s="84"/>
    </row>
    <row r="36" spans="1:4" ht="12.75">
      <c r="A36" s="83"/>
      <c r="B36" s="84"/>
      <c r="C36" s="83"/>
      <c r="D36" s="84"/>
    </row>
    <row r="37" spans="1:4" ht="12.75">
      <c r="A37" s="83"/>
      <c r="B37" s="84"/>
      <c r="C37" s="83"/>
      <c r="D37" s="84"/>
    </row>
    <row r="38" spans="1:4" ht="12.75">
      <c r="A38" s="83"/>
      <c r="B38" s="84"/>
      <c r="C38" s="83"/>
      <c r="D38" s="84"/>
    </row>
    <row r="39" spans="1:4" ht="12.75">
      <c r="A39" s="83"/>
      <c r="B39" s="84"/>
      <c r="C39" s="83"/>
      <c r="D39" s="84"/>
    </row>
    <row r="40" spans="1:4" ht="12.75">
      <c r="A40" s="83"/>
      <c r="B40" s="84"/>
      <c r="C40" s="83"/>
      <c r="D40" s="84"/>
    </row>
    <row r="41" spans="1:4" ht="12.75">
      <c r="A41" s="83"/>
      <c r="B41" s="84"/>
      <c r="C41" s="83"/>
      <c r="D41" s="84"/>
    </row>
    <row r="42" spans="1:4" ht="12.75">
      <c r="A42" s="83"/>
      <c r="B42" s="84"/>
      <c r="C42" s="83"/>
      <c r="D42" s="84"/>
    </row>
    <row r="43" spans="1:4" ht="12.75">
      <c r="A43" s="83"/>
      <c r="B43" s="84"/>
      <c r="C43" s="83"/>
      <c r="D43" s="84"/>
    </row>
    <row r="44" spans="1:4" ht="12.75">
      <c r="A44" s="83"/>
      <c r="B44" s="84"/>
      <c r="C44" s="83"/>
      <c r="D44" s="84"/>
    </row>
    <row r="45" spans="1:4" ht="12.75">
      <c r="A45" s="83"/>
      <c r="B45" s="84"/>
      <c r="C45" s="83"/>
      <c r="D45" s="84"/>
    </row>
    <row r="46" spans="1:4" ht="12.75">
      <c r="A46" s="83"/>
      <c r="B46" s="84"/>
      <c r="C46" s="83"/>
      <c r="D46" s="84"/>
    </row>
    <row r="47" spans="1:4" ht="12.75">
      <c r="A47" s="83"/>
      <c r="B47" s="84"/>
      <c r="C47" s="83"/>
      <c r="D47" s="84"/>
    </row>
    <row r="48" spans="1:4" ht="12.75">
      <c r="A48" s="83"/>
      <c r="B48" s="84"/>
      <c r="C48" s="83"/>
      <c r="D48" s="84"/>
    </row>
    <row r="49" spans="1:4" ht="12.75">
      <c r="A49" s="83"/>
      <c r="B49" s="84"/>
      <c r="C49" s="83"/>
      <c r="D49" s="84"/>
    </row>
    <row r="50" spans="1:4" ht="12.75">
      <c r="A50" s="83"/>
      <c r="B50" s="84"/>
      <c r="C50" s="83"/>
      <c r="D50" s="84"/>
    </row>
    <row r="51" spans="1:4" ht="12.75">
      <c r="A51" s="83"/>
      <c r="B51" s="84"/>
      <c r="C51" s="83"/>
      <c r="D51" s="84"/>
    </row>
    <row r="52" spans="1:4" ht="12.75">
      <c r="A52" s="83"/>
      <c r="B52" s="84"/>
      <c r="C52" s="83"/>
      <c r="D52" s="84"/>
    </row>
    <row r="53" spans="1:4" ht="12.75">
      <c r="A53" s="83"/>
      <c r="B53" s="84"/>
      <c r="C53" s="83"/>
      <c r="D53" s="84"/>
    </row>
    <row r="54" spans="1:4" ht="12.75">
      <c r="A54" s="83"/>
      <c r="B54" s="84"/>
      <c r="C54" s="83"/>
      <c r="D54" s="84"/>
    </row>
    <row r="55" spans="1:4" ht="12.75">
      <c r="A55" s="83"/>
      <c r="B55" s="84"/>
      <c r="C55" s="83"/>
      <c r="D55" s="84"/>
    </row>
    <row r="56" spans="1:4" ht="12.75">
      <c r="A56" s="83"/>
      <c r="B56" s="84"/>
      <c r="C56" s="83"/>
      <c r="D56" s="84"/>
    </row>
    <row r="57" spans="1:4" ht="12.75">
      <c r="A57" s="83"/>
      <c r="B57" s="84"/>
      <c r="C57" s="83"/>
      <c r="D57" s="84"/>
    </row>
    <row r="58" spans="1:4" ht="12.75">
      <c r="A58" s="83"/>
      <c r="B58" s="84"/>
      <c r="C58" s="83"/>
      <c r="D58" s="84"/>
    </row>
    <row r="59" spans="1:4" ht="12.75">
      <c r="A59" s="83"/>
      <c r="B59" s="84"/>
      <c r="C59" s="83"/>
      <c r="D59" s="84"/>
    </row>
    <row r="60" spans="1:4" ht="12.75">
      <c r="A60" s="83"/>
      <c r="B60" s="84"/>
      <c r="C60" s="83"/>
      <c r="D60" s="84"/>
    </row>
    <row r="61" spans="1:4" ht="12.75">
      <c r="A61" s="83"/>
      <c r="B61" s="84"/>
      <c r="C61" s="83"/>
      <c r="D61" s="84"/>
    </row>
  </sheetData>
  <sheetProtection/>
  <mergeCells count="5">
    <mergeCell ref="A2:D3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&amp;RI/4. sz. melléklet a 4/2017. (II.15.) önkormányzati rendelethez</oddHeader>
    <oddFooter>&amp;RI/4.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Layout" workbookViewId="0" topLeftCell="A1">
      <selection activeCell="E2" sqref="E2"/>
    </sheetView>
  </sheetViews>
  <sheetFormatPr defaultColWidth="9.140625" defaultRowHeight="12.75"/>
  <cols>
    <col min="1" max="1" width="23.00390625" style="0" customWidth="1"/>
    <col min="2" max="2" width="17.00390625" style="0" customWidth="1"/>
    <col min="3" max="3" width="9.140625" style="0" hidden="1" customWidth="1"/>
    <col min="4" max="4" width="23.00390625" style="0" customWidth="1"/>
    <col min="5" max="5" width="17.00390625" style="0" customWidth="1"/>
  </cols>
  <sheetData>
    <row r="3" spans="1:5" ht="15">
      <c r="A3" s="198" t="s">
        <v>89</v>
      </c>
      <c r="B3" s="198"/>
      <c r="C3" s="198"/>
      <c r="D3" s="198"/>
      <c r="E3" s="198"/>
    </row>
    <row r="4" spans="1:5" ht="15">
      <c r="A4" s="199" t="s">
        <v>62</v>
      </c>
      <c r="B4" s="199"/>
      <c r="C4" s="199"/>
      <c r="D4" s="199"/>
      <c r="E4" s="199"/>
    </row>
    <row r="5" spans="1:5" ht="12.75">
      <c r="A5" s="66"/>
      <c r="B5" s="66"/>
      <c r="C5" s="66"/>
      <c r="D5" s="66"/>
      <c r="E5" s="67"/>
    </row>
    <row r="6" spans="1:5" ht="12.75">
      <c r="A6" s="68"/>
      <c r="B6" s="69"/>
      <c r="C6" s="69"/>
      <c r="D6" s="69"/>
      <c r="E6" s="87" t="s">
        <v>59</v>
      </c>
    </row>
    <row r="7" spans="1:5" ht="12.75">
      <c r="A7" s="70"/>
      <c r="B7" s="71"/>
      <c r="C7" s="71"/>
      <c r="D7" s="71"/>
      <c r="E7" s="71"/>
    </row>
    <row r="8" spans="1:5" ht="26.25" thickBot="1">
      <c r="A8" s="144" t="s">
        <v>63</v>
      </c>
      <c r="B8" s="145" t="s">
        <v>152</v>
      </c>
      <c r="C8" s="146"/>
      <c r="D8" s="147" t="s">
        <v>64</v>
      </c>
      <c r="E8" s="145" t="s">
        <v>152</v>
      </c>
    </row>
    <row r="9" spans="1:5" ht="13.5" thickTop="1">
      <c r="A9" s="70"/>
      <c r="B9" s="71"/>
      <c r="C9" s="71"/>
      <c r="D9" s="129"/>
      <c r="E9" s="71"/>
    </row>
    <row r="10" spans="1:5" ht="13.5" thickBot="1">
      <c r="A10" s="196" t="s">
        <v>65</v>
      </c>
      <c r="B10" s="196"/>
      <c r="C10" s="196"/>
      <c r="D10" s="196"/>
      <c r="E10" s="196"/>
    </row>
    <row r="11" spans="1:5" ht="13.5" thickTop="1">
      <c r="A11" s="70"/>
      <c r="B11" s="71"/>
      <c r="C11" s="71"/>
      <c r="D11" s="129"/>
      <c r="E11" s="71"/>
    </row>
    <row r="12" spans="1:5" ht="12.75">
      <c r="A12" s="70" t="s">
        <v>69</v>
      </c>
      <c r="B12" s="71">
        <v>12090</v>
      </c>
      <c r="C12" s="71"/>
      <c r="D12" s="129" t="s">
        <v>66</v>
      </c>
      <c r="E12" s="71">
        <v>106861</v>
      </c>
    </row>
    <row r="13" spans="1:5" ht="12.75">
      <c r="A13" s="72" t="s">
        <v>26</v>
      </c>
      <c r="B13" s="73">
        <v>128000</v>
      </c>
      <c r="C13" s="71"/>
      <c r="D13" s="129" t="s">
        <v>67</v>
      </c>
      <c r="E13" s="71">
        <v>27969</v>
      </c>
    </row>
    <row r="14" spans="1:5" ht="12.75">
      <c r="A14" s="72" t="s">
        <v>78</v>
      </c>
      <c r="B14" s="73">
        <v>8000</v>
      </c>
      <c r="C14" s="71"/>
      <c r="D14" s="129" t="s">
        <v>68</v>
      </c>
      <c r="E14" s="71">
        <v>69394</v>
      </c>
    </row>
    <row r="15" spans="1:5" ht="12.75">
      <c r="A15" s="70" t="s">
        <v>61</v>
      </c>
      <c r="B15" s="71">
        <v>132922</v>
      </c>
      <c r="C15" s="71"/>
      <c r="D15" s="129" t="s">
        <v>70</v>
      </c>
      <c r="E15" s="71">
        <v>14710</v>
      </c>
    </row>
    <row r="16" spans="1:5" ht="12.75">
      <c r="A16" s="70" t="s">
        <v>71</v>
      </c>
      <c r="B16" s="71">
        <v>10769</v>
      </c>
      <c r="C16" s="71"/>
      <c r="D16" s="129" t="s">
        <v>72</v>
      </c>
      <c r="E16" s="71">
        <v>4600</v>
      </c>
    </row>
    <row r="17" spans="1:5" ht="12.75">
      <c r="A17" s="70"/>
      <c r="B17" s="71"/>
      <c r="C17" s="71"/>
      <c r="D17" s="129" t="s">
        <v>124</v>
      </c>
      <c r="E17" s="71">
        <v>2776</v>
      </c>
    </row>
    <row r="18" spans="1:5" ht="12.75">
      <c r="A18" s="70"/>
      <c r="B18" s="71"/>
      <c r="C18" s="71"/>
      <c r="D18" s="130"/>
      <c r="E18" s="74"/>
    </row>
    <row r="19" spans="1:5" ht="12.75">
      <c r="A19" s="70"/>
      <c r="B19" s="69">
        <f>SUM(B12:B16)</f>
        <v>291781</v>
      </c>
      <c r="C19" s="69"/>
      <c r="D19" s="131"/>
      <c r="E19" s="69">
        <f>SUM(E12:E17)</f>
        <v>226310</v>
      </c>
    </row>
    <row r="20" spans="1:5" ht="12.75">
      <c r="A20" s="70"/>
      <c r="B20" s="69"/>
      <c r="C20" s="69"/>
      <c r="D20" s="131"/>
      <c r="E20" s="69"/>
    </row>
    <row r="21" spans="1:5" ht="12.75">
      <c r="A21" s="70"/>
      <c r="B21" s="69"/>
      <c r="C21" s="69"/>
      <c r="D21" s="129"/>
      <c r="E21" s="69"/>
    </row>
    <row r="22" spans="1:5" ht="13.5" thickBot="1">
      <c r="A22" s="196" t="s">
        <v>73</v>
      </c>
      <c r="B22" s="196"/>
      <c r="C22" s="196"/>
      <c r="D22" s="196"/>
      <c r="E22" s="196"/>
    </row>
    <row r="23" spans="1:5" ht="13.5" thickTop="1">
      <c r="A23" s="70"/>
      <c r="B23" s="69"/>
      <c r="C23" s="69"/>
      <c r="D23" s="129"/>
      <c r="E23" s="69"/>
    </row>
    <row r="24" spans="1:5" ht="12.75">
      <c r="A24" s="70"/>
      <c r="B24" s="71"/>
      <c r="C24" s="71"/>
      <c r="D24" s="101"/>
      <c r="E24" s="71"/>
    </row>
    <row r="25" spans="1:4" ht="12.75">
      <c r="A25" s="70"/>
      <c r="B25" s="71"/>
      <c r="C25" s="71"/>
      <c r="D25" s="101"/>
    </row>
    <row r="26" spans="1:5" ht="12.75">
      <c r="A26" s="88" t="s">
        <v>84</v>
      </c>
      <c r="B26" s="71">
        <v>0</v>
      </c>
      <c r="C26" s="71"/>
      <c r="D26" s="129" t="s">
        <v>74</v>
      </c>
      <c r="E26" s="73">
        <v>90500</v>
      </c>
    </row>
    <row r="27" spans="1:5" ht="12.75">
      <c r="A27" s="70"/>
      <c r="B27" s="71"/>
      <c r="C27" s="71"/>
      <c r="D27" s="130"/>
      <c r="E27" s="71"/>
    </row>
    <row r="28" spans="1:5" ht="12.75">
      <c r="A28" s="66"/>
      <c r="B28" s="69">
        <f>SUM(B24:B27)</f>
        <v>0</v>
      </c>
      <c r="C28" s="69"/>
      <c r="D28" s="131"/>
      <c r="E28" s="69">
        <f>SUM(E24:E26)</f>
        <v>90500</v>
      </c>
    </row>
    <row r="29" spans="1:5" ht="12.75">
      <c r="A29" s="66"/>
      <c r="B29" s="69"/>
      <c r="C29" s="69"/>
      <c r="D29" s="131"/>
      <c r="E29" s="69"/>
    </row>
    <row r="30" spans="1:5" ht="13.5" thickBot="1">
      <c r="A30" s="200" t="s">
        <v>79</v>
      </c>
      <c r="B30" s="200"/>
      <c r="C30" s="200"/>
      <c r="D30" s="200"/>
      <c r="E30" s="200"/>
    </row>
    <row r="31" spans="1:5" ht="13.5" thickTop="1">
      <c r="A31" s="78"/>
      <c r="B31" s="78"/>
      <c r="C31" s="78"/>
      <c r="D31" s="132"/>
      <c r="E31" s="78"/>
    </row>
    <row r="32" spans="1:5" ht="12.75">
      <c r="A32" s="78"/>
      <c r="B32" s="79">
        <f>B28+B19</f>
        <v>291781</v>
      </c>
      <c r="C32" s="78"/>
      <c r="D32" s="132"/>
      <c r="E32" s="79">
        <f>E28+E19</f>
        <v>316810</v>
      </c>
    </row>
    <row r="33" spans="1:5" ht="12.75">
      <c r="A33" s="66"/>
      <c r="B33" s="75"/>
      <c r="C33" s="75"/>
      <c r="D33" s="133"/>
      <c r="E33" s="75"/>
    </row>
    <row r="34" spans="1:5" ht="13.5" thickBot="1">
      <c r="A34" s="196" t="s">
        <v>75</v>
      </c>
      <c r="B34" s="196"/>
      <c r="C34" s="196"/>
      <c r="D34" s="196"/>
      <c r="E34" s="196"/>
    </row>
    <row r="35" spans="1:5" ht="13.5" thickTop="1">
      <c r="A35" s="66"/>
      <c r="B35" s="75"/>
      <c r="C35" s="75"/>
      <c r="D35" s="133"/>
      <c r="E35" s="75"/>
    </row>
    <row r="36" spans="1:5" ht="12.75">
      <c r="A36" s="138" t="s">
        <v>120</v>
      </c>
      <c r="B36" s="79">
        <v>174877</v>
      </c>
      <c r="C36" s="75"/>
      <c r="D36" s="129" t="s">
        <v>88</v>
      </c>
      <c r="E36" s="142">
        <v>0</v>
      </c>
    </row>
    <row r="37" spans="1:5" ht="12.75">
      <c r="A37" s="70"/>
      <c r="B37" s="77"/>
      <c r="C37" s="75"/>
      <c r="D37" s="134"/>
      <c r="E37" s="71"/>
    </row>
    <row r="38" spans="1:5" ht="12.75">
      <c r="A38" s="66"/>
      <c r="B38" s="69"/>
      <c r="C38" s="75"/>
      <c r="D38" s="135"/>
      <c r="E38" s="69"/>
    </row>
    <row r="39" spans="1:5" ht="13.5" thickBot="1">
      <c r="A39" s="201" t="s">
        <v>9</v>
      </c>
      <c r="B39" s="201"/>
      <c r="C39" s="201"/>
      <c r="D39" s="201"/>
      <c r="E39" s="201"/>
    </row>
    <row r="40" spans="1:5" ht="13.5" thickTop="1">
      <c r="A40" s="80"/>
      <c r="B40" s="80"/>
      <c r="C40" s="80"/>
      <c r="D40" s="136"/>
      <c r="E40" s="80"/>
    </row>
    <row r="41" spans="1:5" ht="12.75">
      <c r="A41" s="80"/>
      <c r="B41" s="80"/>
      <c r="C41" s="80"/>
      <c r="D41" s="143" t="s">
        <v>9</v>
      </c>
      <c r="E41" s="79">
        <f>B32+B36-E32</f>
        <v>149848</v>
      </c>
    </row>
    <row r="42" spans="1:5" ht="12.75">
      <c r="A42" s="66"/>
      <c r="B42" s="75"/>
      <c r="C42" s="75"/>
      <c r="D42" s="137"/>
      <c r="E42" s="75"/>
    </row>
    <row r="43" spans="1:5" ht="13.5" thickBot="1">
      <c r="A43" s="197" t="s">
        <v>151</v>
      </c>
      <c r="B43" s="197"/>
      <c r="C43" s="197"/>
      <c r="D43" s="197"/>
      <c r="E43" s="197"/>
    </row>
    <row r="44" spans="1:5" ht="13.5" thickTop="1">
      <c r="A44" s="70"/>
      <c r="B44" s="71"/>
      <c r="C44" s="71"/>
      <c r="D44" s="71"/>
      <c r="E44" s="71"/>
    </row>
    <row r="45" spans="1:5" ht="12.75">
      <c r="A45" s="70"/>
      <c r="B45" s="71"/>
      <c r="C45" s="71"/>
      <c r="D45" s="71"/>
      <c r="E45" s="71"/>
    </row>
    <row r="46" spans="1:5" ht="12.75">
      <c r="A46" s="70"/>
      <c r="B46" s="71"/>
      <c r="C46" s="71"/>
      <c r="D46" s="71"/>
      <c r="E46" s="71"/>
    </row>
    <row r="47" spans="1:5" ht="12.75">
      <c r="A47" s="70"/>
      <c r="B47" s="69"/>
      <c r="C47" s="71"/>
      <c r="D47" s="71"/>
      <c r="E47" s="71"/>
    </row>
    <row r="48" spans="1:5" ht="13.5" thickBot="1">
      <c r="A48" s="70"/>
      <c r="B48" s="71"/>
      <c r="C48" s="71"/>
      <c r="D48" s="71"/>
      <c r="E48" s="69"/>
    </row>
    <row r="49" spans="1:5" ht="15" thickBot="1">
      <c r="A49" s="139" t="s">
        <v>76</v>
      </c>
      <c r="B49" s="140">
        <v>466658</v>
      </c>
      <c r="C49" s="76"/>
      <c r="D49" s="141" t="s">
        <v>77</v>
      </c>
      <c r="E49" s="140">
        <v>466658</v>
      </c>
    </row>
    <row r="50" spans="1:5" ht="12.75">
      <c r="A50" s="74"/>
      <c r="B50" s="74"/>
      <c r="C50" s="74"/>
      <c r="D50" s="74"/>
      <c r="E50" s="74"/>
    </row>
  </sheetData>
  <sheetProtection/>
  <mergeCells count="8">
    <mergeCell ref="A34:E34"/>
    <mergeCell ref="A43:E43"/>
    <mergeCell ref="A3:E3"/>
    <mergeCell ref="A4:E4"/>
    <mergeCell ref="A10:E10"/>
    <mergeCell ref="A22:E22"/>
    <mergeCell ref="A30:E30"/>
    <mergeCell ref="A39:E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&amp;RI/5. sz. melléklet a 4/2017. (II.15.) önkormányzati rendelethez</oddHeader>
    <oddFooter>&amp;RI/5.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Pénzügy 2</cp:lastModifiedBy>
  <cp:lastPrinted>2017-02-15T11:44:29Z</cp:lastPrinted>
  <dcterms:created xsi:type="dcterms:W3CDTF">2006-01-24T13:22:03Z</dcterms:created>
  <dcterms:modified xsi:type="dcterms:W3CDTF">2017-02-15T11:44:37Z</dcterms:modified>
  <cp:category/>
  <cp:version/>
  <cp:contentType/>
  <cp:contentStatus/>
</cp:coreProperties>
</file>