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sz.mell" sheetId="15" r:id="rId15"/>
    <sheet name="1. sz tájékoztató t." sheetId="16" r:id="rId16"/>
    <sheet name="2. sz tájékoztató t" sheetId="17" r:id="rId17"/>
    <sheet name="3. sz tájékoztató t." sheetId="18" r:id="rId18"/>
    <sheet name="4.sz tájékoztató t." sheetId="19" r:id="rId19"/>
    <sheet name="5.sz tájékoztató t." sheetId="20" r:id="rId20"/>
    <sheet name="6.sz tájékoztató t." sheetId="21" r:id="rId21"/>
    <sheet name="7. sz tájékoztató t." sheetId="22" r:id="rId22"/>
    <sheet name="Munka1" sheetId="23" r:id="rId23"/>
  </sheets>
  <definedNames>
    <definedName name="_xlfn.IFERROR" hidden="1">#NAME?</definedName>
    <definedName name="_xlnm.Print_Area" localSheetId="15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21">'7. sz tájékoztató t.'!$A$1:$E$37</definedName>
  </definedNames>
  <calcPr fullCalcOnLoad="1"/>
</workbook>
</file>

<file path=xl/sharedStrings.xml><?xml version="1.0" encoding="utf-8"?>
<sst xmlns="http://schemas.openxmlformats.org/spreadsheetml/2006/main" count="2196" uniqueCount="553">
  <si>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</si>
  <si>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</si>
  <si>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</si>
  <si>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</si>
  <si>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</si>
  <si>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</si>
  <si>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</si>
  <si>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</si>
  <si>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</si>
  <si>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</si>
  <si>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</si>
  <si>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</si>
  <si>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</si>
  <si>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</si>
  <si>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</si>
  <si>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</si>
  <si>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</si>
  <si>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</si>
  <si>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</si>
  <si>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</si>
  <si>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</si>
  <si>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</si>
  <si>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</si>
  <si>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</si>
  <si>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</si>
  <si>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</si>
  <si>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</si>
  <si>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</si>
  <si>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</si>
  <si>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</si>
  <si>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</si>
  <si>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</si>
  <si>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</si>
  <si>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</si>
  <si>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</si>
  <si>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</si>
  <si>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</si>
  <si>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</si>
  <si>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</si>
  <si>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</si>
  <si>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</si>
  <si>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</si>
  <si>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</si>
  <si>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</si>
  <si>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</si>
  <si>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</si>
  <si>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</si>
  <si>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</si>
  <si>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</si>
  <si>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</si>
  <si>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</si>
  <si>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</si>
  <si>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</si>
  <si>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</si>
  <si>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Ezer forintban !</t>
  </si>
  <si>
    <t>Bevételek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</si>
  <si>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</si>
  <si>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</si>
  <si>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</si>
  <si>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</si>
  <si>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</si>
  <si>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</si>
  <si>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</si>
  <si>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</si>
  <si>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</si>
  <si>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</si>
  <si>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</si>
  <si>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</si>
  <si>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</si>
  <si>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</si>
  <si>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</si>
  <si>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</si>
  <si>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</si>
  <si>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</si>
  <si>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</si>
  <si>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</si>
  <si>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</si>
  <si>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</si>
  <si>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</si>
  <si>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</si>
  <si>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</si>
  <si>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</si>
  <si>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</si>
  <si>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</si>
  <si>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</si>
  <si>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</si>
  <si>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</si>
  <si>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</si>
  <si>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</si>
  <si>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</si>
  <si>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</si>
  <si>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</si>
  <si>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</si>
  <si>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</si>
  <si>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</si>
  <si>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</si>
  <si>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</si>
  <si>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</si>
  <si>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</si>
  <si>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</si>
  <si>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</si>
  <si>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</si>
  <si>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</si>
  <si>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</si>
  <si>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</si>
  <si>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</si>
  <si>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</si>
  <si>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</si>
  <si>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</si>
  <si>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</si>
  <si>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</si>
  <si>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</si>
  <si>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</si>
  <si>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</si>
  <si>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</si>
  <si>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</si>
  <si>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</si>
  <si>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</si>
  <si>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</si>
  <si>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</si>
  <si>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</si>
  <si>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</si>
  <si>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</si>
  <si>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</si>
  <si>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</si>
  <si>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</si>
  <si>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</si>
  <si>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</si>
  <si>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</si>
  <si>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</si>
  <si>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</si>
  <si>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</si>
  <si>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</si>
  <si>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</si>
  <si>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</si>
  <si>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</si>
  <si>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</si>
  <si>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</si>
  <si>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</si>
  <si>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</si>
  <si>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</si>
  <si>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</si>
  <si>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</si>
  <si>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</si>
  <si>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</si>
  <si>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</si>
  <si>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</si>
  <si>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</si>
  <si>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</si>
  <si>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</si>
  <si>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</si>
  <si>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</si>
  <si>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</si>
  <si>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</si>
  <si>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</si>
  <si>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</si>
  <si>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</si>
  <si>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</si>
  <si>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</si>
  <si>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</si>
  <si>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</si>
  <si>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</si>
  <si>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</si>
  <si>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</si>
  <si>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</si>
  <si>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</si>
  <si>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</si>
  <si>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</si>
  <si>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</si>
  <si>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</si>
  <si>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</si>
  <si>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</si>
  <si>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</si>
  <si>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</si>
  <si>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</si>
  <si>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</si>
  <si>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</si>
  <si>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</si>
  <si>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</si>
  <si>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</si>
  <si>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</si>
  <si>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</si>
  <si>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</si>
  <si>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</si>
  <si>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</si>
  <si>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</si>
  <si>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</si>
  <si>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</si>
  <si>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</si>
  <si>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</si>
  <si>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</si>
  <si>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</si>
  <si>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</si>
  <si>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</si>
  <si>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</si>
  <si>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</si>
  <si>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</si>
  <si>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</si>
  <si>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</si>
  <si>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</si>
  <si>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</si>
  <si>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</si>
  <si>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</si>
  <si>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</si>
  <si>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</si>
  <si>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</si>
  <si>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</si>
  <si>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</si>
  <si>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</si>
  <si>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</si>
  <si>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</si>
  <si>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</si>
  <si>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</si>
  <si>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</si>
  <si>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</si>
  <si>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</si>
  <si>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</si>
  <si>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</si>
  <si>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</si>
  <si>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</si>
  <si>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</si>
  <si>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</si>
  <si>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</si>
  <si>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</si>
  <si>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</si>
  <si>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</si>
  <si>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</si>
  <si>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</si>
  <si>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</si>
  <si>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</si>
  <si>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</si>
  <si>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</si>
  <si>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</si>
  <si>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</si>
  <si>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</si>
  <si>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</si>
  <si>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</si>
  <si>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</si>
  <si>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</si>
  <si>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</si>
  <si>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</si>
  <si>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</si>
  <si>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</si>
  <si>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</si>
  <si>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</si>
  <si>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</si>
  <si>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</si>
  <si>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</si>
  <si>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</si>
  <si>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</si>
  <si>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</si>
  <si>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</si>
  <si>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</si>
  <si>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</si>
  <si>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</si>
  <si>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</si>
  <si>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</si>
  <si>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</si>
  <si>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</si>
  <si>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</si>
  <si>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</si>
  <si>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</si>
  <si>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</si>
  <si>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</si>
  <si>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</si>
  <si>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</si>
  <si>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</si>
  <si>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</si>
  <si>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</si>
  <si>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</si>
  <si>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</si>
  <si>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</si>
  <si>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</si>
  <si>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</si>
  <si>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</si>
  <si>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</si>
  <si>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</si>
  <si>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</si>
  <si>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</si>
  <si>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</si>
  <si>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</si>
  <si>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</si>
  <si>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</si>
  <si>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</si>
  <si>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</si>
  <si>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</si>
  <si>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</si>
  <si>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</si>
  <si>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</si>
  <si>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</si>
  <si>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</si>
  <si>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</si>
  <si>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</si>
  <si>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</si>
  <si>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</si>
  <si>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</si>
  <si>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</si>
  <si>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</si>
  <si>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</si>
  <si>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</si>
  <si>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</si>
  <si>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</si>
  <si>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</si>
  <si>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</si>
  <si>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</si>
  <si>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</si>
  <si>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</si>
  <si>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</si>
  <si>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</si>
  <si>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</si>
  <si>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</si>
  <si>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</si>
  <si>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</si>
  <si>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</si>
  <si>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</si>
  <si>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</si>
  <si>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</si>
  <si>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</si>
  <si>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</si>
  <si>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</si>
  <si>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</si>
  <si>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</si>
  <si>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</si>
  <si>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</si>
  <si>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</si>
  <si>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</si>
  <si>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</si>
  <si>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</si>
  <si>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</si>
  <si>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</si>
  <si>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</si>
  <si>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</si>
  <si>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</si>
  <si>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</si>
  <si>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</si>
  <si>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</si>
  <si>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</si>
  <si>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</si>
  <si>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</si>
  <si>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</si>
  <si>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</si>
  <si>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</si>
  <si>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</si>
  <si>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</si>
  <si>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</si>
  <si>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</si>
  <si>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</si>
  <si>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</si>
  <si>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</si>
  <si>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</si>
  <si>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</si>
  <si>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</si>
  <si>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</si>
  <si>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</si>
  <si>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</si>
  <si>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</si>
  <si>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</si>
  <si>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</si>
  <si>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</si>
  <si>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</si>
  <si>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</si>
  <si>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</si>
  <si>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</si>
  <si>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</si>
  <si>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</si>
  <si>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</si>
  <si>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</si>
  <si>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</si>
  <si>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</si>
  <si>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</si>
  <si>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</si>
  <si>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</si>
  <si>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</si>
  <si>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</si>
  <si>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</si>
  <si>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</si>
  <si>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</si>
  <si>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</si>
  <si>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</si>
  <si>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</si>
  <si>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</si>
  <si>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</si>
  <si>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</si>
  <si>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</si>
  <si>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</si>
  <si>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</si>
  <si>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</si>
  <si>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</si>
  <si>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</si>
  <si>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</si>
  <si>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</si>
  <si>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</si>
  <si>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</si>
  <si>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</si>
  <si>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</si>
  <si>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</si>
  <si>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</si>
  <si>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</si>
  <si>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</si>
  <si>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</si>
  <si>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</si>
  <si>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</si>
  <si>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</si>
  <si>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</si>
  <si>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</si>
  <si>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</si>
  <si>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</si>
  <si>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</si>
  <si>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</si>
  <si>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</si>
  <si>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</si>
  <si>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</si>
  <si>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</si>
  <si>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</si>
  <si>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</si>
  <si>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</si>
  <si>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</si>
  <si>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</si>
  <si>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</si>
  <si>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</si>
  <si>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</si>
  <si>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</si>
  <si>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</si>
  <si>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</si>
  <si>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</si>
  <si>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</si>
  <si>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</si>
  <si>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</si>
  <si>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</si>
  <si>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</si>
  <si>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</si>
  <si>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</si>
  <si>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</si>
  <si>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</si>
  <si>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</si>
  <si>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</si>
  <si>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</si>
  <si>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</si>
  <si>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</si>
  <si>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</si>
  <si>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</si>
  <si>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</si>
  <si>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</si>
  <si>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</si>
  <si>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</si>
  <si>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</si>
  <si>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</si>
  <si>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</si>
  <si>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</si>
  <si>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</si>
  <si>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</si>
  <si>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</si>
  <si>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</si>
  <si>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</si>
  <si>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</si>
  <si>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</si>
  <si>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</si>
  <si>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</si>
  <si>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</si>
  <si>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</si>
  <si>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</si>
  <si>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</si>
  <si>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</si>
  <si>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</si>
  <si>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</si>
  <si>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</si>
  <si>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</si>
  <si>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</si>
  <si>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</si>
  <si>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</si>
  <si>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</si>
  <si>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</si>
  <si>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</si>
  <si>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</si>
  <si>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</si>
  <si>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</si>
  <si>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</si>
  <si>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</si>
  <si>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</si>
  <si>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</si>
  <si>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</si>
  <si>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</si>
  <si>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</si>
  <si>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 xml:space="preserve">2. tájékoztató tábla  </t>
  </si>
  <si>
    <t>5. tájékoztató tábla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</si>
  <si>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</si>
  <si>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</si>
  <si>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</si>
  <si>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</si>
  <si>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</si>
  <si>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</si>
  <si>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</si>
  <si>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</si>
  <si>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</si>
  <si>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</si>
  <si>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</si>
  <si>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</si>
  <si>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</si>
  <si>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</si>
  <si>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</si>
  <si>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</si>
  <si>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</si>
  <si>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</si>
  <si>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</si>
  <si>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</si>
  <si>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</si>
  <si>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</si>
  <si>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</si>
  <si>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</si>
  <si>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</si>
  <si>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</si>
  <si>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</si>
  <si>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</si>
  <si>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</si>
  <si>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F=(B-D-E)</t>
  </si>
  <si>
    <t>Kommunális adó, telekadó</t>
  </si>
  <si>
    <t>Megelőlegezés törlesztése</t>
  </si>
  <si>
    <t>Pénzesgyőr  Önkormányzat adósságot keletkeztető ügyletekből és kezességvállalásokból fennálló kötelezettségei</t>
  </si>
  <si>
    <t>Pénzesgyőr Önkormányzat saját bevételeinek részletezése az adósságot keletkeztető ügyletből származó tárgyévi fizetési kötelezettség megállapításához</t>
  </si>
  <si>
    <t>Vendégházak</t>
  </si>
  <si>
    <t>Pénzesgyőr Önkormányzat</t>
  </si>
  <si>
    <t>30 napon túli elismert tartozásállomány összesen: ……………0… Ft</t>
  </si>
  <si>
    <t>Helyi önkormányzat általános támogatása</t>
  </si>
  <si>
    <t>Települési önkormányzatok szociális, gyermekjóléti és gyermekétkeztetési feladatainak támogatása</t>
  </si>
  <si>
    <t>Települési önkormányzat kulturális feladatainak támogatása</t>
  </si>
  <si>
    <t>működési támogatás</t>
  </si>
  <si>
    <t>Kommunális, telekadó</t>
  </si>
  <si>
    <t>2017.évi költségvetés</t>
  </si>
  <si>
    <t>2017. évi előirányzat</t>
  </si>
  <si>
    <t>2017.évi előirányzat</t>
  </si>
  <si>
    <t>1./2017 (III.13.) önkormányzati rendelethez</t>
  </si>
  <si>
    <t>1/2017. (III.4.) önkormányzati rendelethez</t>
  </si>
  <si>
    <t>2017.előirányzat</t>
  </si>
  <si>
    <t>2017. évi adósságot keletkeztető fejlesztési céljai</t>
  </si>
  <si>
    <t>2017-2017</t>
  </si>
  <si>
    <t>2017.évi utáni szükséglet</t>
  </si>
  <si>
    <t>Adósságkonszolidáció</t>
  </si>
  <si>
    <t>Községgazdálkodás-vis maior</t>
  </si>
  <si>
    <t>2016-2017</t>
  </si>
  <si>
    <t>Közútak</t>
  </si>
  <si>
    <t>ingatlan beszerzés</t>
  </si>
  <si>
    <t>2017. év utáni szükséglet</t>
  </si>
  <si>
    <t xml:space="preserve">Önkormányzaton kívüli EU-s projektekhez történő hozzájárulás 2017. évi előirányzat </t>
  </si>
  <si>
    <t>2015.évi tény</t>
  </si>
  <si>
    <t>2016.évi várható</t>
  </si>
  <si>
    <t>2016. évi várható</t>
  </si>
  <si>
    <t>2015. évi tény</t>
  </si>
  <si>
    <t>2017. évi általános működés és ágazati feladatok támogatásának alakulása jogcímenként</t>
  </si>
  <si>
    <t>2017. évi támogatás összesen</t>
  </si>
  <si>
    <t>Közhasznu egyesület</t>
  </si>
  <si>
    <t>2018. évi</t>
  </si>
  <si>
    <t>2019. évi</t>
  </si>
  <si>
    <t>2020. évi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</si>
</sst>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1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9" xfId="58" applyFont="1" applyFill="1" applyBorder="1" applyAlignment="1" applyProtection="1">
      <alignment horizontal="center" vertical="center" wrapText="1"/>
      <protection/>
    </xf>
    <xf numFmtId="0" fontId="6" fillId="0" borderId="59" xfId="58" applyFont="1" applyFill="1" applyBorder="1" applyAlignment="1" applyProtection="1">
      <alignment vertical="center" wrapText="1"/>
      <protection/>
    </xf>
    <xf numFmtId="164" fontId="6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58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1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9" xfId="0" applyFont="1" applyBorder="1" applyAlignment="1">
      <alignment wrapText="1"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61" xfId="58" applyFont="1" applyFill="1" applyBorder="1" applyAlignment="1" applyProtection="1">
      <alignment horizontal="center" vertical="center" wrapText="1"/>
      <protection/>
    </xf>
    <xf numFmtId="164" fontId="21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3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58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30" xfId="58" applyFont="1" applyFill="1" applyBorder="1" applyAlignment="1" applyProtection="1">
      <alignment horizontal="center" vertical="center"/>
      <protection/>
    </xf>
    <xf numFmtId="164" fontId="7" fillId="0" borderId="30" xfId="0" applyNumberFormat="1" applyFont="1" applyFill="1" applyBorder="1" applyAlignment="1" applyProtection="1">
      <alignment horizont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3" fontId="1" fillId="0" borderId="0" xfId="0" applyNumberFormat="1" applyFont="1" applyFill="1" applyAlignment="1" applyProtection="1">
      <alignment/>
      <protection locked="0"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8" applyFont="1" applyFill="1" applyProtection="1">
      <alignment/>
      <protection locked="0"/>
    </xf>
    <xf numFmtId="164" fontId="17" fillId="35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textRotation="180" wrapText="1"/>
      <protection/>
    </xf>
    <xf numFmtId="164" fontId="69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59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79" xfId="0" applyFont="1" applyFill="1" applyBorder="1" applyAlignment="1" applyProtection="1">
      <alignment horizontal="left" indent="1"/>
      <protection/>
    </xf>
    <xf numFmtId="0" fontId="7" fillId="0" borderId="6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13" fillId="0" borderId="57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17" fillId="0" borderId="59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79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6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150</v>
      </c>
    </row>
    <row r="4" spans="1:2" ht="12.75">
      <c r="A4" s="157"/>
      <c r="B4" s="157"/>
    </row>
    <row r="5" spans="1:2" s="167" customFormat="1" ht="15.75">
      <c r="A5" s="105" t="s">
        <v>511</v>
      </c>
      <c r="B5" s="166"/>
    </row>
    <row r="6" spans="1:2" ht="12.75">
      <c r="A6" s="157"/>
      <c r="B6" s="157"/>
    </row>
    <row r="7" spans="1:2" ht="12.75">
      <c r="A7" s="157" t="s">
        <v>496</v>
      </c>
      <c r="B7" s="157" t="s">
        <v>464</v>
      </c>
    </row>
    <row r="8" spans="1:2" ht="12.75">
      <c r="A8" s="157" t="s">
        <v>497</v>
      </c>
      <c r="B8" s="157" t="s">
        <v>465</v>
      </c>
    </row>
    <row r="9" spans="1:2" ht="12.75">
      <c r="A9" s="157" t="s">
        <v>498</v>
      </c>
      <c r="B9" s="157" t="s">
        <v>466</v>
      </c>
    </row>
    <row r="10" spans="1:2" ht="12.75">
      <c r="A10" s="157"/>
      <c r="B10" s="157"/>
    </row>
    <row r="11" spans="1:2" ht="12.75">
      <c r="A11" s="157"/>
      <c r="B11" s="157"/>
    </row>
    <row r="12" spans="1:2" s="167" customFormat="1" ht="15.75">
      <c r="A12" s="105" t="str">
        <f>+CONCATENATE(LEFT(A5,4),". évi előirányzat KIADÁSOK")</f>
        <v>2016. évi előirányzat KIADÁSOK</v>
      </c>
      <c r="B12" s="166"/>
    </row>
    <row r="13" spans="1:2" ht="12.75">
      <c r="A13" s="157"/>
      <c r="B13" s="157"/>
    </row>
    <row r="14" spans="1:2" ht="12.75">
      <c r="A14" s="157" t="s">
        <v>499</v>
      </c>
      <c r="B14" s="157" t="s">
        <v>467</v>
      </c>
    </row>
    <row r="15" spans="1:2" ht="12.75">
      <c r="A15" s="157" t="s">
        <v>500</v>
      </c>
      <c r="B15" s="157" t="s">
        <v>468</v>
      </c>
    </row>
    <row r="16" spans="1:2" ht="12.75">
      <c r="A16" s="157" t="s">
        <v>501</v>
      </c>
      <c r="B16" s="157" t="s">
        <v>469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9" sqref="C9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14" t="s">
        <v>518</v>
      </c>
      <c r="B1" s="514"/>
      <c r="C1" s="514"/>
    </row>
    <row r="2" spans="1:4" ht="15.75" customHeight="1" thickBot="1">
      <c r="A2" s="170"/>
      <c r="B2" s="170"/>
      <c r="C2" s="181" t="s">
        <v>54</v>
      </c>
      <c r="D2" s="176"/>
    </row>
    <row r="3" spans="1:3" ht="26.25" customHeight="1" thickBot="1">
      <c r="A3" s="200" t="s">
        <v>16</v>
      </c>
      <c r="B3" s="201" t="s">
        <v>195</v>
      </c>
      <c r="C3" s="202" t="s">
        <v>532</v>
      </c>
    </row>
    <row r="4" spans="1:3" ht="15.75" thickBot="1">
      <c r="A4" s="203"/>
      <c r="B4" s="488" t="s">
        <v>470</v>
      </c>
      <c r="C4" s="489" t="s">
        <v>471</v>
      </c>
    </row>
    <row r="5" spans="1:3" ht="15">
      <c r="A5" s="204" t="s">
        <v>18</v>
      </c>
      <c r="B5" s="363" t="s">
        <v>480</v>
      </c>
      <c r="C5" s="360">
        <v>5210</v>
      </c>
    </row>
    <row r="6" spans="1:3" ht="24.75">
      <c r="A6" s="205" t="s">
        <v>19</v>
      </c>
      <c r="B6" s="383" t="s">
        <v>247</v>
      </c>
      <c r="C6" s="361">
        <v>150</v>
      </c>
    </row>
    <row r="7" spans="1:3" ht="15">
      <c r="A7" s="205" t="s">
        <v>20</v>
      </c>
      <c r="B7" s="384" t="s">
        <v>481</v>
      </c>
      <c r="C7" s="361"/>
    </row>
    <row r="8" spans="1:3" ht="24.75">
      <c r="A8" s="205" t="s">
        <v>21</v>
      </c>
      <c r="B8" s="384" t="s">
        <v>249</v>
      </c>
      <c r="C8" s="361">
        <v>3600</v>
      </c>
    </row>
    <row r="9" spans="1:3" ht="15">
      <c r="A9" s="206" t="s">
        <v>22</v>
      </c>
      <c r="B9" s="384" t="s">
        <v>248</v>
      </c>
      <c r="C9" s="362"/>
    </row>
    <row r="10" spans="1:3" ht="15.75" thickBot="1">
      <c r="A10" s="205" t="s">
        <v>23</v>
      </c>
      <c r="B10" s="385" t="s">
        <v>482</v>
      </c>
      <c r="C10" s="361"/>
    </row>
    <row r="11" spans="1:3" ht="15.75" thickBot="1">
      <c r="A11" s="523" t="s">
        <v>198</v>
      </c>
      <c r="B11" s="524"/>
      <c r="C11" s="207">
        <f>SUM(C5:C10)</f>
        <v>8960</v>
      </c>
    </row>
    <row r="12" spans="1:3" ht="23.25" customHeight="1">
      <c r="A12" s="525" t="s">
        <v>222</v>
      </c>
      <c r="B12" s="525"/>
      <c r="C12" s="52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1/2017. (III.13.)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8" sqref="C8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14" t="s">
        <v>533</v>
      </c>
      <c r="B1" s="514"/>
      <c r="C1" s="514"/>
    </row>
    <row r="2" spans="1:4" ht="15.75" customHeight="1" thickBot="1">
      <c r="A2" s="170"/>
      <c r="B2" s="170"/>
      <c r="C2" s="181" t="s">
        <v>54</v>
      </c>
      <c r="D2" s="176"/>
    </row>
    <row r="3" spans="1:3" ht="26.25" customHeight="1" thickBot="1">
      <c r="A3" s="200" t="s">
        <v>16</v>
      </c>
      <c r="B3" s="201" t="s">
        <v>199</v>
      </c>
      <c r="C3" s="202" t="s">
        <v>221</v>
      </c>
    </row>
    <row r="4" spans="1:3" ht="15.75" thickBot="1">
      <c r="A4" s="203"/>
      <c r="B4" s="488" t="s">
        <v>470</v>
      </c>
      <c r="C4" s="489" t="s">
        <v>471</v>
      </c>
    </row>
    <row r="5" spans="1:3" ht="15">
      <c r="A5" s="204" t="s">
        <v>18</v>
      </c>
      <c r="B5" s="211"/>
      <c r="C5" s="208"/>
    </row>
    <row r="6" spans="1:3" ht="15">
      <c r="A6" s="205" t="s">
        <v>19</v>
      </c>
      <c r="B6" s="212"/>
      <c r="C6" s="209"/>
    </row>
    <row r="7" spans="1:3" ht="15.75" thickBot="1">
      <c r="A7" s="206" t="s">
        <v>20</v>
      </c>
      <c r="B7" s="213"/>
      <c r="C7" s="210"/>
    </row>
    <row r="8" spans="1:3" s="437" customFormat="1" ht="17.25" customHeight="1" thickBot="1">
      <c r="A8" s="438" t="s">
        <v>21</v>
      </c>
      <c r="B8" s="152" t="s">
        <v>200</v>
      </c>
      <c r="C8" s="207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1./2017. (III.13.)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F4" sqref="F4"/>
    </sheetView>
  </sheetViews>
  <sheetFormatPr defaultColWidth="9.00390625" defaultRowHeight="12.75"/>
  <cols>
    <col min="1" max="1" width="47.1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61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5.5" customHeight="1">
      <c r="A1" s="526" t="s">
        <v>0</v>
      </c>
      <c r="B1" s="526"/>
      <c r="C1" s="526"/>
      <c r="D1" s="526"/>
      <c r="E1" s="526"/>
      <c r="F1" s="526"/>
    </row>
    <row r="2" spans="1:6" ht="22.5" customHeight="1" thickBot="1">
      <c r="A2" s="216"/>
      <c r="B2" s="61"/>
      <c r="C2" s="61"/>
      <c r="D2" s="61"/>
      <c r="E2" s="61"/>
      <c r="F2" s="57" t="s">
        <v>57</v>
      </c>
    </row>
    <row r="3" spans="1:6" s="50" customFormat="1" ht="44.25" customHeight="1" thickBot="1">
      <c r="A3" s="217" t="s">
        <v>61</v>
      </c>
      <c r="B3" s="218" t="s">
        <v>62</v>
      </c>
      <c r="C3" s="218" t="s">
        <v>63</v>
      </c>
      <c r="D3" s="218" t="str">
        <f>+CONCATENATE("Felhasználás   ",LEFT(ÖSSZEFÜGGÉSEK!A5,4)-1,". XII. 31-ig")</f>
        <v>Felhasználás   2015. XII. 31-ig</v>
      </c>
      <c r="E3" s="218" t="s">
        <v>529</v>
      </c>
      <c r="F3" s="58" t="s">
        <v>541</v>
      </c>
    </row>
    <row r="4" spans="1:6" s="61" customFormat="1" ht="12" customHeight="1" thickBot="1">
      <c r="A4" s="59" t="s">
        <v>470</v>
      </c>
      <c r="B4" s="60" t="s">
        <v>471</v>
      </c>
      <c r="C4" s="60" t="s">
        <v>472</v>
      </c>
      <c r="D4" s="60" t="s">
        <v>474</v>
      </c>
      <c r="E4" s="60" t="s">
        <v>473</v>
      </c>
      <c r="F4" s="491" t="s">
        <v>514</v>
      </c>
    </row>
    <row r="5" spans="1:6" ht="15.75" customHeight="1">
      <c r="A5" s="439" t="s">
        <v>540</v>
      </c>
      <c r="B5" s="27">
        <v>2600</v>
      </c>
      <c r="C5" s="441" t="s">
        <v>534</v>
      </c>
      <c r="D5" s="27"/>
      <c r="E5" s="27">
        <v>2600</v>
      </c>
      <c r="F5" s="62">
        <f aca="true" t="shared" si="0" ref="F5:F22">B5-D5-E5</f>
        <v>0</v>
      </c>
    </row>
    <row r="6" spans="1:6" ht="15.75" customHeight="1">
      <c r="A6" s="439"/>
      <c r="B6" s="27"/>
      <c r="C6" s="441"/>
      <c r="D6" s="27"/>
      <c r="E6" s="27"/>
      <c r="F6" s="62">
        <f t="shared" si="0"/>
        <v>0</v>
      </c>
    </row>
    <row r="7" spans="1:6" ht="15.75" customHeight="1">
      <c r="A7" s="439"/>
      <c r="B7" s="27"/>
      <c r="C7" s="441"/>
      <c r="D7" s="27"/>
      <c r="E7" s="27"/>
      <c r="F7" s="62">
        <f t="shared" si="0"/>
        <v>0</v>
      </c>
    </row>
    <row r="8" spans="1:6" ht="15.75" customHeight="1">
      <c r="A8" s="440"/>
      <c r="B8" s="27"/>
      <c r="C8" s="441"/>
      <c r="D8" s="27"/>
      <c r="E8" s="27"/>
      <c r="F8" s="62">
        <f t="shared" si="0"/>
        <v>0</v>
      </c>
    </row>
    <row r="9" spans="1:6" ht="15.75" customHeight="1">
      <c r="A9" s="439"/>
      <c r="B9" s="27"/>
      <c r="C9" s="441"/>
      <c r="D9" s="27"/>
      <c r="E9" s="27"/>
      <c r="F9" s="62">
        <f t="shared" si="0"/>
        <v>0</v>
      </c>
    </row>
    <row r="10" spans="1:6" ht="15.75" customHeight="1">
      <c r="A10" s="440"/>
      <c r="B10" s="27"/>
      <c r="C10" s="441"/>
      <c r="D10" s="27"/>
      <c r="E10" s="27"/>
      <c r="F10" s="62">
        <f t="shared" si="0"/>
        <v>0</v>
      </c>
    </row>
    <row r="11" spans="1:6" ht="15.75" customHeight="1">
      <c r="A11" s="439"/>
      <c r="B11" s="27"/>
      <c r="C11" s="441"/>
      <c r="D11" s="27"/>
      <c r="E11" s="27"/>
      <c r="F11" s="62">
        <f t="shared" si="0"/>
        <v>0</v>
      </c>
    </row>
    <row r="12" spans="1:6" ht="15.75" customHeight="1">
      <c r="A12" s="439"/>
      <c r="B12" s="27"/>
      <c r="C12" s="441"/>
      <c r="D12" s="27"/>
      <c r="E12" s="27"/>
      <c r="F12" s="62">
        <f t="shared" si="0"/>
        <v>0</v>
      </c>
    </row>
    <row r="13" spans="1:6" ht="15.75" customHeight="1">
      <c r="A13" s="439"/>
      <c r="B13" s="27"/>
      <c r="C13" s="441"/>
      <c r="D13" s="27"/>
      <c r="E13" s="27"/>
      <c r="F13" s="62">
        <f t="shared" si="0"/>
        <v>0</v>
      </c>
    </row>
    <row r="14" spans="1:6" ht="15.75" customHeight="1">
      <c r="A14" s="439"/>
      <c r="B14" s="27"/>
      <c r="C14" s="441"/>
      <c r="D14" s="27"/>
      <c r="E14" s="27"/>
      <c r="F14" s="62">
        <f t="shared" si="0"/>
        <v>0</v>
      </c>
    </row>
    <row r="15" spans="1:6" ht="15.75" customHeight="1">
      <c r="A15" s="439"/>
      <c r="B15" s="27"/>
      <c r="C15" s="441"/>
      <c r="D15" s="27"/>
      <c r="E15" s="27"/>
      <c r="F15" s="62">
        <f t="shared" si="0"/>
        <v>0</v>
      </c>
    </row>
    <row r="16" spans="1:6" ht="15.75" customHeight="1">
      <c r="A16" s="439"/>
      <c r="B16" s="27"/>
      <c r="C16" s="441"/>
      <c r="D16" s="27"/>
      <c r="E16" s="27"/>
      <c r="F16" s="62">
        <f t="shared" si="0"/>
        <v>0</v>
      </c>
    </row>
    <row r="17" spans="1:6" ht="15.75" customHeight="1">
      <c r="A17" s="439"/>
      <c r="B17" s="27"/>
      <c r="C17" s="441"/>
      <c r="D17" s="27"/>
      <c r="E17" s="27"/>
      <c r="F17" s="62">
        <f t="shared" si="0"/>
        <v>0</v>
      </c>
    </row>
    <row r="18" spans="1:6" ht="15.75" customHeight="1">
      <c r="A18" s="439"/>
      <c r="B18" s="27"/>
      <c r="C18" s="441"/>
      <c r="D18" s="27"/>
      <c r="E18" s="27"/>
      <c r="F18" s="62">
        <f t="shared" si="0"/>
        <v>0</v>
      </c>
    </row>
    <row r="19" spans="1:6" ht="15.75" customHeight="1">
      <c r="A19" s="439"/>
      <c r="B19" s="27"/>
      <c r="C19" s="441"/>
      <c r="D19" s="27"/>
      <c r="E19" s="27"/>
      <c r="F19" s="62">
        <f t="shared" si="0"/>
        <v>0</v>
      </c>
    </row>
    <row r="20" spans="1:6" ht="15.75" customHeight="1">
      <c r="A20" s="439"/>
      <c r="B20" s="27"/>
      <c r="C20" s="441"/>
      <c r="D20" s="27"/>
      <c r="E20" s="27"/>
      <c r="F20" s="62">
        <f t="shared" si="0"/>
        <v>0</v>
      </c>
    </row>
    <row r="21" spans="1:6" ht="15.75" customHeight="1">
      <c r="A21" s="439"/>
      <c r="B21" s="27"/>
      <c r="C21" s="441"/>
      <c r="D21" s="27"/>
      <c r="E21" s="27"/>
      <c r="F21" s="62">
        <f t="shared" si="0"/>
        <v>0</v>
      </c>
    </row>
    <row r="22" spans="1:6" ht="15.75" customHeight="1" thickBot="1">
      <c r="A22" s="63"/>
      <c r="B22" s="28"/>
      <c r="C22" s="442"/>
      <c r="D22" s="28"/>
      <c r="E22" s="28"/>
      <c r="F22" s="64">
        <f t="shared" si="0"/>
        <v>0</v>
      </c>
    </row>
    <row r="23" spans="1:6" s="67" customFormat="1" ht="18" customHeight="1" thickBot="1">
      <c r="A23" s="219" t="s">
        <v>60</v>
      </c>
      <c r="B23" s="65">
        <f>SUM(B5:B22)</f>
        <v>2600</v>
      </c>
      <c r="C23" s="140"/>
      <c r="D23" s="65">
        <f>SUM(D5:D22)</f>
        <v>0</v>
      </c>
      <c r="E23" s="65">
        <f>SUM(E5:E22)</f>
        <v>2600</v>
      </c>
      <c r="F23" s="66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1/2017. (III.13.)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D9" sqref="D9"/>
    </sheetView>
  </sheetViews>
  <sheetFormatPr defaultColWidth="9.00390625" defaultRowHeight="12.75"/>
  <cols>
    <col min="1" max="1" width="60.6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47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4.75" customHeight="1">
      <c r="A1" s="526" t="s">
        <v>1</v>
      </c>
      <c r="B1" s="526"/>
      <c r="C1" s="526"/>
      <c r="D1" s="526"/>
      <c r="E1" s="526"/>
      <c r="F1" s="526"/>
    </row>
    <row r="2" spans="1:6" ht="23.25" customHeight="1" thickBot="1">
      <c r="A2" s="216"/>
      <c r="B2" s="61"/>
      <c r="C2" s="61"/>
      <c r="D2" s="61"/>
      <c r="E2" s="61"/>
      <c r="F2" s="57" t="s">
        <v>57</v>
      </c>
    </row>
    <row r="3" spans="1:6" s="50" customFormat="1" ht="48.75" customHeight="1" thickBot="1">
      <c r="A3" s="217" t="s">
        <v>64</v>
      </c>
      <c r="B3" s="218" t="s">
        <v>62</v>
      </c>
      <c r="C3" s="218" t="s">
        <v>63</v>
      </c>
      <c r="D3" s="218" t="str">
        <f>+'6.sz.mell.'!D3</f>
        <v>Felhasználás   2015. XII. 31-ig</v>
      </c>
      <c r="E3" s="218" t="s">
        <v>529</v>
      </c>
      <c r="F3" s="490" t="s">
        <v>535</v>
      </c>
    </row>
    <row r="4" spans="1:6" s="61" customFormat="1" ht="15" customHeight="1" thickBot="1">
      <c r="A4" s="59" t="s">
        <v>470</v>
      </c>
      <c r="B4" s="60" t="s">
        <v>471</v>
      </c>
      <c r="C4" s="60" t="s">
        <v>472</v>
      </c>
      <c r="D4" s="60" t="s">
        <v>474</v>
      </c>
      <c r="E4" s="60" t="s">
        <v>473</v>
      </c>
      <c r="F4" s="492" t="s">
        <v>514</v>
      </c>
    </row>
    <row r="5" spans="1:6" ht="15.75" customHeight="1">
      <c r="A5" s="68" t="s">
        <v>519</v>
      </c>
      <c r="B5" s="69">
        <v>250</v>
      </c>
      <c r="C5" s="443" t="s">
        <v>534</v>
      </c>
      <c r="D5" s="69"/>
      <c r="E5" s="69">
        <v>250</v>
      </c>
      <c r="F5" s="70">
        <f aca="true" t="shared" si="0" ref="F5:F23">B5-D5-E5</f>
        <v>0</v>
      </c>
    </row>
    <row r="6" spans="1:6" ht="15.75" customHeight="1">
      <c r="A6" s="68" t="s">
        <v>536</v>
      </c>
      <c r="B6" s="69">
        <v>6500</v>
      </c>
      <c r="C6" s="443" t="s">
        <v>534</v>
      </c>
      <c r="D6" s="69"/>
      <c r="E6" s="69">
        <v>6500</v>
      </c>
      <c r="F6" s="70">
        <f t="shared" si="0"/>
        <v>0</v>
      </c>
    </row>
    <row r="7" spans="1:6" ht="15.75" customHeight="1">
      <c r="A7" s="68" t="s">
        <v>537</v>
      </c>
      <c r="B7" s="69">
        <v>3850</v>
      </c>
      <c r="C7" s="443" t="s">
        <v>538</v>
      </c>
      <c r="D7" s="69"/>
      <c r="E7" s="69">
        <v>3850</v>
      </c>
      <c r="F7" s="70">
        <f t="shared" si="0"/>
        <v>0</v>
      </c>
    </row>
    <row r="8" spans="1:6" ht="15.75" customHeight="1">
      <c r="A8" s="68" t="s">
        <v>539</v>
      </c>
      <c r="B8" s="69">
        <v>600</v>
      </c>
      <c r="C8" s="443" t="s">
        <v>534</v>
      </c>
      <c r="D8" s="69"/>
      <c r="E8" s="69">
        <v>600</v>
      </c>
      <c r="F8" s="70">
        <f t="shared" si="0"/>
        <v>0</v>
      </c>
    </row>
    <row r="9" spans="1:6" ht="15.75" customHeight="1">
      <c r="A9" s="68"/>
      <c r="B9" s="69"/>
      <c r="C9" s="443"/>
      <c r="D9" s="69"/>
      <c r="E9" s="69"/>
      <c r="F9" s="70">
        <f t="shared" si="0"/>
        <v>0</v>
      </c>
    </row>
    <row r="10" spans="1:6" ht="15.75" customHeight="1">
      <c r="A10" s="68"/>
      <c r="B10" s="69"/>
      <c r="C10" s="443"/>
      <c r="D10" s="69"/>
      <c r="E10" s="69"/>
      <c r="F10" s="70">
        <f t="shared" si="0"/>
        <v>0</v>
      </c>
    </row>
    <row r="11" spans="1:6" ht="15.75" customHeight="1">
      <c r="A11" s="68"/>
      <c r="B11" s="69"/>
      <c r="C11" s="443"/>
      <c r="D11" s="69"/>
      <c r="E11" s="69"/>
      <c r="F11" s="70">
        <f t="shared" si="0"/>
        <v>0</v>
      </c>
    </row>
    <row r="12" spans="1:6" ht="15.75" customHeight="1">
      <c r="A12" s="68"/>
      <c r="B12" s="69"/>
      <c r="C12" s="443"/>
      <c r="D12" s="69"/>
      <c r="E12" s="69"/>
      <c r="F12" s="70">
        <f t="shared" si="0"/>
        <v>0</v>
      </c>
    </row>
    <row r="13" spans="1:6" ht="15.75" customHeight="1">
      <c r="A13" s="68"/>
      <c r="B13" s="69"/>
      <c r="C13" s="443"/>
      <c r="D13" s="69"/>
      <c r="E13" s="69"/>
      <c r="F13" s="70">
        <f t="shared" si="0"/>
        <v>0</v>
      </c>
    </row>
    <row r="14" spans="1:6" ht="15.75" customHeight="1">
      <c r="A14" s="68"/>
      <c r="B14" s="69"/>
      <c r="C14" s="443"/>
      <c r="D14" s="69"/>
      <c r="E14" s="69"/>
      <c r="F14" s="70">
        <f t="shared" si="0"/>
        <v>0</v>
      </c>
    </row>
    <row r="15" spans="1:6" ht="15.75" customHeight="1">
      <c r="A15" s="68"/>
      <c r="B15" s="69"/>
      <c r="C15" s="443"/>
      <c r="D15" s="69"/>
      <c r="E15" s="69"/>
      <c r="F15" s="70">
        <f t="shared" si="0"/>
        <v>0</v>
      </c>
    </row>
    <row r="16" spans="1:6" ht="15.75" customHeight="1">
      <c r="A16" s="68"/>
      <c r="B16" s="69"/>
      <c r="C16" s="443"/>
      <c r="D16" s="69"/>
      <c r="E16" s="69"/>
      <c r="F16" s="70">
        <f t="shared" si="0"/>
        <v>0</v>
      </c>
    </row>
    <row r="17" spans="1:6" ht="15.75" customHeight="1">
      <c r="A17" s="68"/>
      <c r="B17" s="69"/>
      <c r="C17" s="443"/>
      <c r="D17" s="69"/>
      <c r="E17" s="69"/>
      <c r="F17" s="70">
        <f t="shared" si="0"/>
        <v>0</v>
      </c>
    </row>
    <row r="18" spans="1:6" ht="15.75" customHeight="1">
      <c r="A18" s="68"/>
      <c r="B18" s="69"/>
      <c r="C18" s="443"/>
      <c r="D18" s="69"/>
      <c r="E18" s="69"/>
      <c r="F18" s="70">
        <f t="shared" si="0"/>
        <v>0</v>
      </c>
    </row>
    <row r="19" spans="1:6" ht="15.75" customHeight="1">
      <c r="A19" s="68"/>
      <c r="B19" s="69"/>
      <c r="C19" s="443"/>
      <c r="D19" s="69"/>
      <c r="E19" s="69"/>
      <c r="F19" s="70">
        <f t="shared" si="0"/>
        <v>0</v>
      </c>
    </row>
    <row r="20" spans="1:6" ht="15.75" customHeight="1">
      <c r="A20" s="68"/>
      <c r="B20" s="69"/>
      <c r="C20" s="443"/>
      <c r="D20" s="69"/>
      <c r="E20" s="69"/>
      <c r="F20" s="70">
        <f t="shared" si="0"/>
        <v>0</v>
      </c>
    </row>
    <row r="21" spans="1:6" ht="15.75" customHeight="1">
      <c r="A21" s="68"/>
      <c r="B21" s="69"/>
      <c r="C21" s="443"/>
      <c r="D21" s="69"/>
      <c r="E21" s="69"/>
      <c r="F21" s="70">
        <f t="shared" si="0"/>
        <v>0</v>
      </c>
    </row>
    <row r="22" spans="1:6" ht="15.75" customHeight="1">
      <c r="A22" s="68"/>
      <c r="B22" s="69"/>
      <c r="C22" s="443"/>
      <c r="D22" s="69"/>
      <c r="E22" s="69"/>
      <c r="F22" s="70">
        <f t="shared" si="0"/>
        <v>0</v>
      </c>
    </row>
    <row r="23" spans="1:6" ht="15.75" customHeight="1" thickBot="1">
      <c r="A23" s="71"/>
      <c r="B23" s="72"/>
      <c r="C23" s="444"/>
      <c r="D23" s="72"/>
      <c r="E23" s="72"/>
      <c r="F23" s="73">
        <f t="shared" si="0"/>
        <v>0</v>
      </c>
    </row>
    <row r="24" spans="1:6" s="67" customFormat="1" ht="18" customHeight="1" thickBot="1">
      <c r="A24" s="219" t="s">
        <v>60</v>
      </c>
      <c r="B24" s="220">
        <f>SUM(B5:B23)</f>
        <v>11200</v>
      </c>
      <c r="C24" s="141"/>
      <c r="D24" s="220">
        <f>SUM(D5:D23)</f>
        <v>0</v>
      </c>
      <c r="E24" s="220">
        <f>SUM(E5:E23)</f>
        <v>11200</v>
      </c>
      <c r="F24" s="74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2/2016. (III.4.)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A48" sqref="A48"/>
    </sheetView>
  </sheetViews>
  <sheetFormatPr defaultColWidth="9.00390625" defaultRowHeight="12.75"/>
  <cols>
    <col min="1" max="1" width="38.625" style="52" customWidth="1"/>
    <col min="2" max="5" width="13.875" style="52" customWidth="1"/>
    <col min="6" max="16384" width="9.375" style="52" customWidth="1"/>
  </cols>
  <sheetData>
    <row r="1" spans="1:5" ht="12.75">
      <c r="A1" s="240"/>
      <c r="B1" s="240"/>
      <c r="C1" s="240"/>
      <c r="D1" s="240"/>
      <c r="E1" s="240"/>
    </row>
    <row r="2" spans="1:5" ht="15.75">
      <c r="A2" s="241" t="s">
        <v>136</v>
      </c>
      <c r="B2" s="536"/>
      <c r="C2" s="536"/>
      <c r="D2" s="536"/>
      <c r="E2" s="536"/>
    </row>
    <row r="3" spans="1:5" ht="14.25" thickBot="1">
      <c r="A3" s="240"/>
      <c r="B3" s="240"/>
      <c r="C3" s="240"/>
      <c r="D3" s="537" t="s">
        <v>129</v>
      </c>
      <c r="E3" s="537"/>
    </row>
    <row r="4" spans="1:5" ht="15" customHeight="1" thickBot="1">
      <c r="A4" s="242" t="s">
        <v>128</v>
      </c>
      <c r="B4" s="243" t="str">
        <f>CONCATENATE((LEFT(ÖSSZEFÜGGÉSEK!A5,4)),".")</f>
        <v>2016.</v>
      </c>
      <c r="C4" s="243" t="str">
        <f>CONCATENATE((LEFT(ÖSSZEFÜGGÉSEK!A5,4))+1,".")</f>
        <v>2017.</v>
      </c>
      <c r="D4" s="243" t="str">
        <f>CONCATENATE((LEFT(ÖSSZEFÜGGÉSEK!A5,4))+1,". után")</f>
        <v>2017. után</v>
      </c>
      <c r="E4" s="244" t="s">
        <v>51</v>
      </c>
    </row>
    <row r="5" spans="1:5" ht="12.75">
      <c r="A5" s="245" t="s">
        <v>130</v>
      </c>
      <c r="B5" s="106"/>
      <c r="C5" s="106"/>
      <c r="D5" s="106"/>
      <c r="E5" s="246">
        <f aca="true" t="shared" si="0" ref="E5:E11">SUM(B5:D5)</f>
        <v>0</v>
      </c>
    </row>
    <row r="6" spans="1:5" ht="12.75">
      <c r="A6" s="247" t="s">
        <v>143</v>
      </c>
      <c r="B6" s="107"/>
      <c r="C6" s="107"/>
      <c r="D6" s="107"/>
      <c r="E6" s="248">
        <f t="shared" si="0"/>
        <v>0</v>
      </c>
    </row>
    <row r="7" spans="1:5" ht="12.75">
      <c r="A7" s="249" t="s">
        <v>131</v>
      </c>
      <c r="B7" s="108"/>
      <c r="C7" s="108"/>
      <c r="D7" s="108"/>
      <c r="E7" s="250">
        <f t="shared" si="0"/>
        <v>0</v>
      </c>
    </row>
    <row r="8" spans="1:5" ht="12.75">
      <c r="A8" s="249" t="s">
        <v>145</v>
      </c>
      <c r="B8" s="108"/>
      <c r="C8" s="108"/>
      <c r="D8" s="108"/>
      <c r="E8" s="250">
        <f t="shared" si="0"/>
        <v>0</v>
      </c>
    </row>
    <row r="9" spans="1:5" ht="12.75">
      <c r="A9" s="249" t="s">
        <v>132</v>
      </c>
      <c r="B9" s="108"/>
      <c r="C9" s="108"/>
      <c r="D9" s="108"/>
      <c r="E9" s="250">
        <f t="shared" si="0"/>
        <v>0</v>
      </c>
    </row>
    <row r="10" spans="1:5" ht="12.75">
      <c r="A10" s="249" t="s">
        <v>133</v>
      </c>
      <c r="B10" s="108"/>
      <c r="C10" s="108"/>
      <c r="D10" s="108"/>
      <c r="E10" s="250">
        <f t="shared" si="0"/>
        <v>0</v>
      </c>
    </row>
    <row r="11" spans="1:5" ht="13.5" thickBot="1">
      <c r="A11" s="109"/>
      <c r="B11" s="110"/>
      <c r="C11" s="110"/>
      <c r="D11" s="110"/>
      <c r="E11" s="250">
        <f t="shared" si="0"/>
        <v>0</v>
      </c>
    </row>
    <row r="12" spans="1:5" ht="13.5" thickBot="1">
      <c r="A12" s="251" t="s">
        <v>135</v>
      </c>
      <c r="B12" s="252">
        <f>B5+SUM(B7:B11)</f>
        <v>0</v>
      </c>
      <c r="C12" s="252">
        <f>C5+SUM(C7:C11)</f>
        <v>0</v>
      </c>
      <c r="D12" s="252">
        <f>D5+SUM(D7:D11)</f>
        <v>0</v>
      </c>
      <c r="E12" s="253">
        <f>E5+SUM(E7:E11)</f>
        <v>0</v>
      </c>
    </row>
    <row r="13" spans="1:5" ht="13.5" thickBot="1">
      <c r="A13" s="56"/>
      <c r="B13" s="56"/>
      <c r="C13" s="56"/>
      <c r="D13" s="56"/>
      <c r="E13" s="56"/>
    </row>
    <row r="14" spans="1:5" ht="15" customHeight="1" thickBot="1">
      <c r="A14" s="242" t="s">
        <v>134</v>
      </c>
      <c r="B14" s="243" t="str">
        <f>+B4</f>
        <v>2016.</v>
      </c>
      <c r="C14" s="243" t="str">
        <f>+C4</f>
        <v>2017.</v>
      </c>
      <c r="D14" s="243" t="str">
        <f>+D4</f>
        <v>2017. után</v>
      </c>
      <c r="E14" s="244" t="s">
        <v>51</v>
      </c>
    </row>
    <row r="15" spans="1:5" ht="12.75">
      <c r="A15" s="245" t="s">
        <v>139</v>
      </c>
      <c r="B15" s="106"/>
      <c r="C15" s="106"/>
      <c r="D15" s="106"/>
      <c r="E15" s="246">
        <f aca="true" t="shared" si="1" ref="E15:E21">SUM(B15:D15)</f>
        <v>0</v>
      </c>
    </row>
    <row r="16" spans="1:5" ht="12.75">
      <c r="A16" s="254" t="s">
        <v>140</v>
      </c>
      <c r="B16" s="108"/>
      <c r="C16" s="108"/>
      <c r="D16" s="108"/>
      <c r="E16" s="250">
        <f t="shared" si="1"/>
        <v>0</v>
      </c>
    </row>
    <row r="17" spans="1:5" ht="12.75">
      <c r="A17" s="249" t="s">
        <v>141</v>
      </c>
      <c r="B17" s="108"/>
      <c r="C17" s="108"/>
      <c r="D17" s="108"/>
      <c r="E17" s="250">
        <f t="shared" si="1"/>
        <v>0</v>
      </c>
    </row>
    <row r="18" spans="1:5" ht="12.75">
      <c r="A18" s="249" t="s">
        <v>142</v>
      </c>
      <c r="B18" s="108"/>
      <c r="C18" s="108"/>
      <c r="D18" s="108"/>
      <c r="E18" s="250">
        <f t="shared" si="1"/>
        <v>0</v>
      </c>
    </row>
    <row r="19" spans="1:5" ht="12.75">
      <c r="A19" s="111"/>
      <c r="B19" s="108"/>
      <c r="C19" s="108"/>
      <c r="D19" s="108"/>
      <c r="E19" s="250">
        <f t="shared" si="1"/>
        <v>0</v>
      </c>
    </row>
    <row r="20" spans="1:5" ht="12.75">
      <c r="A20" s="111"/>
      <c r="B20" s="108"/>
      <c r="C20" s="108"/>
      <c r="D20" s="108"/>
      <c r="E20" s="250">
        <f t="shared" si="1"/>
        <v>0</v>
      </c>
    </row>
    <row r="21" spans="1:5" ht="13.5" thickBot="1">
      <c r="A21" s="109"/>
      <c r="B21" s="110"/>
      <c r="C21" s="110"/>
      <c r="D21" s="110"/>
      <c r="E21" s="250">
        <f t="shared" si="1"/>
        <v>0</v>
      </c>
    </row>
    <row r="22" spans="1:5" ht="13.5" thickBot="1">
      <c r="A22" s="251" t="s">
        <v>53</v>
      </c>
      <c r="B22" s="252">
        <f>SUM(B15:B21)</f>
        <v>0</v>
      </c>
      <c r="C22" s="252">
        <f>SUM(C15:C21)</f>
        <v>0</v>
      </c>
      <c r="D22" s="252">
        <f>SUM(D15:D21)</f>
        <v>0</v>
      </c>
      <c r="E22" s="253">
        <f>SUM(E15:E21)</f>
        <v>0</v>
      </c>
    </row>
    <row r="23" spans="1:5" ht="12.75">
      <c r="A23" s="240"/>
      <c r="B23" s="240"/>
      <c r="C23" s="240"/>
      <c r="D23" s="240"/>
      <c r="E23" s="240"/>
    </row>
    <row r="24" spans="1:5" ht="12.75">
      <c r="A24" s="240"/>
      <c r="B24" s="240"/>
      <c r="C24" s="240"/>
      <c r="D24" s="240"/>
      <c r="E24" s="240"/>
    </row>
    <row r="25" spans="1:5" ht="15.75">
      <c r="A25" s="241" t="s">
        <v>136</v>
      </c>
      <c r="B25" s="536"/>
      <c r="C25" s="536"/>
      <c r="D25" s="536"/>
      <c r="E25" s="536"/>
    </row>
    <row r="26" spans="1:5" ht="14.25" thickBot="1">
      <c r="A26" s="240"/>
      <c r="B26" s="240"/>
      <c r="C26" s="240"/>
      <c r="D26" s="537" t="s">
        <v>129</v>
      </c>
      <c r="E26" s="537"/>
    </row>
    <row r="27" spans="1:5" ht="13.5" thickBot="1">
      <c r="A27" s="242" t="s">
        <v>128</v>
      </c>
      <c r="B27" s="243" t="str">
        <f>+B14</f>
        <v>2016.</v>
      </c>
      <c r="C27" s="243" t="str">
        <f>+C14</f>
        <v>2017.</v>
      </c>
      <c r="D27" s="243" t="str">
        <f>+D14</f>
        <v>2017. után</v>
      </c>
      <c r="E27" s="244" t="s">
        <v>51</v>
      </c>
    </row>
    <row r="28" spans="1:5" ht="12.75">
      <c r="A28" s="245" t="s">
        <v>130</v>
      </c>
      <c r="B28" s="106"/>
      <c r="C28" s="106"/>
      <c r="D28" s="106"/>
      <c r="E28" s="246">
        <f aca="true" t="shared" si="2" ref="E28:E34">SUM(B28:D28)</f>
        <v>0</v>
      </c>
    </row>
    <row r="29" spans="1:5" ht="12.75">
      <c r="A29" s="247" t="s">
        <v>143</v>
      </c>
      <c r="B29" s="107"/>
      <c r="C29" s="107"/>
      <c r="D29" s="107"/>
      <c r="E29" s="248">
        <f t="shared" si="2"/>
        <v>0</v>
      </c>
    </row>
    <row r="30" spans="1:5" ht="12.75">
      <c r="A30" s="249" t="s">
        <v>131</v>
      </c>
      <c r="B30" s="108"/>
      <c r="C30" s="108"/>
      <c r="D30" s="108"/>
      <c r="E30" s="250">
        <f t="shared" si="2"/>
        <v>0</v>
      </c>
    </row>
    <row r="31" spans="1:5" ht="12.75">
      <c r="A31" s="249" t="s">
        <v>145</v>
      </c>
      <c r="B31" s="108"/>
      <c r="C31" s="108"/>
      <c r="D31" s="108"/>
      <c r="E31" s="250">
        <f t="shared" si="2"/>
        <v>0</v>
      </c>
    </row>
    <row r="32" spans="1:5" ht="12.75">
      <c r="A32" s="249" t="s">
        <v>132</v>
      </c>
      <c r="B32" s="108"/>
      <c r="C32" s="108"/>
      <c r="D32" s="108"/>
      <c r="E32" s="250">
        <f t="shared" si="2"/>
        <v>0</v>
      </c>
    </row>
    <row r="33" spans="1:5" ht="12.75">
      <c r="A33" s="249" t="s">
        <v>133</v>
      </c>
      <c r="B33" s="108"/>
      <c r="C33" s="108"/>
      <c r="D33" s="108"/>
      <c r="E33" s="250">
        <f t="shared" si="2"/>
        <v>0</v>
      </c>
    </row>
    <row r="34" spans="1:5" ht="13.5" thickBot="1">
      <c r="A34" s="109"/>
      <c r="B34" s="110"/>
      <c r="C34" s="110"/>
      <c r="D34" s="110"/>
      <c r="E34" s="250">
        <f t="shared" si="2"/>
        <v>0</v>
      </c>
    </row>
    <row r="35" spans="1:5" ht="13.5" thickBot="1">
      <c r="A35" s="251" t="s">
        <v>135</v>
      </c>
      <c r="B35" s="252">
        <f>B28+SUM(B30:B34)</f>
        <v>0</v>
      </c>
      <c r="C35" s="252">
        <f>C28+SUM(C30:C34)</f>
        <v>0</v>
      </c>
      <c r="D35" s="252">
        <f>D28+SUM(D30:D34)</f>
        <v>0</v>
      </c>
      <c r="E35" s="253">
        <f>E28+SUM(E30:E34)</f>
        <v>0</v>
      </c>
    </row>
    <row r="36" spans="1:5" ht="13.5" thickBot="1">
      <c r="A36" s="56"/>
      <c r="B36" s="56"/>
      <c r="C36" s="56"/>
      <c r="D36" s="56"/>
      <c r="E36" s="56"/>
    </row>
    <row r="37" spans="1:5" ht="13.5" thickBot="1">
      <c r="A37" s="242" t="s">
        <v>134</v>
      </c>
      <c r="B37" s="243" t="str">
        <f>+B27</f>
        <v>2016.</v>
      </c>
      <c r="C37" s="243" t="str">
        <f>+C27</f>
        <v>2017.</v>
      </c>
      <c r="D37" s="243" t="str">
        <f>+D27</f>
        <v>2017. után</v>
      </c>
      <c r="E37" s="244" t="s">
        <v>51</v>
      </c>
    </row>
    <row r="38" spans="1:5" ht="12.75">
      <c r="A38" s="245" t="s">
        <v>139</v>
      </c>
      <c r="B38" s="106"/>
      <c r="C38" s="106"/>
      <c r="D38" s="106"/>
      <c r="E38" s="246">
        <f aca="true" t="shared" si="3" ref="E38:E44">SUM(B38:D38)</f>
        <v>0</v>
      </c>
    </row>
    <row r="39" spans="1:5" ht="12.75">
      <c r="A39" s="254" t="s">
        <v>140</v>
      </c>
      <c r="B39" s="108"/>
      <c r="C39" s="108"/>
      <c r="D39" s="108"/>
      <c r="E39" s="250">
        <f t="shared" si="3"/>
        <v>0</v>
      </c>
    </row>
    <row r="40" spans="1:5" ht="12.75">
      <c r="A40" s="249" t="s">
        <v>141</v>
      </c>
      <c r="B40" s="108"/>
      <c r="C40" s="108"/>
      <c r="D40" s="108"/>
      <c r="E40" s="250">
        <f t="shared" si="3"/>
        <v>0</v>
      </c>
    </row>
    <row r="41" spans="1:5" ht="12.75">
      <c r="A41" s="249" t="s">
        <v>142</v>
      </c>
      <c r="B41" s="108"/>
      <c r="C41" s="108"/>
      <c r="D41" s="108"/>
      <c r="E41" s="250">
        <f t="shared" si="3"/>
        <v>0</v>
      </c>
    </row>
    <row r="42" spans="1:5" ht="12.75">
      <c r="A42" s="111"/>
      <c r="B42" s="108"/>
      <c r="C42" s="108"/>
      <c r="D42" s="108"/>
      <c r="E42" s="250">
        <f t="shared" si="3"/>
        <v>0</v>
      </c>
    </row>
    <row r="43" spans="1:5" ht="12.75">
      <c r="A43" s="111"/>
      <c r="B43" s="108"/>
      <c r="C43" s="108"/>
      <c r="D43" s="108"/>
      <c r="E43" s="250">
        <f t="shared" si="3"/>
        <v>0</v>
      </c>
    </row>
    <row r="44" spans="1:5" ht="13.5" thickBot="1">
      <c r="A44" s="109"/>
      <c r="B44" s="110"/>
      <c r="C44" s="110"/>
      <c r="D44" s="110"/>
      <c r="E44" s="250">
        <f t="shared" si="3"/>
        <v>0</v>
      </c>
    </row>
    <row r="45" spans="1:5" ht="13.5" thickBot="1">
      <c r="A45" s="251" t="s">
        <v>53</v>
      </c>
      <c r="B45" s="252">
        <f>SUM(B38:B44)</f>
        <v>0</v>
      </c>
      <c r="C45" s="252">
        <f>SUM(C38:C44)</f>
        <v>0</v>
      </c>
      <c r="D45" s="252">
        <f>SUM(D38:D44)</f>
        <v>0</v>
      </c>
      <c r="E45" s="253">
        <f>SUM(E38:E44)</f>
        <v>0</v>
      </c>
    </row>
    <row r="46" spans="1:5" ht="12.75">
      <c r="A46" s="240"/>
      <c r="B46" s="240"/>
      <c r="C46" s="240"/>
      <c r="D46" s="240"/>
      <c r="E46" s="240"/>
    </row>
    <row r="47" spans="1:5" ht="15.75">
      <c r="A47" s="545" t="s">
        <v>542</v>
      </c>
      <c r="B47" s="545"/>
      <c r="C47" s="545"/>
      <c r="D47" s="545"/>
      <c r="E47" s="545"/>
    </row>
    <row r="48" spans="1:5" ht="13.5" thickBot="1">
      <c r="A48" s="240"/>
      <c r="B48" s="240"/>
      <c r="C48" s="240"/>
      <c r="D48" s="240"/>
      <c r="E48" s="240"/>
    </row>
    <row r="49" spans="1:8" ht="13.5" thickBot="1">
      <c r="A49" s="527" t="s">
        <v>137</v>
      </c>
      <c r="B49" s="528"/>
      <c r="C49" s="529"/>
      <c r="D49" s="548" t="s">
        <v>146</v>
      </c>
      <c r="E49" s="549"/>
      <c r="H49" s="53"/>
    </row>
    <row r="50" spans="1:5" ht="12.75">
      <c r="A50" s="530"/>
      <c r="B50" s="531"/>
      <c r="C50" s="532"/>
      <c r="D50" s="541"/>
      <c r="E50" s="542"/>
    </row>
    <row r="51" spans="1:5" ht="13.5" thickBot="1">
      <c r="A51" s="533"/>
      <c r="B51" s="534"/>
      <c r="C51" s="535"/>
      <c r="D51" s="543"/>
      <c r="E51" s="544"/>
    </row>
    <row r="52" spans="1:5" ht="13.5" thickBot="1">
      <c r="A52" s="538" t="s">
        <v>53</v>
      </c>
      <c r="B52" s="539"/>
      <c r="C52" s="540"/>
      <c r="D52" s="546">
        <f>SUM(D50:E51)</f>
        <v>0</v>
      </c>
      <c r="E52" s="547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1/2017. (III.13.)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N10" sqref="N10"/>
    </sheetView>
  </sheetViews>
  <sheetFormatPr defaultColWidth="9.00390625" defaultRowHeight="12.75"/>
  <cols>
    <col min="1" max="1" width="5.50390625" style="52" customWidth="1"/>
    <col min="2" max="2" width="33.125" style="52" customWidth="1"/>
    <col min="3" max="3" width="12.375" style="52" customWidth="1"/>
    <col min="4" max="4" width="11.50390625" style="52" customWidth="1"/>
    <col min="5" max="5" width="11.375" style="52" customWidth="1"/>
    <col min="6" max="6" width="11.00390625" style="52" customWidth="1"/>
    <col min="7" max="7" width="14.375" style="52" customWidth="1"/>
    <col min="8" max="16384" width="9.375" style="52" customWidth="1"/>
  </cols>
  <sheetData>
    <row r="1" spans="1:7" ht="43.5" customHeight="1">
      <c r="A1" s="551" t="s">
        <v>2</v>
      </c>
      <c r="B1" s="551"/>
      <c r="C1" s="551"/>
      <c r="D1" s="551"/>
      <c r="E1" s="551"/>
      <c r="F1" s="551"/>
      <c r="G1" s="551"/>
    </row>
    <row r="3" spans="1:7" s="185" customFormat="1" ht="27" customHeight="1">
      <c r="A3" s="183" t="s">
        <v>205</v>
      </c>
      <c r="B3" s="184"/>
      <c r="C3" s="550" t="s">
        <v>520</v>
      </c>
      <c r="D3" s="550"/>
      <c r="E3" s="550"/>
      <c r="F3" s="550"/>
      <c r="G3" s="550"/>
    </row>
    <row r="4" spans="1:7" s="185" customFormat="1" ht="15.75">
      <c r="A4" s="184"/>
      <c r="B4" s="184"/>
      <c r="C4" s="184"/>
      <c r="D4" s="184"/>
      <c r="E4" s="184"/>
      <c r="F4" s="184"/>
      <c r="G4" s="184"/>
    </row>
    <row r="5" spans="1:7" s="185" customFormat="1" ht="24.75" customHeight="1">
      <c r="A5" s="183" t="s">
        <v>207</v>
      </c>
      <c r="B5" s="184"/>
      <c r="C5" s="550" t="s">
        <v>206</v>
      </c>
      <c r="D5" s="550"/>
      <c r="E5" s="550"/>
      <c r="F5" s="550"/>
      <c r="G5" s="184"/>
    </row>
    <row r="6" spans="1:7" s="186" customFormat="1" ht="12.75">
      <c r="A6" s="240"/>
      <c r="B6" s="240"/>
      <c r="C6" s="240"/>
      <c r="D6" s="240"/>
      <c r="E6" s="240"/>
      <c r="F6" s="240"/>
      <c r="G6" s="240"/>
    </row>
    <row r="7" spans="1:7" s="187" customFormat="1" ht="15" customHeight="1">
      <c r="A7" s="270" t="s">
        <v>208</v>
      </c>
      <c r="B7" s="269"/>
      <c r="C7" s="494">
        <v>49042000</v>
      </c>
      <c r="D7" s="255"/>
      <c r="E7" s="255"/>
      <c r="F7" s="255"/>
      <c r="G7" s="255"/>
    </row>
    <row r="8" spans="1:7" s="187" customFormat="1" ht="15" customHeight="1" thickBot="1">
      <c r="A8" s="270" t="s">
        <v>521</v>
      </c>
      <c r="B8" s="255"/>
      <c r="C8" s="255"/>
      <c r="D8" s="255"/>
      <c r="E8" s="255"/>
      <c r="F8" s="255"/>
      <c r="G8" s="255"/>
    </row>
    <row r="9" spans="1:7" s="92" customFormat="1" ht="42" customHeight="1" thickBot="1">
      <c r="A9" s="221" t="s">
        <v>16</v>
      </c>
      <c r="B9" s="222" t="s">
        <v>209</v>
      </c>
      <c r="C9" s="222" t="s">
        <v>210</v>
      </c>
      <c r="D9" s="222" t="s">
        <v>211</v>
      </c>
      <c r="E9" s="222" t="s">
        <v>212</v>
      </c>
      <c r="F9" s="222" t="s">
        <v>213</v>
      </c>
      <c r="G9" s="223" t="s">
        <v>53</v>
      </c>
    </row>
    <row r="10" spans="1:7" ht="24" customHeight="1">
      <c r="A10" s="256" t="s">
        <v>18</v>
      </c>
      <c r="B10" s="229" t="s">
        <v>214</v>
      </c>
      <c r="C10" s="188"/>
      <c r="D10" s="188"/>
      <c r="E10" s="188"/>
      <c r="F10" s="188"/>
      <c r="G10" s="257">
        <f>SUM(C10:F10)</f>
        <v>0</v>
      </c>
    </row>
    <row r="11" spans="1:7" ht="24" customHeight="1">
      <c r="A11" s="258" t="s">
        <v>19</v>
      </c>
      <c r="B11" s="230" t="s">
        <v>215</v>
      </c>
      <c r="C11" s="189"/>
      <c r="D11" s="189"/>
      <c r="E11" s="189"/>
      <c r="F11" s="189"/>
      <c r="G11" s="259">
        <f aca="true" t="shared" si="0" ref="G11:G16">SUM(C11:F11)</f>
        <v>0</v>
      </c>
    </row>
    <row r="12" spans="1:7" ht="24" customHeight="1">
      <c r="A12" s="258" t="s">
        <v>20</v>
      </c>
      <c r="B12" s="230" t="s">
        <v>216</v>
      </c>
      <c r="C12" s="189"/>
      <c r="D12" s="189"/>
      <c r="E12" s="189"/>
      <c r="F12" s="189"/>
      <c r="G12" s="259">
        <f t="shared" si="0"/>
        <v>0</v>
      </c>
    </row>
    <row r="13" spans="1:7" ht="24" customHeight="1">
      <c r="A13" s="258" t="s">
        <v>21</v>
      </c>
      <c r="B13" s="230" t="s">
        <v>217</v>
      </c>
      <c r="C13" s="189"/>
      <c r="D13" s="189"/>
      <c r="E13" s="189"/>
      <c r="F13" s="189"/>
      <c r="G13" s="259">
        <f t="shared" si="0"/>
        <v>0</v>
      </c>
    </row>
    <row r="14" spans="1:7" ht="24" customHeight="1">
      <c r="A14" s="258" t="s">
        <v>22</v>
      </c>
      <c r="B14" s="230" t="s">
        <v>218</v>
      </c>
      <c r="C14" s="189"/>
      <c r="D14" s="189"/>
      <c r="E14" s="189"/>
      <c r="F14" s="189"/>
      <c r="G14" s="259">
        <f t="shared" si="0"/>
        <v>0</v>
      </c>
    </row>
    <row r="15" spans="1:7" ht="24" customHeight="1" thickBot="1">
      <c r="A15" s="260" t="s">
        <v>23</v>
      </c>
      <c r="B15" s="261" t="s">
        <v>219</v>
      </c>
      <c r="C15" s="190"/>
      <c r="D15" s="190"/>
      <c r="E15" s="190"/>
      <c r="F15" s="190"/>
      <c r="G15" s="262">
        <f t="shared" si="0"/>
        <v>0</v>
      </c>
    </row>
    <row r="16" spans="1:7" s="191" customFormat="1" ht="24" customHeight="1" thickBot="1">
      <c r="A16" s="263" t="s">
        <v>24</v>
      </c>
      <c r="B16" s="264" t="s">
        <v>53</v>
      </c>
      <c r="C16" s="265">
        <f>SUM(C10:C15)</f>
        <v>0</v>
      </c>
      <c r="D16" s="265">
        <f>SUM(D10:D15)</f>
        <v>0</v>
      </c>
      <c r="E16" s="265">
        <f>SUM(E10:E15)</f>
        <v>0</v>
      </c>
      <c r="F16" s="265">
        <f>SUM(F10:F15)</f>
        <v>0</v>
      </c>
      <c r="G16" s="266">
        <f t="shared" si="0"/>
        <v>0</v>
      </c>
    </row>
    <row r="17" spans="1:7" s="186" customFormat="1" ht="12.75">
      <c r="A17" s="240"/>
      <c r="B17" s="240"/>
      <c r="C17" s="240"/>
      <c r="D17" s="240"/>
      <c r="E17" s="240"/>
      <c r="F17" s="240"/>
      <c r="G17" s="240"/>
    </row>
    <row r="18" spans="1:7" s="186" customFormat="1" ht="12.75">
      <c r="A18" s="240"/>
      <c r="B18" s="240"/>
      <c r="C18" s="240"/>
      <c r="D18" s="240"/>
      <c r="E18" s="240"/>
      <c r="F18" s="240"/>
      <c r="G18" s="240"/>
    </row>
    <row r="19" spans="1:7" s="186" customFormat="1" ht="12.75">
      <c r="A19" s="240"/>
      <c r="B19" s="240"/>
      <c r="C19" s="240"/>
      <c r="D19" s="240"/>
      <c r="E19" s="240"/>
      <c r="F19" s="240"/>
      <c r="G19" s="240"/>
    </row>
    <row r="20" spans="1:7" s="186" customFormat="1" ht="15.75">
      <c r="A20" s="185" t="str">
        <f>+CONCATENATE("......................, ",LEFT(ÖSSZEFÜGGÉSEK!A5,4),". .......................... hó ..... nap")</f>
        <v>......................, 2016. .......................... hó ..... nap</v>
      </c>
      <c r="B20" s="240"/>
      <c r="C20" s="240"/>
      <c r="D20" s="240"/>
      <c r="E20" s="240"/>
      <c r="F20" s="240"/>
      <c r="G20" s="240"/>
    </row>
    <row r="21" spans="1:7" s="186" customFormat="1" ht="12.75">
      <c r="A21" s="240"/>
      <c r="B21" s="240"/>
      <c r="C21" s="240"/>
      <c r="D21" s="240"/>
      <c r="E21" s="240"/>
      <c r="F21" s="240"/>
      <c r="G21" s="240"/>
    </row>
    <row r="22" spans="1:7" ht="12.75">
      <c r="A22" s="240"/>
      <c r="B22" s="240"/>
      <c r="C22" s="240"/>
      <c r="D22" s="240"/>
      <c r="E22" s="240"/>
      <c r="F22" s="240"/>
      <c r="G22" s="240"/>
    </row>
    <row r="23" spans="1:7" ht="12.75">
      <c r="A23" s="240"/>
      <c r="B23" s="240"/>
      <c r="C23" s="186"/>
      <c r="D23" s="186"/>
      <c r="E23" s="186"/>
      <c r="F23" s="186"/>
      <c r="G23" s="240"/>
    </row>
    <row r="24" spans="1:7" ht="13.5">
      <c r="A24" s="240"/>
      <c r="B24" s="240"/>
      <c r="C24" s="267"/>
      <c r="D24" s="268" t="s">
        <v>220</v>
      </c>
      <c r="E24" s="268"/>
      <c r="F24" s="267"/>
      <c r="G24" s="240"/>
    </row>
    <row r="25" spans="3:6" ht="13.5">
      <c r="C25" s="192"/>
      <c r="D25" s="193"/>
      <c r="E25" s="193"/>
      <c r="F25" s="192"/>
    </row>
    <row r="26" spans="3:6" ht="13.5">
      <c r="C26" s="192"/>
      <c r="D26" s="193"/>
      <c r="E26" s="193"/>
      <c r="F26" s="192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……/2016. (….)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">
      <selection activeCell="G141" sqref="G141"/>
    </sheetView>
  </sheetViews>
  <sheetFormatPr defaultColWidth="9.00390625" defaultRowHeight="12.75"/>
  <cols>
    <col min="1" max="1" width="9.00390625" style="381" customWidth="1"/>
    <col min="2" max="2" width="75.875" style="381" customWidth="1"/>
    <col min="3" max="3" width="15.50390625" style="382" customWidth="1"/>
    <col min="4" max="5" width="15.50390625" style="381" customWidth="1"/>
    <col min="6" max="6" width="9.00390625" style="43" customWidth="1"/>
    <col min="7" max="16384" width="9.375" style="43" customWidth="1"/>
  </cols>
  <sheetData>
    <row r="1" spans="1:5" ht="15.75" customHeight="1">
      <c r="A1" s="504" t="s">
        <v>15</v>
      </c>
      <c r="B1" s="504"/>
      <c r="C1" s="504"/>
      <c r="D1" s="504"/>
      <c r="E1" s="504"/>
    </row>
    <row r="2" spans="1:5" ht="15.75" customHeight="1" thickBot="1">
      <c r="A2" s="505" t="s">
        <v>151</v>
      </c>
      <c r="B2" s="505"/>
      <c r="D2" s="162"/>
      <c r="E2" s="315" t="s">
        <v>226</v>
      </c>
    </row>
    <row r="3" spans="1:5" ht="37.5" customHeight="1" thickBot="1">
      <c r="A3" s="22" t="s">
        <v>66</v>
      </c>
      <c r="B3" s="23" t="s">
        <v>17</v>
      </c>
      <c r="C3" s="23" t="s">
        <v>546</v>
      </c>
      <c r="D3" s="398" t="s">
        <v>545</v>
      </c>
      <c r="E3" s="182" t="s">
        <v>529</v>
      </c>
    </row>
    <row r="4" spans="1:5" s="45" customFormat="1" ht="12" customHeight="1" thickBot="1">
      <c r="A4" s="36" t="s">
        <v>470</v>
      </c>
      <c r="B4" s="37" t="s">
        <v>471</v>
      </c>
      <c r="C4" s="37" t="s">
        <v>472</v>
      </c>
      <c r="D4" s="37" t="s">
        <v>474</v>
      </c>
      <c r="E4" s="426" t="s">
        <v>473</v>
      </c>
    </row>
    <row r="5" spans="1:5" s="1" customFormat="1" ht="12" customHeight="1" thickBot="1">
      <c r="A5" s="19" t="s">
        <v>18</v>
      </c>
      <c r="B5" s="20" t="s">
        <v>251</v>
      </c>
      <c r="C5" s="390">
        <f>+C6+C7+C8+C9+C10+C11</f>
        <v>15305</v>
      </c>
      <c r="D5" s="390">
        <f>+D6+D7+D8+D9+D10+D11</f>
        <v>18102</v>
      </c>
      <c r="E5" s="271">
        <f>+E6+E7+E8+E9+E10+E11</f>
        <v>18147</v>
      </c>
    </row>
    <row r="6" spans="1:5" s="1" customFormat="1" ht="12" customHeight="1">
      <c r="A6" s="14" t="s">
        <v>95</v>
      </c>
      <c r="B6" s="407" t="s">
        <v>252</v>
      </c>
      <c r="C6" s="495">
        <v>9139</v>
      </c>
      <c r="D6" s="495">
        <v>10617</v>
      </c>
      <c r="E6" s="308">
        <v>11359</v>
      </c>
    </row>
    <row r="7" spans="1:5" s="1" customFormat="1" ht="12" customHeight="1">
      <c r="A7" s="13" t="s">
        <v>96</v>
      </c>
      <c r="B7" s="408" t="s">
        <v>253</v>
      </c>
      <c r="C7" s="496"/>
      <c r="D7" s="496">
        <v>0</v>
      </c>
      <c r="E7" s="307"/>
    </row>
    <row r="8" spans="1:5" s="1" customFormat="1" ht="12" customHeight="1">
      <c r="A8" s="13" t="s">
        <v>97</v>
      </c>
      <c r="B8" s="408" t="s">
        <v>254</v>
      </c>
      <c r="C8" s="496">
        <v>4471</v>
      </c>
      <c r="D8" s="496">
        <v>5600</v>
      </c>
      <c r="E8" s="307">
        <v>5588</v>
      </c>
    </row>
    <row r="9" spans="1:5" s="1" customFormat="1" ht="12" customHeight="1">
      <c r="A9" s="13" t="s">
        <v>98</v>
      </c>
      <c r="B9" s="408" t="s">
        <v>255</v>
      </c>
      <c r="C9" s="496">
        <v>1200</v>
      </c>
      <c r="D9" s="496">
        <v>1200</v>
      </c>
      <c r="E9" s="307">
        <v>1200</v>
      </c>
    </row>
    <row r="10" spans="1:5" s="1" customFormat="1" ht="12" customHeight="1">
      <c r="A10" s="13" t="s">
        <v>147</v>
      </c>
      <c r="B10" s="301" t="s">
        <v>409</v>
      </c>
      <c r="C10" s="391">
        <v>495</v>
      </c>
      <c r="D10" s="496">
        <v>650</v>
      </c>
      <c r="E10" s="272"/>
    </row>
    <row r="11" spans="1:5" s="1" customFormat="1" ht="12" customHeight="1" thickBot="1">
      <c r="A11" s="15" t="s">
        <v>99</v>
      </c>
      <c r="B11" s="302" t="s">
        <v>410</v>
      </c>
      <c r="C11" s="498"/>
      <c r="D11" s="496">
        <v>35</v>
      </c>
      <c r="E11" s="272"/>
    </row>
    <row r="12" spans="1:5" s="1" customFormat="1" ht="12" customHeight="1" thickBot="1">
      <c r="A12" s="19" t="s">
        <v>19</v>
      </c>
      <c r="B12" s="300" t="s">
        <v>256</v>
      </c>
      <c r="C12" s="390">
        <f>+C13+C14+C15+C16+C17</f>
        <v>4828</v>
      </c>
      <c r="D12" s="390">
        <f>+D13+D14+D15+D16+D17</f>
        <v>7704</v>
      </c>
      <c r="E12" s="271">
        <f>+E13+E14+E15+E16+E17</f>
        <v>7710</v>
      </c>
    </row>
    <row r="13" spans="1:5" s="1" customFormat="1" ht="12" customHeight="1">
      <c r="A13" s="14" t="s">
        <v>101</v>
      </c>
      <c r="B13" s="407" t="s">
        <v>257</v>
      </c>
      <c r="C13" s="392"/>
      <c r="D13" s="392"/>
      <c r="E13" s="273"/>
    </row>
    <row r="14" spans="1:5" s="1" customFormat="1" ht="12" customHeight="1">
      <c r="A14" s="13" t="s">
        <v>102</v>
      </c>
      <c r="B14" s="408" t="s">
        <v>258</v>
      </c>
      <c r="C14" s="391"/>
      <c r="D14" s="391"/>
      <c r="E14" s="272"/>
    </row>
    <row r="15" spans="1:5" s="1" customFormat="1" ht="12" customHeight="1">
      <c r="A15" s="13" t="s">
        <v>103</v>
      </c>
      <c r="B15" s="408" t="s">
        <v>402</v>
      </c>
      <c r="C15" s="391"/>
      <c r="D15" s="391"/>
      <c r="E15" s="272"/>
    </row>
    <row r="16" spans="1:5" s="1" customFormat="1" ht="12" customHeight="1">
      <c r="A16" s="13" t="s">
        <v>104</v>
      </c>
      <c r="B16" s="408" t="s">
        <v>403</v>
      </c>
      <c r="C16" s="391"/>
      <c r="D16" s="391"/>
      <c r="E16" s="272"/>
    </row>
    <row r="17" spans="1:5" s="1" customFormat="1" ht="12" customHeight="1">
      <c r="A17" s="13" t="s">
        <v>105</v>
      </c>
      <c r="B17" s="408" t="s">
        <v>259</v>
      </c>
      <c r="C17" s="391">
        <v>4828</v>
      </c>
      <c r="D17" s="496">
        <v>7704</v>
      </c>
      <c r="E17" s="307">
        <v>7710</v>
      </c>
    </row>
    <row r="18" spans="1:5" s="1" customFormat="1" ht="12" customHeight="1" thickBot="1">
      <c r="A18" s="15" t="s">
        <v>114</v>
      </c>
      <c r="B18" s="302" t="s">
        <v>260</v>
      </c>
      <c r="C18" s="393"/>
      <c r="D18" s="393"/>
      <c r="E18" s="274"/>
    </row>
    <row r="19" spans="1:5" s="1" customFormat="1" ht="12" customHeight="1" thickBot="1">
      <c r="A19" s="19" t="s">
        <v>20</v>
      </c>
      <c r="B19" s="20" t="s">
        <v>261</v>
      </c>
      <c r="C19" s="390">
        <f>+C20+C21+C22+C23+C24</f>
        <v>8452</v>
      </c>
      <c r="D19" s="390">
        <f>+D20+D21+D22+D23+D24</f>
        <v>6500</v>
      </c>
      <c r="E19" s="271">
        <f>+E20+E21+E22+E23+E24</f>
        <v>5105</v>
      </c>
    </row>
    <row r="20" spans="1:5" s="1" customFormat="1" ht="12" customHeight="1">
      <c r="A20" s="14" t="s">
        <v>84</v>
      </c>
      <c r="B20" s="407" t="s">
        <v>262</v>
      </c>
      <c r="C20" s="495">
        <v>462</v>
      </c>
      <c r="D20" s="495">
        <v>6500</v>
      </c>
      <c r="E20" s="273">
        <v>5105</v>
      </c>
    </row>
    <row r="21" spans="1:5" s="1" customFormat="1" ht="12" customHeight="1">
      <c r="A21" s="13" t="s">
        <v>85</v>
      </c>
      <c r="B21" s="408" t="s">
        <v>263</v>
      </c>
      <c r="C21" s="391"/>
      <c r="D21" s="391"/>
      <c r="E21" s="272"/>
    </row>
    <row r="22" spans="1:5" s="1" customFormat="1" ht="12" customHeight="1">
      <c r="A22" s="13" t="s">
        <v>86</v>
      </c>
      <c r="B22" s="408" t="s">
        <v>404</v>
      </c>
      <c r="C22" s="391"/>
      <c r="D22" s="391"/>
      <c r="E22" s="272"/>
    </row>
    <row r="23" spans="1:5" s="1" customFormat="1" ht="12" customHeight="1">
      <c r="A23" s="13" t="s">
        <v>87</v>
      </c>
      <c r="B23" s="408" t="s">
        <v>405</v>
      </c>
      <c r="C23" s="391"/>
      <c r="D23" s="391"/>
      <c r="E23" s="272"/>
    </row>
    <row r="24" spans="1:5" s="1" customFormat="1" ht="12" customHeight="1">
      <c r="A24" s="13" t="s">
        <v>170</v>
      </c>
      <c r="B24" s="408" t="s">
        <v>264</v>
      </c>
      <c r="C24" s="391">
        <v>7990</v>
      </c>
      <c r="D24" s="391">
        <v>0</v>
      </c>
      <c r="E24" s="272"/>
    </row>
    <row r="25" spans="1:5" s="1" customFormat="1" ht="12" customHeight="1" thickBot="1">
      <c r="A25" s="15" t="s">
        <v>171</v>
      </c>
      <c r="B25" s="409" t="s">
        <v>265</v>
      </c>
      <c r="C25" s="393"/>
      <c r="D25" s="393"/>
      <c r="E25" s="274"/>
    </row>
    <row r="26" spans="1:5" s="1" customFormat="1" ht="12" customHeight="1" thickBot="1">
      <c r="A26" s="19" t="s">
        <v>172</v>
      </c>
      <c r="B26" s="20" t="s">
        <v>266</v>
      </c>
      <c r="C26" s="397">
        <f>SUM(C27:C33)</f>
        <v>3535</v>
      </c>
      <c r="D26" s="397">
        <f>SUM(D27:D33)</f>
        <v>3883</v>
      </c>
      <c r="E26" s="425">
        <f>SUM(E27:E33)</f>
        <v>5210</v>
      </c>
    </row>
    <row r="27" spans="1:5" s="1" customFormat="1" ht="12" customHeight="1">
      <c r="A27" s="14" t="s">
        <v>267</v>
      </c>
      <c r="B27" s="407" t="s">
        <v>507</v>
      </c>
      <c r="C27" s="495">
        <v>1148</v>
      </c>
      <c r="D27" s="495">
        <v>966</v>
      </c>
      <c r="E27" s="308">
        <v>700</v>
      </c>
    </row>
    <row r="28" spans="1:5" s="1" customFormat="1" ht="12" customHeight="1">
      <c r="A28" s="13" t="s">
        <v>268</v>
      </c>
      <c r="B28" s="408" t="s">
        <v>508</v>
      </c>
      <c r="C28" s="496">
        <v>80</v>
      </c>
      <c r="D28" s="496">
        <v>503</v>
      </c>
      <c r="E28" s="307">
        <v>106</v>
      </c>
    </row>
    <row r="29" spans="1:5" s="1" customFormat="1" ht="12" customHeight="1">
      <c r="A29" s="13" t="s">
        <v>269</v>
      </c>
      <c r="B29" s="408" t="s">
        <v>509</v>
      </c>
      <c r="C29" s="496">
        <v>1255</v>
      </c>
      <c r="D29" s="496">
        <v>1447</v>
      </c>
      <c r="E29" s="307">
        <v>1000</v>
      </c>
    </row>
    <row r="30" spans="1:5" s="1" customFormat="1" ht="12" customHeight="1">
      <c r="A30" s="13" t="s">
        <v>270</v>
      </c>
      <c r="B30" s="408" t="s">
        <v>510</v>
      </c>
      <c r="C30" s="391"/>
      <c r="D30" s="391"/>
      <c r="E30" s="307"/>
    </row>
    <row r="31" spans="1:5" s="1" customFormat="1" ht="12" customHeight="1">
      <c r="A31" s="13" t="s">
        <v>504</v>
      </c>
      <c r="B31" s="408" t="s">
        <v>271</v>
      </c>
      <c r="C31" s="391">
        <v>939</v>
      </c>
      <c r="D31" s="391">
        <v>780</v>
      </c>
      <c r="E31" s="307">
        <v>600</v>
      </c>
    </row>
    <row r="32" spans="1:5" s="1" customFormat="1" ht="12" customHeight="1">
      <c r="A32" s="13" t="s">
        <v>505</v>
      </c>
      <c r="B32" s="408" t="s">
        <v>272</v>
      </c>
      <c r="C32" s="391"/>
      <c r="D32" s="391">
        <v>141</v>
      </c>
      <c r="E32" s="307">
        <v>2804</v>
      </c>
    </row>
    <row r="33" spans="1:5" s="1" customFormat="1" ht="12" customHeight="1" thickBot="1">
      <c r="A33" s="15" t="s">
        <v>506</v>
      </c>
      <c r="B33" s="409" t="s">
        <v>273</v>
      </c>
      <c r="C33" s="393">
        <v>113</v>
      </c>
      <c r="D33" s="393">
        <v>46</v>
      </c>
      <c r="E33" s="313"/>
    </row>
    <row r="34" spans="1:5" s="1" customFormat="1" ht="12" customHeight="1" thickBot="1">
      <c r="A34" s="19" t="s">
        <v>22</v>
      </c>
      <c r="B34" s="20" t="s">
        <v>411</v>
      </c>
      <c r="C34" s="390">
        <f>SUM(C35:C45)</f>
        <v>2688</v>
      </c>
      <c r="D34" s="390">
        <f>SUM(D35:D45)</f>
        <v>2777</v>
      </c>
      <c r="E34" s="271">
        <f>SUM(E35:E45)</f>
        <v>2770</v>
      </c>
    </row>
    <row r="35" spans="1:5" s="1" customFormat="1" ht="12" customHeight="1">
      <c r="A35" s="14" t="s">
        <v>88</v>
      </c>
      <c r="B35" s="407" t="s">
        <v>276</v>
      </c>
      <c r="C35" s="392"/>
      <c r="D35" s="392"/>
      <c r="E35" s="273"/>
    </row>
    <row r="36" spans="1:5" s="1" customFormat="1" ht="12" customHeight="1">
      <c r="A36" s="13" t="s">
        <v>89</v>
      </c>
      <c r="B36" s="408" t="s">
        <v>277</v>
      </c>
      <c r="C36" s="496">
        <v>1330</v>
      </c>
      <c r="D36" s="496">
        <v>1427</v>
      </c>
      <c r="E36" s="307">
        <v>1505</v>
      </c>
    </row>
    <row r="37" spans="1:5" s="1" customFormat="1" ht="12" customHeight="1">
      <c r="A37" s="13" t="s">
        <v>90</v>
      </c>
      <c r="B37" s="408" t="s">
        <v>278</v>
      </c>
      <c r="C37" s="496"/>
      <c r="D37" s="496"/>
      <c r="E37" s="307"/>
    </row>
    <row r="38" spans="1:5" s="1" customFormat="1" ht="12" customHeight="1">
      <c r="A38" s="13" t="s">
        <v>174</v>
      </c>
      <c r="B38" s="408" t="s">
        <v>279</v>
      </c>
      <c r="C38" s="496">
        <v>173</v>
      </c>
      <c r="D38" s="496">
        <v>0</v>
      </c>
      <c r="E38" s="307"/>
    </row>
    <row r="39" spans="1:5" s="1" customFormat="1" ht="12" customHeight="1">
      <c r="A39" s="13" t="s">
        <v>175</v>
      </c>
      <c r="B39" s="408" t="s">
        <v>280</v>
      </c>
      <c r="C39" s="496">
        <v>1100</v>
      </c>
      <c r="D39" s="496">
        <v>1290</v>
      </c>
      <c r="E39" s="307">
        <v>1200</v>
      </c>
    </row>
    <row r="40" spans="1:5" s="1" customFormat="1" ht="12" customHeight="1">
      <c r="A40" s="13" t="s">
        <v>176</v>
      </c>
      <c r="B40" s="408" t="s">
        <v>281</v>
      </c>
      <c r="C40" s="496"/>
      <c r="D40" s="496"/>
      <c r="E40" s="307"/>
    </row>
    <row r="41" spans="1:5" s="1" customFormat="1" ht="12" customHeight="1">
      <c r="A41" s="13" t="s">
        <v>177</v>
      </c>
      <c r="B41" s="408" t="s">
        <v>282</v>
      </c>
      <c r="C41" s="496"/>
      <c r="D41" s="496"/>
      <c r="E41" s="307"/>
    </row>
    <row r="42" spans="1:5" s="1" customFormat="1" ht="12" customHeight="1">
      <c r="A42" s="13" t="s">
        <v>178</v>
      </c>
      <c r="B42" s="408" t="s">
        <v>512</v>
      </c>
      <c r="C42" s="496">
        <v>28</v>
      </c>
      <c r="D42" s="496">
        <v>28</v>
      </c>
      <c r="E42" s="307">
        <v>30</v>
      </c>
    </row>
    <row r="43" spans="1:5" s="1" customFormat="1" ht="12" customHeight="1">
      <c r="A43" s="13" t="s">
        <v>274</v>
      </c>
      <c r="B43" s="408" t="s">
        <v>283</v>
      </c>
      <c r="C43" s="499"/>
      <c r="D43" s="499"/>
      <c r="E43" s="310"/>
    </row>
    <row r="44" spans="1:5" s="1" customFormat="1" ht="12" customHeight="1">
      <c r="A44" s="15" t="s">
        <v>275</v>
      </c>
      <c r="B44" s="409" t="s">
        <v>413</v>
      </c>
      <c r="C44" s="500"/>
      <c r="D44" s="500"/>
      <c r="E44" s="396"/>
    </row>
    <row r="45" spans="1:5" s="1" customFormat="1" ht="12" customHeight="1" thickBot="1">
      <c r="A45" s="15" t="s">
        <v>412</v>
      </c>
      <c r="B45" s="302" t="s">
        <v>284</v>
      </c>
      <c r="C45" s="395">
        <v>57</v>
      </c>
      <c r="D45" s="395">
        <v>32</v>
      </c>
      <c r="E45" s="396">
        <v>35</v>
      </c>
    </row>
    <row r="46" spans="1:5" s="1" customFormat="1" ht="12" customHeight="1" thickBot="1">
      <c r="A46" s="19" t="s">
        <v>23</v>
      </c>
      <c r="B46" s="20" t="s">
        <v>285</v>
      </c>
      <c r="C46" s="390">
        <f>SUM(C47:C51)</f>
        <v>3550</v>
      </c>
      <c r="D46" s="390">
        <f>SUM(D47:D51)</f>
        <v>0</v>
      </c>
      <c r="E46" s="271">
        <f>SUM(E47:E51)</f>
        <v>3600</v>
      </c>
    </row>
    <row r="47" spans="1:5" s="1" customFormat="1" ht="12" customHeight="1">
      <c r="A47" s="14" t="s">
        <v>91</v>
      </c>
      <c r="B47" s="407" t="s">
        <v>289</v>
      </c>
      <c r="C47" s="429"/>
      <c r="D47" s="429"/>
      <c r="E47" s="298"/>
    </row>
    <row r="48" spans="1:5" s="1" customFormat="1" ht="12" customHeight="1">
      <c r="A48" s="13" t="s">
        <v>92</v>
      </c>
      <c r="B48" s="408" t="s">
        <v>290</v>
      </c>
      <c r="C48" s="394"/>
      <c r="D48" s="394"/>
      <c r="E48" s="275"/>
    </row>
    <row r="49" spans="1:5" s="1" customFormat="1" ht="12" customHeight="1">
      <c r="A49" s="13" t="s">
        <v>286</v>
      </c>
      <c r="B49" s="408" t="s">
        <v>291</v>
      </c>
      <c r="C49" s="394">
        <v>3550</v>
      </c>
      <c r="D49" s="394">
        <v>0</v>
      </c>
      <c r="E49" s="275">
        <v>3600</v>
      </c>
    </row>
    <row r="50" spans="1:5" s="1" customFormat="1" ht="12" customHeight="1">
      <c r="A50" s="13" t="s">
        <v>287</v>
      </c>
      <c r="B50" s="408" t="s">
        <v>292</v>
      </c>
      <c r="C50" s="394"/>
      <c r="D50" s="394"/>
      <c r="E50" s="275"/>
    </row>
    <row r="51" spans="1:5" s="1" customFormat="1" ht="12" customHeight="1" thickBot="1">
      <c r="A51" s="15" t="s">
        <v>288</v>
      </c>
      <c r="B51" s="302" t="s">
        <v>293</v>
      </c>
      <c r="C51" s="395"/>
      <c r="D51" s="395"/>
      <c r="E51" s="276"/>
    </row>
    <row r="52" spans="1:5" s="1" customFormat="1" ht="12" customHeight="1" thickBot="1">
      <c r="A52" s="19" t="s">
        <v>179</v>
      </c>
      <c r="B52" s="20" t="s">
        <v>294</v>
      </c>
      <c r="C52" s="390">
        <f>SUM(C53:C55)</f>
        <v>0</v>
      </c>
      <c r="D52" s="390">
        <f>SUM(D53:D55)</f>
        <v>250</v>
      </c>
      <c r="E52" s="271">
        <f>SUM(E53:E55)</f>
        <v>0</v>
      </c>
    </row>
    <row r="53" spans="1:5" s="1" customFormat="1" ht="12" customHeight="1">
      <c r="A53" s="14" t="s">
        <v>93</v>
      </c>
      <c r="B53" s="407" t="s">
        <v>295</v>
      </c>
      <c r="C53" s="392"/>
      <c r="D53" s="392"/>
      <c r="E53" s="273"/>
    </row>
    <row r="54" spans="1:5" s="1" customFormat="1" ht="12" customHeight="1">
      <c r="A54" s="13" t="s">
        <v>94</v>
      </c>
      <c r="B54" s="408" t="s">
        <v>406</v>
      </c>
      <c r="C54" s="391"/>
      <c r="D54" s="391">
        <v>250</v>
      </c>
      <c r="E54" s="272"/>
    </row>
    <row r="55" spans="1:5" s="1" customFormat="1" ht="12" customHeight="1">
      <c r="A55" s="13" t="s">
        <v>298</v>
      </c>
      <c r="B55" s="408" t="s">
        <v>296</v>
      </c>
      <c r="C55" s="391"/>
      <c r="D55" s="391"/>
      <c r="E55" s="272"/>
    </row>
    <row r="56" spans="1:5" s="1" customFormat="1" ht="12" customHeight="1" thickBot="1">
      <c r="A56" s="15" t="s">
        <v>299</v>
      </c>
      <c r="B56" s="302" t="s">
        <v>297</v>
      </c>
      <c r="C56" s="393"/>
      <c r="D56" s="393"/>
      <c r="E56" s="274"/>
    </row>
    <row r="57" spans="1:5" s="1" customFormat="1" ht="12" customHeight="1" thickBot="1">
      <c r="A57" s="19" t="s">
        <v>25</v>
      </c>
      <c r="B57" s="300" t="s">
        <v>300</v>
      </c>
      <c r="C57" s="390">
        <f>SUM(C58:C60)</f>
        <v>1650</v>
      </c>
      <c r="D57" s="390">
        <f>SUM(D58:D60)</f>
        <v>1900</v>
      </c>
      <c r="E57" s="271">
        <f>SUM(E58:E60)</f>
        <v>0</v>
      </c>
    </row>
    <row r="58" spans="1:5" s="1" customFormat="1" ht="12" customHeight="1">
      <c r="A58" s="14" t="s">
        <v>180</v>
      </c>
      <c r="B58" s="407" t="s">
        <v>302</v>
      </c>
      <c r="C58" s="394"/>
      <c r="D58" s="394"/>
      <c r="E58" s="275"/>
    </row>
    <row r="59" spans="1:5" s="1" customFormat="1" ht="12" customHeight="1">
      <c r="A59" s="13" t="s">
        <v>181</v>
      </c>
      <c r="B59" s="408" t="s">
        <v>407</v>
      </c>
      <c r="C59" s="394"/>
      <c r="D59" s="394"/>
      <c r="E59" s="275"/>
    </row>
    <row r="60" spans="1:5" s="1" customFormat="1" ht="12" customHeight="1">
      <c r="A60" s="13" t="s">
        <v>227</v>
      </c>
      <c r="B60" s="408" t="s">
        <v>303</v>
      </c>
      <c r="C60" s="394">
        <v>1650</v>
      </c>
      <c r="D60" s="394">
        <v>1900</v>
      </c>
      <c r="E60" s="275"/>
    </row>
    <row r="61" spans="1:5" s="1" customFormat="1" ht="12" customHeight="1" thickBot="1">
      <c r="A61" s="15" t="s">
        <v>301</v>
      </c>
      <c r="B61" s="302" t="s">
        <v>304</v>
      </c>
      <c r="C61" s="394"/>
      <c r="D61" s="394"/>
      <c r="E61" s="275"/>
    </row>
    <row r="62" spans="1:5" s="1" customFormat="1" ht="12" customHeight="1" thickBot="1">
      <c r="A62" s="462" t="s">
        <v>453</v>
      </c>
      <c r="B62" s="20" t="s">
        <v>305</v>
      </c>
      <c r="C62" s="397">
        <f>+C5+C12+C19+C26+C34+C46+C52+C57</f>
        <v>40008</v>
      </c>
      <c r="D62" s="397">
        <f>+D5+D12+D19+D26+D34+D46+D52+D57</f>
        <v>41116</v>
      </c>
      <c r="E62" s="425">
        <f>+E5+E12+E19+E26+E34+E46+E52+E57</f>
        <v>42542</v>
      </c>
    </row>
    <row r="63" spans="1:5" s="1" customFormat="1" ht="12" customHeight="1" thickBot="1">
      <c r="A63" s="430" t="s">
        <v>306</v>
      </c>
      <c r="B63" s="300" t="s">
        <v>495</v>
      </c>
      <c r="C63" s="390">
        <f>SUM(C64:C66)</f>
        <v>7990</v>
      </c>
      <c r="D63" s="390">
        <f>SUM(D64:D66)</f>
        <v>250</v>
      </c>
      <c r="E63" s="271">
        <f>SUM(E64:E66)</f>
        <v>0</v>
      </c>
    </row>
    <row r="64" spans="1:5" s="1" customFormat="1" ht="12" customHeight="1">
      <c r="A64" s="14" t="s">
        <v>337</v>
      </c>
      <c r="B64" s="407" t="s">
        <v>308</v>
      </c>
      <c r="C64" s="394"/>
      <c r="D64" s="394"/>
      <c r="E64" s="275"/>
    </row>
    <row r="65" spans="1:5" s="1" customFormat="1" ht="12" customHeight="1">
      <c r="A65" s="13" t="s">
        <v>346</v>
      </c>
      <c r="B65" s="408" t="s">
        <v>309</v>
      </c>
      <c r="C65" s="394"/>
      <c r="D65" s="394"/>
      <c r="E65" s="275"/>
    </row>
    <row r="66" spans="1:5" s="1" customFormat="1" ht="12" customHeight="1" thickBot="1">
      <c r="A66" s="15" t="s">
        <v>347</v>
      </c>
      <c r="B66" s="456" t="s">
        <v>438</v>
      </c>
      <c r="C66" s="394">
        <v>7990</v>
      </c>
      <c r="D66" s="394">
        <v>250</v>
      </c>
      <c r="E66" s="307">
        <v>0</v>
      </c>
    </row>
    <row r="67" spans="1:5" s="1" customFormat="1" ht="12" customHeight="1" thickBot="1">
      <c r="A67" s="430" t="s">
        <v>310</v>
      </c>
      <c r="B67" s="300" t="s">
        <v>311</v>
      </c>
      <c r="C67" s="390">
        <f>SUM(C68:C71)</f>
        <v>0</v>
      </c>
      <c r="D67" s="390">
        <f>SUM(D68:D71)</f>
        <v>0</v>
      </c>
      <c r="E67" s="271">
        <f>SUM(E68:E71)</f>
        <v>0</v>
      </c>
    </row>
    <row r="68" spans="1:5" s="1" customFormat="1" ht="12" customHeight="1">
      <c r="A68" s="14" t="s">
        <v>148</v>
      </c>
      <c r="B68" s="407" t="s">
        <v>312</v>
      </c>
      <c r="C68" s="394"/>
      <c r="D68" s="394"/>
      <c r="E68" s="275"/>
    </row>
    <row r="69" spans="1:7" s="1" customFormat="1" ht="17.25" customHeight="1">
      <c r="A69" s="13" t="s">
        <v>149</v>
      </c>
      <c r="B69" s="408" t="s">
        <v>313</v>
      </c>
      <c r="C69" s="394"/>
      <c r="D69" s="394"/>
      <c r="E69" s="275"/>
      <c r="G69" s="46"/>
    </row>
    <row r="70" spans="1:5" s="1" customFormat="1" ht="12" customHeight="1">
      <c r="A70" s="13" t="s">
        <v>338</v>
      </c>
      <c r="B70" s="408" t="s">
        <v>314</v>
      </c>
      <c r="C70" s="394"/>
      <c r="D70" s="394"/>
      <c r="E70" s="275"/>
    </row>
    <row r="71" spans="1:5" s="1" customFormat="1" ht="12" customHeight="1" thickBot="1">
      <c r="A71" s="15" t="s">
        <v>339</v>
      </c>
      <c r="B71" s="302" t="s">
        <v>315</v>
      </c>
      <c r="C71" s="394"/>
      <c r="D71" s="394"/>
      <c r="E71" s="275"/>
    </row>
    <row r="72" spans="1:5" s="1" customFormat="1" ht="12" customHeight="1" thickBot="1">
      <c r="A72" s="430" t="s">
        <v>316</v>
      </c>
      <c r="B72" s="300" t="s">
        <v>317</v>
      </c>
      <c r="C72" s="390">
        <f>SUM(C73:C74)</f>
        <v>6923</v>
      </c>
      <c r="D72" s="390">
        <f>SUM(D73:D74)</f>
        <v>6545</v>
      </c>
      <c r="E72" s="271">
        <f>SUM(E73:E74)</f>
        <v>6500</v>
      </c>
    </row>
    <row r="73" spans="1:5" s="1" customFormat="1" ht="12" customHeight="1">
      <c r="A73" s="14" t="s">
        <v>340</v>
      </c>
      <c r="B73" s="407" t="s">
        <v>318</v>
      </c>
      <c r="C73" s="503">
        <v>6923</v>
      </c>
      <c r="D73" s="499">
        <v>6545</v>
      </c>
      <c r="E73" s="310">
        <v>6500</v>
      </c>
    </row>
    <row r="74" spans="1:5" s="1" customFormat="1" ht="12" customHeight="1" thickBot="1">
      <c r="A74" s="15" t="s">
        <v>341</v>
      </c>
      <c r="B74" s="302" t="s">
        <v>319</v>
      </c>
      <c r="C74" s="394"/>
      <c r="D74" s="394"/>
      <c r="E74" s="275"/>
    </row>
    <row r="75" spans="1:5" s="1" customFormat="1" ht="12" customHeight="1" thickBot="1">
      <c r="A75" s="430" t="s">
        <v>320</v>
      </c>
      <c r="B75" s="300" t="s">
        <v>321</v>
      </c>
      <c r="C75" s="390">
        <f>SUM(C76:C78)</f>
        <v>1815</v>
      </c>
      <c r="D75" s="390">
        <f>SUM(D76:D78)</f>
        <v>3291</v>
      </c>
      <c r="E75" s="271">
        <f>SUM(E76:E78)</f>
        <v>0</v>
      </c>
    </row>
    <row r="76" spans="1:5" s="1" customFormat="1" ht="12" customHeight="1">
      <c r="A76" s="14" t="s">
        <v>342</v>
      </c>
      <c r="B76" s="407" t="s">
        <v>322</v>
      </c>
      <c r="C76" s="503">
        <v>1815</v>
      </c>
      <c r="D76" s="499">
        <v>3291</v>
      </c>
      <c r="E76" s="275"/>
    </row>
    <row r="77" spans="1:5" s="1" customFormat="1" ht="12" customHeight="1">
      <c r="A77" s="13" t="s">
        <v>343</v>
      </c>
      <c r="B77" s="408" t="s">
        <v>323</v>
      </c>
      <c r="C77" s="497"/>
      <c r="D77" s="394"/>
      <c r="E77" s="275"/>
    </row>
    <row r="78" spans="1:5" s="1" customFormat="1" ht="12" customHeight="1" thickBot="1">
      <c r="A78" s="15" t="s">
        <v>344</v>
      </c>
      <c r="B78" s="302" t="s">
        <v>324</v>
      </c>
      <c r="C78" s="394"/>
      <c r="D78" s="394"/>
      <c r="E78" s="275"/>
    </row>
    <row r="79" spans="1:5" s="1" customFormat="1" ht="12" customHeight="1" thickBot="1">
      <c r="A79" s="430" t="s">
        <v>325</v>
      </c>
      <c r="B79" s="300" t="s">
        <v>345</v>
      </c>
      <c r="C79" s="390">
        <f>SUM(C80:C83)</f>
        <v>0</v>
      </c>
      <c r="D79" s="390">
        <f>SUM(D80:D83)</f>
        <v>0</v>
      </c>
      <c r="E79" s="271">
        <f>SUM(E80:E83)</f>
        <v>0</v>
      </c>
    </row>
    <row r="80" spans="1:5" s="1" customFormat="1" ht="12" customHeight="1">
      <c r="A80" s="410" t="s">
        <v>326</v>
      </c>
      <c r="B80" s="407" t="s">
        <v>327</v>
      </c>
      <c r="C80" s="394"/>
      <c r="D80" s="394"/>
      <c r="E80" s="275"/>
    </row>
    <row r="81" spans="1:5" s="1" customFormat="1" ht="12" customHeight="1">
      <c r="A81" s="411" t="s">
        <v>328</v>
      </c>
      <c r="B81" s="408" t="s">
        <v>329</v>
      </c>
      <c r="C81" s="394"/>
      <c r="D81" s="394"/>
      <c r="E81" s="275"/>
    </row>
    <row r="82" spans="1:5" s="1" customFormat="1" ht="12" customHeight="1">
      <c r="A82" s="411" t="s">
        <v>330</v>
      </c>
      <c r="B82" s="408" t="s">
        <v>331</v>
      </c>
      <c r="C82" s="394"/>
      <c r="D82" s="394"/>
      <c r="E82" s="275"/>
    </row>
    <row r="83" spans="1:5" s="1" customFormat="1" ht="12" customHeight="1" thickBot="1">
      <c r="A83" s="412" t="s">
        <v>332</v>
      </c>
      <c r="B83" s="302" t="s">
        <v>333</v>
      </c>
      <c r="C83" s="394"/>
      <c r="D83" s="394"/>
      <c r="E83" s="275"/>
    </row>
    <row r="84" spans="1:5" s="1" customFormat="1" ht="12" customHeight="1" thickBot="1">
      <c r="A84" s="430" t="s">
        <v>334</v>
      </c>
      <c r="B84" s="300" t="s">
        <v>452</v>
      </c>
      <c r="C84" s="432"/>
      <c r="D84" s="432"/>
      <c r="E84" s="433"/>
    </row>
    <row r="85" spans="1:5" s="1" customFormat="1" ht="12" customHeight="1" thickBot="1">
      <c r="A85" s="430" t="s">
        <v>336</v>
      </c>
      <c r="B85" s="300" t="s">
        <v>335</v>
      </c>
      <c r="C85" s="432"/>
      <c r="D85" s="432"/>
      <c r="E85" s="433"/>
    </row>
    <row r="86" spans="1:5" s="1" customFormat="1" ht="12" customHeight="1" thickBot="1">
      <c r="A86" s="430" t="s">
        <v>348</v>
      </c>
      <c r="B86" s="413" t="s">
        <v>455</v>
      </c>
      <c r="C86" s="397">
        <f>+C63+C67+C72+C75+C79+C85+C84</f>
        <v>16728</v>
      </c>
      <c r="D86" s="397">
        <f>+D63+D67+D72+D75+D79+D85+D84</f>
        <v>10086</v>
      </c>
      <c r="E86" s="425">
        <f>+E63+E67+E72+E75+E79+E85+E84</f>
        <v>6500</v>
      </c>
    </row>
    <row r="87" spans="1:5" s="1" customFormat="1" ht="12" customHeight="1" thickBot="1">
      <c r="A87" s="431" t="s">
        <v>454</v>
      </c>
      <c r="B87" s="414" t="s">
        <v>456</v>
      </c>
      <c r="C87" s="397">
        <f>+C62+C86</f>
        <v>56736</v>
      </c>
      <c r="D87" s="397">
        <f>+D62+D86</f>
        <v>51202</v>
      </c>
      <c r="E87" s="425">
        <f>+E62+E86</f>
        <v>49042</v>
      </c>
    </row>
    <row r="88" spans="1:5" s="1" customFormat="1" ht="12" customHeight="1">
      <c r="A88" s="365"/>
      <c r="B88" s="366"/>
      <c r="C88" s="367"/>
      <c r="D88" s="368"/>
      <c r="E88" s="369"/>
    </row>
    <row r="89" spans="1:5" s="1" customFormat="1" ht="12" customHeight="1">
      <c r="A89" s="504" t="s">
        <v>47</v>
      </c>
      <c r="B89" s="504"/>
      <c r="C89" s="504"/>
      <c r="D89" s="504"/>
      <c r="E89" s="504"/>
    </row>
    <row r="90" spans="1:5" s="1" customFormat="1" ht="12" customHeight="1" thickBot="1">
      <c r="A90" s="506" t="s">
        <v>152</v>
      </c>
      <c r="B90" s="506"/>
      <c r="C90" s="382"/>
      <c r="D90" s="162"/>
      <c r="E90" s="315" t="s">
        <v>226</v>
      </c>
    </row>
    <row r="91" spans="1:6" s="1" customFormat="1" ht="24" customHeight="1" thickBot="1">
      <c r="A91" s="22" t="s">
        <v>16</v>
      </c>
      <c r="B91" s="23" t="s">
        <v>48</v>
      </c>
      <c r="C91" s="23" t="s">
        <v>543</v>
      </c>
      <c r="D91" s="23" t="s">
        <v>544</v>
      </c>
      <c r="E91" s="182" t="s">
        <v>529</v>
      </c>
      <c r="F91" s="168"/>
    </row>
    <row r="92" spans="1:6" s="1" customFormat="1" ht="12" customHeight="1" thickBot="1">
      <c r="A92" s="36" t="s">
        <v>470</v>
      </c>
      <c r="B92" s="37" t="s">
        <v>471</v>
      </c>
      <c r="C92" s="37" t="s">
        <v>472</v>
      </c>
      <c r="D92" s="37" t="s">
        <v>474</v>
      </c>
      <c r="E92" s="426" t="s">
        <v>473</v>
      </c>
      <c r="F92" s="168"/>
    </row>
    <row r="93" spans="1:6" s="1" customFormat="1" ht="15" customHeight="1" thickBot="1">
      <c r="A93" s="21" t="s">
        <v>18</v>
      </c>
      <c r="B93" s="30" t="s">
        <v>414</v>
      </c>
      <c r="C93" s="389">
        <f>C94+C95+C96+C97+C98+C111</f>
        <v>24074</v>
      </c>
      <c r="D93" s="389">
        <f>D94+D95+D96+D97+D98+D111</f>
        <v>31955</v>
      </c>
      <c r="E93" s="464">
        <f>E94+E95+E96+E97+E98+E111</f>
        <v>34516</v>
      </c>
      <c r="F93" s="168"/>
    </row>
    <row r="94" spans="1:5" s="1" customFormat="1" ht="12.75" customHeight="1">
      <c r="A94" s="16" t="s">
        <v>95</v>
      </c>
      <c r="B94" s="9" t="s">
        <v>49</v>
      </c>
      <c r="C94" s="501">
        <v>8672</v>
      </c>
      <c r="D94" s="501">
        <v>12360</v>
      </c>
      <c r="E94" s="306">
        <v>14101</v>
      </c>
    </row>
    <row r="95" spans="1:5" ht="16.5" customHeight="1">
      <c r="A95" s="13" t="s">
        <v>96</v>
      </c>
      <c r="B95" s="7" t="s">
        <v>182</v>
      </c>
      <c r="C95" s="496">
        <v>1874</v>
      </c>
      <c r="D95" s="496">
        <v>2597</v>
      </c>
      <c r="E95" s="307">
        <v>3145</v>
      </c>
    </row>
    <row r="96" spans="1:5" ht="15.75">
      <c r="A96" s="13" t="s">
        <v>97</v>
      </c>
      <c r="B96" s="7" t="s">
        <v>138</v>
      </c>
      <c r="C96" s="502">
        <v>10533</v>
      </c>
      <c r="D96" s="502">
        <v>12735</v>
      </c>
      <c r="E96" s="309">
        <v>11325</v>
      </c>
    </row>
    <row r="97" spans="1:5" s="45" customFormat="1" ht="12" customHeight="1">
      <c r="A97" s="13" t="s">
        <v>98</v>
      </c>
      <c r="B97" s="10" t="s">
        <v>183</v>
      </c>
      <c r="C97" s="502">
        <v>1971</v>
      </c>
      <c r="D97" s="502">
        <v>3434</v>
      </c>
      <c r="E97" s="309">
        <v>2645</v>
      </c>
    </row>
    <row r="98" spans="1:5" ht="12" customHeight="1">
      <c r="A98" s="13" t="s">
        <v>109</v>
      </c>
      <c r="B98" s="18" t="s">
        <v>184</v>
      </c>
      <c r="C98" s="502">
        <v>1024</v>
      </c>
      <c r="D98" s="502">
        <v>829</v>
      </c>
      <c r="E98" s="309">
        <v>3300</v>
      </c>
    </row>
    <row r="99" spans="1:5" ht="12" customHeight="1">
      <c r="A99" s="13" t="s">
        <v>99</v>
      </c>
      <c r="B99" s="7" t="s">
        <v>419</v>
      </c>
      <c r="C99" s="496">
        <v>71</v>
      </c>
      <c r="D99" s="502"/>
      <c r="E99" s="274"/>
    </row>
    <row r="100" spans="1:5" ht="12" customHeight="1">
      <c r="A100" s="13" t="s">
        <v>100</v>
      </c>
      <c r="B100" s="165" t="s">
        <v>418</v>
      </c>
      <c r="C100" s="393"/>
      <c r="D100" s="393"/>
      <c r="E100" s="274"/>
    </row>
    <row r="101" spans="1:5" ht="12" customHeight="1">
      <c r="A101" s="13" t="s">
        <v>110</v>
      </c>
      <c r="B101" s="165" t="s">
        <v>417</v>
      </c>
      <c r="C101" s="393"/>
      <c r="D101" s="393"/>
      <c r="E101" s="274"/>
    </row>
    <row r="102" spans="1:5" ht="12" customHeight="1">
      <c r="A102" s="13" t="s">
        <v>111</v>
      </c>
      <c r="B102" s="163" t="s">
        <v>351</v>
      </c>
      <c r="C102" s="393"/>
      <c r="D102" s="393"/>
      <c r="E102" s="274"/>
    </row>
    <row r="103" spans="1:5" ht="12" customHeight="1">
      <c r="A103" s="13" t="s">
        <v>112</v>
      </c>
      <c r="B103" s="164" t="s">
        <v>352</v>
      </c>
      <c r="C103" s="393"/>
      <c r="D103" s="393"/>
      <c r="E103" s="274"/>
    </row>
    <row r="104" spans="1:5" ht="12" customHeight="1">
      <c r="A104" s="13" t="s">
        <v>113</v>
      </c>
      <c r="B104" s="164" t="s">
        <v>353</v>
      </c>
      <c r="C104" s="393"/>
      <c r="D104" s="393"/>
      <c r="E104" s="274"/>
    </row>
    <row r="105" spans="1:5" ht="12" customHeight="1">
      <c r="A105" s="13" t="s">
        <v>115</v>
      </c>
      <c r="B105" s="163" t="s">
        <v>354</v>
      </c>
      <c r="C105" s="393"/>
      <c r="D105" s="393"/>
      <c r="E105" s="274"/>
    </row>
    <row r="106" spans="1:5" ht="12" customHeight="1">
      <c r="A106" s="13" t="s">
        <v>185</v>
      </c>
      <c r="B106" s="163" t="s">
        <v>355</v>
      </c>
      <c r="C106" s="393"/>
      <c r="D106" s="393"/>
      <c r="E106" s="274"/>
    </row>
    <row r="107" spans="1:5" ht="12" customHeight="1">
      <c r="A107" s="13" t="s">
        <v>349</v>
      </c>
      <c r="B107" s="164" t="s">
        <v>356</v>
      </c>
      <c r="C107" s="393"/>
      <c r="D107" s="393"/>
      <c r="E107" s="274"/>
    </row>
    <row r="108" spans="1:5" ht="12" customHeight="1">
      <c r="A108" s="12" t="s">
        <v>350</v>
      </c>
      <c r="B108" s="165" t="s">
        <v>357</v>
      </c>
      <c r="C108" s="393"/>
      <c r="D108" s="393"/>
      <c r="E108" s="274"/>
    </row>
    <row r="109" spans="1:5" ht="12" customHeight="1">
      <c r="A109" s="13" t="s">
        <v>415</v>
      </c>
      <c r="B109" s="165" t="s">
        <v>358</v>
      </c>
      <c r="C109" s="393"/>
      <c r="D109" s="393"/>
      <c r="E109" s="274"/>
    </row>
    <row r="110" spans="1:5" ht="12" customHeight="1">
      <c r="A110" s="15" t="s">
        <v>416</v>
      </c>
      <c r="B110" s="165" t="s">
        <v>359</v>
      </c>
      <c r="C110" s="393"/>
      <c r="D110" s="393"/>
      <c r="E110" s="274"/>
    </row>
    <row r="111" spans="1:5" ht="12" customHeight="1">
      <c r="A111" s="13" t="s">
        <v>420</v>
      </c>
      <c r="B111" s="10" t="s">
        <v>50</v>
      </c>
      <c r="C111" s="391"/>
      <c r="D111" s="391"/>
      <c r="E111" s="272"/>
    </row>
    <row r="112" spans="1:5" ht="12" customHeight="1">
      <c r="A112" s="13" t="s">
        <v>421</v>
      </c>
      <c r="B112" s="7" t="s">
        <v>423</v>
      </c>
      <c r="C112" s="391"/>
      <c r="D112" s="391"/>
      <c r="E112" s="272"/>
    </row>
    <row r="113" spans="1:5" ht="12" customHeight="1" thickBot="1">
      <c r="A113" s="17" t="s">
        <v>422</v>
      </c>
      <c r="B113" s="460" t="s">
        <v>424</v>
      </c>
      <c r="C113" s="471"/>
      <c r="D113" s="471"/>
      <c r="E113" s="465"/>
    </row>
    <row r="114" spans="1:5" ht="12" customHeight="1" thickBot="1">
      <c r="A114" s="457" t="s">
        <v>19</v>
      </c>
      <c r="B114" s="458" t="s">
        <v>360</v>
      </c>
      <c r="C114" s="472">
        <f>+C115+C117+C119</f>
        <v>16403</v>
      </c>
      <c r="D114" s="472">
        <f>+D115+D117+D119</f>
        <v>6796</v>
      </c>
      <c r="E114" s="466">
        <f>+E115+E117+E119</f>
        <v>13801</v>
      </c>
    </row>
    <row r="115" spans="1:5" ht="12" customHeight="1">
      <c r="A115" s="14" t="s">
        <v>101</v>
      </c>
      <c r="B115" s="7" t="s">
        <v>225</v>
      </c>
      <c r="C115" s="470">
        <v>10803</v>
      </c>
      <c r="D115" s="495">
        <v>1846</v>
      </c>
      <c r="E115" s="308">
        <v>2600</v>
      </c>
    </row>
    <row r="116" spans="1:5" ht="15.75">
      <c r="A116" s="14" t="s">
        <v>102</v>
      </c>
      <c r="B116" s="11" t="s">
        <v>364</v>
      </c>
      <c r="C116" s="392"/>
      <c r="D116" s="495"/>
      <c r="E116" s="308"/>
    </row>
    <row r="117" spans="1:5" ht="12" customHeight="1">
      <c r="A117" s="14" t="s">
        <v>103</v>
      </c>
      <c r="B117" s="11" t="s">
        <v>186</v>
      </c>
      <c r="C117" s="391">
        <v>5600</v>
      </c>
      <c r="D117" s="496">
        <v>4950</v>
      </c>
      <c r="E117" s="307">
        <v>11201</v>
      </c>
    </row>
    <row r="118" spans="1:5" ht="12" customHeight="1">
      <c r="A118" s="14" t="s">
        <v>104</v>
      </c>
      <c r="B118" s="11" t="s">
        <v>365</v>
      </c>
      <c r="C118" s="391"/>
      <c r="D118" s="391"/>
      <c r="E118" s="272"/>
    </row>
    <row r="119" spans="1:5" ht="12" customHeight="1">
      <c r="A119" s="14" t="s">
        <v>105</v>
      </c>
      <c r="B119" s="302" t="s">
        <v>228</v>
      </c>
      <c r="C119" s="391"/>
      <c r="D119" s="391"/>
      <c r="E119" s="272"/>
    </row>
    <row r="120" spans="1:5" ht="12" customHeight="1">
      <c r="A120" s="14" t="s">
        <v>114</v>
      </c>
      <c r="B120" s="301" t="s">
        <v>408</v>
      </c>
      <c r="C120" s="391"/>
      <c r="D120" s="391"/>
      <c r="E120" s="272"/>
    </row>
    <row r="121" spans="1:5" ht="12" customHeight="1">
      <c r="A121" s="14" t="s">
        <v>116</v>
      </c>
      <c r="B121" s="403" t="s">
        <v>370</v>
      </c>
      <c r="C121" s="391"/>
      <c r="D121" s="391"/>
      <c r="E121" s="272"/>
    </row>
    <row r="122" spans="1:5" ht="12" customHeight="1">
      <c r="A122" s="14" t="s">
        <v>187</v>
      </c>
      <c r="B122" s="164" t="s">
        <v>353</v>
      </c>
      <c r="C122" s="391"/>
      <c r="D122" s="391"/>
      <c r="E122" s="272"/>
    </row>
    <row r="123" spans="1:5" ht="12" customHeight="1">
      <c r="A123" s="14" t="s">
        <v>188</v>
      </c>
      <c r="B123" s="164" t="s">
        <v>369</v>
      </c>
      <c r="C123" s="391"/>
      <c r="D123" s="391"/>
      <c r="E123" s="272"/>
    </row>
    <row r="124" spans="1:5" ht="12" customHeight="1">
      <c r="A124" s="14" t="s">
        <v>189</v>
      </c>
      <c r="B124" s="164" t="s">
        <v>368</v>
      </c>
      <c r="C124" s="391"/>
      <c r="D124" s="391"/>
      <c r="E124" s="272"/>
    </row>
    <row r="125" spans="1:5" ht="12" customHeight="1">
      <c r="A125" s="14" t="s">
        <v>361</v>
      </c>
      <c r="B125" s="164" t="s">
        <v>356</v>
      </c>
      <c r="C125" s="391"/>
      <c r="D125" s="391"/>
      <c r="E125" s="272"/>
    </row>
    <row r="126" spans="1:5" ht="12" customHeight="1">
      <c r="A126" s="14" t="s">
        <v>362</v>
      </c>
      <c r="B126" s="164" t="s">
        <v>367</v>
      </c>
      <c r="C126" s="391"/>
      <c r="D126" s="391"/>
      <c r="E126" s="272"/>
    </row>
    <row r="127" spans="1:5" ht="12" customHeight="1" thickBot="1">
      <c r="A127" s="12" t="s">
        <v>363</v>
      </c>
      <c r="B127" s="164" t="s">
        <v>366</v>
      </c>
      <c r="C127" s="393"/>
      <c r="D127" s="393"/>
      <c r="E127" s="274"/>
    </row>
    <row r="128" spans="1:5" ht="12" customHeight="1" thickBot="1">
      <c r="A128" s="19" t="s">
        <v>20</v>
      </c>
      <c r="B128" s="145" t="s">
        <v>425</v>
      </c>
      <c r="C128" s="390">
        <f>+C93+C114</f>
        <v>40477</v>
      </c>
      <c r="D128" s="390">
        <f>+D93+D114</f>
        <v>38751</v>
      </c>
      <c r="E128" s="271">
        <f>+E93+E114</f>
        <v>48317</v>
      </c>
    </row>
    <row r="129" spans="1:5" ht="12" customHeight="1" thickBot="1">
      <c r="A129" s="19" t="s">
        <v>21</v>
      </c>
      <c r="B129" s="145" t="s">
        <v>426</v>
      </c>
      <c r="C129" s="390">
        <f>+C130+C131+C132</f>
        <v>7990</v>
      </c>
      <c r="D129" s="390">
        <f>+D130+D131+D132</f>
        <v>0</v>
      </c>
      <c r="E129" s="271">
        <f>+E130+E131+E132</f>
        <v>0</v>
      </c>
    </row>
    <row r="130" spans="1:5" ht="12" customHeight="1">
      <c r="A130" s="14" t="s">
        <v>267</v>
      </c>
      <c r="B130" s="11" t="s">
        <v>433</v>
      </c>
      <c r="C130" s="391"/>
      <c r="D130" s="391"/>
      <c r="E130" s="272"/>
    </row>
    <row r="131" spans="1:5" ht="12" customHeight="1">
      <c r="A131" s="14" t="s">
        <v>268</v>
      </c>
      <c r="B131" s="11" t="s">
        <v>434</v>
      </c>
      <c r="C131" s="391"/>
      <c r="D131" s="391"/>
      <c r="E131" s="272"/>
    </row>
    <row r="132" spans="1:5" ht="12" customHeight="1" thickBot="1">
      <c r="A132" s="12" t="s">
        <v>269</v>
      </c>
      <c r="B132" s="11" t="s">
        <v>435</v>
      </c>
      <c r="C132" s="471">
        <v>7990</v>
      </c>
      <c r="D132" s="496">
        <v>0</v>
      </c>
      <c r="E132" s="272"/>
    </row>
    <row r="133" spans="1:5" ht="12" customHeight="1" thickBot="1">
      <c r="A133" s="19" t="s">
        <v>22</v>
      </c>
      <c r="B133" s="145" t="s">
        <v>427</v>
      </c>
      <c r="C133" s="390">
        <f>SUM(C134:C139)</f>
        <v>0</v>
      </c>
      <c r="D133" s="390">
        <f>SUM(D134:D139)</f>
        <v>0</v>
      </c>
      <c r="E133" s="271">
        <f>SUM(E134:E139)</f>
        <v>0</v>
      </c>
    </row>
    <row r="134" spans="1:5" ht="12" customHeight="1">
      <c r="A134" s="14" t="s">
        <v>88</v>
      </c>
      <c r="B134" s="8" t="s">
        <v>436</v>
      </c>
      <c r="C134" s="391"/>
      <c r="D134" s="391"/>
      <c r="E134" s="272"/>
    </row>
    <row r="135" spans="1:5" ht="12" customHeight="1">
      <c r="A135" s="14" t="s">
        <v>89</v>
      </c>
      <c r="B135" s="8" t="s">
        <v>428</v>
      </c>
      <c r="C135" s="391"/>
      <c r="D135" s="391"/>
      <c r="E135" s="272"/>
    </row>
    <row r="136" spans="1:5" ht="12" customHeight="1">
      <c r="A136" s="14" t="s">
        <v>90</v>
      </c>
      <c r="B136" s="8" t="s">
        <v>429</v>
      </c>
      <c r="C136" s="391"/>
      <c r="D136" s="391"/>
      <c r="E136" s="272"/>
    </row>
    <row r="137" spans="1:5" ht="12" customHeight="1">
      <c r="A137" s="14" t="s">
        <v>174</v>
      </c>
      <c r="B137" s="8" t="s">
        <v>430</v>
      </c>
      <c r="C137" s="391"/>
      <c r="D137" s="391"/>
      <c r="E137" s="272"/>
    </row>
    <row r="138" spans="1:5" ht="12" customHeight="1">
      <c r="A138" s="14" t="s">
        <v>175</v>
      </c>
      <c r="B138" s="8" t="s">
        <v>431</v>
      </c>
      <c r="C138" s="391"/>
      <c r="D138" s="391"/>
      <c r="E138" s="272"/>
    </row>
    <row r="139" spans="1:5" ht="12" customHeight="1" thickBot="1">
      <c r="A139" s="12" t="s">
        <v>176</v>
      </c>
      <c r="B139" s="8" t="s">
        <v>432</v>
      </c>
      <c r="C139" s="391"/>
      <c r="D139" s="391"/>
      <c r="E139" s="272"/>
    </row>
    <row r="140" spans="1:5" ht="12" customHeight="1" thickBot="1">
      <c r="A140" s="19" t="s">
        <v>23</v>
      </c>
      <c r="B140" s="145" t="s">
        <v>440</v>
      </c>
      <c r="C140" s="397">
        <f>+C141+C142+C143+C144</f>
        <v>1723</v>
      </c>
      <c r="D140" s="397">
        <f>+D141+D142+D143+D144</f>
        <v>3239</v>
      </c>
      <c r="E140" s="425">
        <f>+E141+E142+E143+E144</f>
        <v>725</v>
      </c>
    </row>
    <row r="141" spans="1:5" ht="12" customHeight="1">
      <c r="A141" s="14" t="s">
        <v>91</v>
      </c>
      <c r="B141" s="8" t="s">
        <v>371</v>
      </c>
      <c r="C141" s="391"/>
      <c r="D141" s="391"/>
      <c r="E141" s="272"/>
    </row>
    <row r="142" spans="1:5" ht="12" customHeight="1">
      <c r="A142" s="14" t="s">
        <v>92</v>
      </c>
      <c r="B142" s="8" t="s">
        <v>372</v>
      </c>
      <c r="C142" s="391">
        <v>1723</v>
      </c>
      <c r="D142" s="496">
        <v>3239</v>
      </c>
      <c r="E142" s="272">
        <v>725</v>
      </c>
    </row>
    <row r="143" spans="1:5" ht="12" customHeight="1">
      <c r="A143" s="14" t="s">
        <v>286</v>
      </c>
      <c r="B143" s="8" t="s">
        <v>441</v>
      </c>
      <c r="C143" s="391"/>
      <c r="D143" s="391"/>
      <c r="E143" s="272"/>
    </row>
    <row r="144" spans="1:5" ht="12" customHeight="1" thickBot="1">
      <c r="A144" s="12" t="s">
        <v>287</v>
      </c>
      <c r="B144" s="6" t="s">
        <v>391</v>
      </c>
      <c r="C144" s="391"/>
      <c r="D144" s="391"/>
      <c r="E144" s="272"/>
    </row>
    <row r="145" spans="1:5" ht="12" customHeight="1" thickBot="1">
      <c r="A145" s="19" t="s">
        <v>24</v>
      </c>
      <c r="B145" s="145" t="s">
        <v>442</v>
      </c>
      <c r="C145" s="473">
        <f>SUM(C146:C150)</f>
        <v>0</v>
      </c>
      <c r="D145" s="473">
        <f>SUM(D146:D150)</f>
        <v>0</v>
      </c>
      <c r="E145" s="467">
        <f>SUM(E146:E150)</f>
        <v>0</v>
      </c>
    </row>
    <row r="146" spans="1:5" ht="12" customHeight="1">
      <c r="A146" s="14" t="s">
        <v>93</v>
      </c>
      <c r="B146" s="8" t="s">
        <v>437</v>
      </c>
      <c r="C146" s="391"/>
      <c r="D146" s="391"/>
      <c r="E146" s="272"/>
    </row>
    <row r="147" spans="1:5" ht="12" customHeight="1">
      <c r="A147" s="14" t="s">
        <v>94</v>
      </c>
      <c r="B147" s="8" t="s">
        <v>444</v>
      </c>
      <c r="C147" s="391"/>
      <c r="D147" s="391"/>
      <c r="E147" s="272"/>
    </row>
    <row r="148" spans="1:5" ht="12" customHeight="1">
      <c r="A148" s="14" t="s">
        <v>298</v>
      </c>
      <c r="B148" s="8" t="s">
        <v>439</v>
      </c>
      <c r="C148" s="391"/>
      <c r="D148" s="391"/>
      <c r="E148" s="272"/>
    </row>
    <row r="149" spans="1:5" ht="12" customHeight="1">
      <c r="A149" s="14" t="s">
        <v>299</v>
      </c>
      <c r="B149" s="8" t="s">
        <v>445</v>
      </c>
      <c r="C149" s="391"/>
      <c r="D149" s="391"/>
      <c r="E149" s="272"/>
    </row>
    <row r="150" spans="1:5" ht="12" customHeight="1" thickBot="1">
      <c r="A150" s="14" t="s">
        <v>443</v>
      </c>
      <c r="B150" s="8" t="s">
        <v>446</v>
      </c>
      <c r="C150" s="391"/>
      <c r="D150" s="391"/>
      <c r="E150" s="272"/>
    </row>
    <row r="151" spans="1:5" ht="12" customHeight="1" thickBot="1">
      <c r="A151" s="19" t="s">
        <v>25</v>
      </c>
      <c r="B151" s="145" t="s">
        <v>447</v>
      </c>
      <c r="C151" s="474"/>
      <c r="D151" s="474"/>
      <c r="E151" s="468"/>
    </row>
    <row r="152" spans="1:5" ht="12" customHeight="1" thickBot="1">
      <c r="A152" s="19" t="s">
        <v>26</v>
      </c>
      <c r="B152" s="145" t="s">
        <v>448</v>
      </c>
      <c r="C152" s="474"/>
      <c r="D152" s="474"/>
      <c r="E152" s="468"/>
    </row>
    <row r="153" spans="1:6" ht="15" customHeight="1" thickBot="1">
      <c r="A153" s="19" t="s">
        <v>27</v>
      </c>
      <c r="B153" s="145" t="s">
        <v>450</v>
      </c>
      <c r="C153" s="475">
        <f>+C129+C133+C140+C145+C151+C152</f>
        <v>9713</v>
      </c>
      <c r="D153" s="475">
        <f>+D129+D133+D140+D145+D151+D152</f>
        <v>3239</v>
      </c>
      <c r="E153" s="469">
        <f>+E129+E133+E140+E145+E151+E152</f>
        <v>725</v>
      </c>
      <c r="F153" s="146"/>
    </row>
    <row r="154" spans="1:5" s="1" customFormat="1" ht="12.75" customHeight="1" thickBot="1">
      <c r="A154" s="303" t="s">
        <v>28</v>
      </c>
      <c r="B154" s="378" t="s">
        <v>449</v>
      </c>
      <c r="C154" s="475">
        <f>+C128+C153</f>
        <v>50190</v>
      </c>
      <c r="D154" s="475">
        <f>+D128+D153</f>
        <v>41990</v>
      </c>
      <c r="E154" s="469">
        <f>+E128+E153</f>
        <v>49042</v>
      </c>
    </row>
    <row r="155" ht="15.75">
      <c r="C155" s="381"/>
    </row>
    <row r="156" ht="15.75">
      <c r="C156" s="381"/>
    </row>
    <row r="157" ht="15.75">
      <c r="C157" s="381"/>
    </row>
    <row r="158" ht="16.5" customHeight="1">
      <c r="C158" s="381"/>
    </row>
    <row r="159" ht="15.75">
      <c r="C159" s="381"/>
    </row>
    <row r="160" ht="15.75">
      <c r="C160" s="381"/>
    </row>
    <row r="161" ht="15.75">
      <c r="C161" s="381"/>
    </row>
    <row r="162" ht="15.75">
      <c r="C162" s="381"/>
    </row>
    <row r="163" ht="15.75">
      <c r="C163" s="381"/>
    </row>
    <row r="164" ht="15.75">
      <c r="C164" s="381"/>
    </row>
    <row r="165" ht="15.75">
      <c r="C165" s="381"/>
    </row>
    <row r="166" ht="15.75">
      <c r="C166" s="381"/>
    </row>
    <row r="167" ht="15.75">
      <c r="C167" s="381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Pénzesgyőr. Önkormányzat
2017.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7">
      <selection activeCell="F32" sqref="F32"/>
    </sheetView>
  </sheetViews>
  <sheetFormatPr defaultColWidth="9.00390625" defaultRowHeight="12.75"/>
  <cols>
    <col min="1" max="1" width="6.875" style="216" customWidth="1"/>
    <col min="2" max="2" width="49.625" style="61" customWidth="1"/>
    <col min="3" max="8" width="12.875" style="61" customWidth="1"/>
    <col min="9" max="9" width="14.375" style="61" customWidth="1"/>
    <col min="10" max="10" width="3.375" style="61" customWidth="1"/>
    <col min="11" max="16384" width="9.375" style="61" customWidth="1"/>
  </cols>
  <sheetData>
    <row r="1" spans="1:9" ht="27.75" customHeight="1">
      <c r="A1" s="553" t="s">
        <v>3</v>
      </c>
      <c r="B1" s="553"/>
      <c r="C1" s="553"/>
      <c r="D1" s="553"/>
      <c r="E1" s="553"/>
      <c r="F1" s="553"/>
      <c r="G1" s="553"/>
      <c r="H1" s="553"/>
      <c r="I1" s="553"/>
    </row>
    <row r="2" ht="20.25" customHeight="1" thickBot="1">
      <c r="I2" s="450" t="s">
        <v>57</v>
      </c>
    </row>
    <row r="3" spans="1:9" s="451" customFormat="1" ht="26.25" customHeight="1">
      <c r="A3" s="561" t="s">
        <v>66</v>
      </c>
      <c r="B3" s="556" t="s">
        <v>82</v>
      </c>
      <c r="C3" s="561" t="s">
        <v>83</v>
      </c>
      <c r="D3" s="561" t="str">
        <f>+CONCATENATE(LEFT(ÖSSZEFÜGGÉSEK!A5,4)," előtti kifizetés")</f>
        <v>2016 előtti kifizetés</v>
      </c>
      <c r="E3" s="558" t="s">
        <v>65</v>
      </c>
      <c r="F3" s="559"/>
      <c r="G3" s="559"/>
      <c r="H3" s="560"/>
      <c r="I3" s="556" t="s">
        <v>51</v>
      </c>
    </row>
    <row r="4" spans="1:9" s="452" customFormat="1" ht="32.25" customHeight="1" thickBot="1">
      <c r="A4" s="562"/>
      <c r="B4" s="557"/>
      <c r="C4" s="557"/>
      <c r="D4" s="562"/>
      <c r="E4" s="277" t="str">
        <f>+CONCATENATE(LEFT(ÖSSZEFÜGGÉSEK!A5,4),".")</f>
        <v>2016.</v>
      </c>
      <c r="F4" s="277" t="str">
        <f>+CONCATENATE(LEFT(ÖSSZEFÜGGÉSEK!A5,4)+1,".")</f>
        <v>2017.</v>
      </c>
      <c r="G4" s="277" t="str">
        <f>+CONCATENATE(LEFT(ÖSSZEFÜGGÉSEK!A5,4)+2,".")</f>
        <v>2018.</v>
      </c>
      <c r="H4" s="278" t="str">
        <f>+CONCATENATE(LEFT(ÖSSZEFÜGGÉSEK!A5,4)+2,".",CHAR(10)," után")</f>
        <v>2018.
 után</v>
      </c>
      <c r="I4" s="557"/>
    </row>
    <row r="5" spans="1:9" s="453" customFormat="1" ht="12.75" customHeight="1" thickBot="1">
      <c r="A5" s="279" t="s">
        <v>470</v>
      </c>
      <c r="B5" s="280" t="s">
        <v>471</v>
      </c>
      <c r="C5" s="281" t="s">
        <v>472</v>
      </c>
      <c r="D5" s="280" t="s">
        <v>474</v>
      </c>
      <c r="E5" s="279" t="s">
        <v>473</v>
      </c>
      <c r="F5" s="281" t="s">
        <v>475</v>
      </c>
      <c r="G5" s="281" t="s">
        <v>476</v>
      </c>
      <c r="H5" s="282" t="s">
        <v>477</v>
      </c>
      <c r="I5" s="283" t="s">
        <v>478</v>
      </c>
    </row>
    <row r="6" spans="1:9" ht="24.75" customHeight="1" thickBot="1">
      <c r="A6" s="284" t="s">
        <v>18</v>
      </c>
      <c r="B6" s="285" t="s">
        <v>4</v>
      </c>
      <c r="C6" s="445"/>
      <c r="D6" s="75">
        <f>+D7+D8</f>
        <v>0</v>
      </c>
      <c r="E6" s="76">
        <f>+E7+E8</f>
        <v>0</v>
      </c>
      <c r="F6" s="77">
        <f>+F7+F8</f>
        <v>0</v>
      </c>
      <c r="G6" s="77">
        <f>+G7+G8</f>
        <v>0</v>
      </c>
      <c r="H6" s="78">
        <f>+H7+H8</f>
        <v>0</v>
      </c>
      <c r="I6" s="75">
        <f aca="true" t="shared" si="0" ref="I6:I17">SUM(D6:H6)</f>
        <v>0</v>
      </c>
    </row>
    <row r="7" spans="1:10" ht="19.5" customHeight="1">
      <c r="A7" s="286" t="s">
        <v>19</v>
      </c>
      <c r="B7" s="79" t="s">
        <v>67</v>
      </c>
      <c r="C7" s="446"/>
      <c r="D7" s="80"/>
      <c r="E7" s="81"/>
      <c r="F7" s="27"/>
      <c r="G7" s="27"/>
      <c r="H7" s="24"/>
      <c r="I7" s="287">
        <f t="shared" si="0"/>
        <v>0</v>
      </c>
      <c r="J7" s="552" t="s">
        <v>483</v>
      </c>
    </row>
    <row r="8" spans="1:10" ht="19.5" customHeight="1" thickBot="1">
      <c r="A8" s="286" t="s">
        <v>20</v>
      </c>
      <c r="B8" s="79" t="s">
        <v>67</v>
      </c>
      <c r="C8" s="446"/>
      <c r="D8" s="80"/>
      <c r="E8" s="81"/>
      <c r="F8" s="27"/>
      <c r="G8" s="27"/>
      <c r="H8" s="24"/>
      <c r="I8" s="287">
        <f t="shared" si="0"/>
        <v>0</v>
      </c>
      <c r="J8" s="552"/>
    </row>
    <row r="9" spans="1:10" ht="25.5" customHeight="1" thickBot="1">
      <c r="A9" s="284" t="s">
        <v>21</v>
      </c>
      <c r="B9" s="285" t="s">
        <v>5</v>
      </c>
      <c r="C9" s="447"/>
      <c r="D9" s="75">
        <f>+D10+D11</f>
        <v>0</v>
      </c>
      <c r="E9" s="76">
        <f>+E10+E11</f>
        <v>0</v>
      </c>
      <c r="F9" s="77">
        <f>+F10+F11</f>
        <v>0</v>
      </c>
      <c r="G9" s="77">
        <f>+G10+G11</f>
        <v>0</v>
      </c>
      <c r="H9" s="78">
        <f>+H10+H11</f>
        <v>0</v>
      </c>
      <c r="I9" s="75">
        <f t="shared" si="0"/>
        <v>0</v>
      </c>
      <c r="J9" s="552"/>
    </row>
    <row r="10" spans="1:10" ht="19.5" customHeight="1">
      <c r="A10" s="286" t="s">
        <v>22</v>
      </c>
      <c r="B10" s="79" t="s">
        <v>67</v>
      </c>
      <c r="C10" s="446"/>
      <c r="D10" s="80"/>
      <c r="E10" s="81"/>
      <c r="F10" s="27"/>
      <c r="G10" s="27"/>
      <c r="H10" s="24"/>
      <c r="I10" s="287">
        <f t="shared" si="0"/>
        <v>0</v>
      </c>
      <c r="J10" s="552"/>
    </row>
    <row r="11" spans="1:10" ht="19.5" customHeight="1" thickBot="1">
      <c r="A11" s="286" t="s">
        <v>23</v>
      </c>
      <c r="B11" s="79" t="s">
        <v>67</v>
      </c>
      <c r="C11" s="446"/>
      <c r="D11" s="80"/>
      <c r="E11" s="81"/>
      <c r="F11" s="27"/>
      <c r="G11" s="27"/>
      <c r="H11" s="24"/>
      <c r="I11" s="287">
        <f t="shared" si="0"/>
        <v>0</v>
      </c>
      <c r="J11" s="552"/>
    </row>
    <row r="12" spans="1:10" ht="19.5" customHeight="1" thickBot="1">
      <c r="A12" s="284" t="s">
        <v>24</v>
      </c>
      <c r="B12" s="285" t="s">
        <v>202</v>
      </c>
      <c r="C12" s="447"/>
      <c r="D12" s="75">
        <f>+D13</f>
        <v>0</v>
      </c>
      <c r="E12" s="76">
        <f>+E13</f>
        <v>0</v>
      </c>
      <c r="F12" s="77">
        <f>+F13</f>
        <v>0</v>
      </c>
      <c r="G12" s="77">
        <f>+G13</f>
        <v>0</v>
      </c>
      <c r="H12" s="78">
        <f>+H13</f>
        <v>0</v>
      </c>
      <c r="I12" s="75">
        <f t="shared" si="0"/>
        <v>0</v>
      </c>
      <c r="J12" s="552"/>
    </row>
    <row r="13" spans="1:10" ht="19.5" customHeight="1" thickBot="1">
      <c r="A13" s="286" t="s">
        <v>25</v>
      </c>
      <c r="B13" s="79" t="s">
        <v>67</v>
      </c>
      <c r="C13" s="446"/>
      <c r="D13" s="80"/>
      <c r="E13" s="81"/>
      <c r="F13" s="27"/>
      <c r="G13" s="27"/>
      <c r="H13" s="24"/>
      <c r="I13" s="287">
        <f t="shared" si="0"/>
        <v>0</v>
      </c>
      <c r="J13" s="552"/>
    </row>
    <row r="14" spans="1:10" ht="19.5" customHeight="1" thickBot="1">
      <c r="A14" s="284" t="s">
        <v>26</v>
      </c>
      <c r="B14" s="285" t="s">
        <v>203</v>
      </c>
      <c r="C14" s="447"/>
      <c r="D14" s="75">
        <f>+D15</f>
        <v>0</v>
      </c>
      <c r="E14" s="76">
        <f>+E15</f>
        <v>0</v>
      </c>
      <c r="F14" s="77">
        <f>+F15</f>
        <v>0</v>
      </c>
      <c r="G14" s="77">
        <f>+G15</f>
        <v>0</v>
      </c>
      <c r="H14" s="78">
        <f>+H15</f>
        <v>0</v>
      </c>
      <c r="I14" s="75">
        <f t="shared" si="0"/>
        <v>0</v>
      </c>
      <c r="J14" s="552"/>
    </row>
    <row r="15" spans="1:10" ht="19.5" customHeight="1" thickBot="1">
      <c r="A15" s="288" t="s">
        <v>27</v>
      </c>
      <c r="B15" s="82" t="s">
        <v>67</v>
      </c>
      <c r="C15" s="448"/>
      <c r="D15" s="83"/>
      <c r="E15" s="84"/>
      <c r="F15" s="28"/>
      <c r="G15" s="28"/>
      <c r="H15" s="26"/>
      <c r="I15" s="289">
        <f t="shared" si="0"/>
        <v>0</v>
      </c>
      <c r="J15" s="552"/>
    </row>
    <row r="16" spans="1:10" ht="19.5" customHeight="1" thickBot="1">
      <c r="A16" s="284" t="s">
        <v>28</v>
      </c>
      <c r="B16" s="290" t="s">
        <v>204</v>
      </c>
      <c r="C16" s="447"/>
      <c r="D16" s="75">
        <f>+D17</f>
        <v>0</v>
      </c>
      <c r="E16" s="76">
        <f>+E17</f>
        <v>0</v>
      </c>
      <c r="F16" s="77">
        <f>+F17</f>
        <v>0</v>
      </c>
      <c r="G16" s="77">
        <f>+G17</f>
        <v>0</v>
      </c>
      <c r="H16" s="78">
        <f>+H17</f>
        <v>0</v>
      </c>
      <c r="I16" s="75">
        <f t="shared" si="0"/>
        <v>0</v>
      </c>
      <c r="J16" s="552"/>
    </row>
    <row r="17" spans="1:10" ht="19.5" customHeight="1" thickBot="1">
      <c r="A17" s="291" t="s">
        <v>29</v>
      </c>
      <c r="B17" s="85" t="s">
        <v>67</v>
      </c>
      <c r="C17" s="449"/>
      <c r="D17" s="86"/>
      <c r="E17" s="87"/>
      <c r="F17" s="88"/>
      <c r="G17" s="88"/>
      <c r="H17" s="25"/>
      <c r="I17" s="292">
        <f t="shared" si="0"/>
        <v>0</v>
      </c>
      <c r="J17" s="552"/>
    </row>
    <row r="18" spans="1:10" ht="19.5" customHeight="1" thickBot="1">
      <c r="A18" s="554" t="s">
        <v>144</v>
      </c>
      <c r="B18" s="555"/>
      <c r="C18" s="142"/>
      <c r="D18" s="75">
        <f aca="true" t="shared" si="1" ref="D18:I18">+D6+D9+D12+D14+D16</f>
        <v>0</v>
      </c>
      <c r="E18" s="76">
        <f t="shared" si="1"/>
        <v>0</v>
      </c>
      <c r="F18" s="77">
        <f t="shared" si="1"/>
        <v>0</v>
      </c>
      <c r="G18" s="77">
        <f t="shared" si="1"/>
        <v>0</v>
      </c>
      <c r="H18" s="78">
        <f t="shared" si="1"/>
        <v>0</v>
      </c>
      <c r="I18" s="75">
        <f t="shared" si="1"/>
        <v>0</v>
      </c>
      <c r="J18" s="552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M17" sqref="M17"/>
    </sheetView>
  </sheetViews>
  <sheetFormatPr defaultColWidth="9.00390625" defaultRowHeight="12.75"/>
  <cols>
    <col min="1" max="1" width="5.875" style="102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564" t="s">
        <v>6</v>
      </c>
      <c r="C1" s="564"/>
      <c r="D1" s="564"/>
    </row>
    <row r="2" spans="1:4" s="90" customFormat="1" ht="16.5" thickBot="1">
      <c r="A2" s="89"/>
      <c r="B2" s="370"/>
      <c r="D2" s="49" t="s">
        <v>57</v>
      </c>
    </row>
    <row r="3" spans="1:4" s="92" customFormat="1" ht="48" customHeight="1" thickBot="1">
      <c r="A3" s="91" t="s">
        <v>16</v>
      </c>
      <c r="B3" s="222" t="s">
        <v>17</v>
      </c>
      <c r="C3" s="222" t="s">
        <v>68</v>
      </c>
      <c r="D3" s="223" t="s">
        <v>69</v>
      </c>
    </row>
    <row r="4" spans="1:4" s="92" customFormat="1" ht="13.5" customHeight="1" thickBot="1">
      <c r="A4" s="40" t="s">
        <v>470</v>
      </c>
      <c r="B4" s="224" t="s">
        <v>471</v>
      </c>
      <c r="C4" s="224" t="s">
        <v>472</v>
      </c>
      <c r="D4" s="225" t="s">
        <v>474</v>
      </c>
    </row>
    <row r="5" spans="1:4" ht="18" customHeight="1">
      <c r="A5" s="155" t="s">
        <v>18</v>
      </c>
      <c r="B5" s="226" t="s">
        <v>166</v>
      </c>
      <c r="C5" s="153"/>
      <c r="D5" s="93"/>
    </row>
    <row r="6" spans="1:4" ht="18" customHeight="1">
      <c r="A6" s="94" t="s">
        <v>19</v>
      </c>
      <c r="B6" s="227" t="s">
        <v>167</v>
      </c>
      <c r="C6" s="154"/>
      <c r="D6" s="96"/>
    </row>
    <row r="7" spans="1:4" ht="18" customHeight="1">
      <c r="A7" s="94" t="s">
        <v>20</v>
      </c>
      <c r="B7" s="227" t="s">
        <v>117</v>
      </c>
      <c r="C7" s="154"/>
      <c r="D7" s="96"/>
    </row>
    <row r="8" spans="1:4" ht="18" customHeight="1">
      <c r="A8" s="94" t="s">
        <v>21</v>
      </c>
      <c r="B8" s="227" t="s">
        <v>118</v>
      </c>
      <c r="C8" s="154"/>
      <c r="D8" s="96"/>
    </row>
    <row r="9" spans="1:4" ht="18" customHeight="1">
      <c r="A9" s="94" t="s">
        <v>22</v>
      </c>
      <c r="B9" s="227" t="s">
        <v>159</v>
      </c>
      <c r="C9" s="154"/>
      <c r="D9" s="96"/>
    </row>
    <row r="10" spans="1:4" ht="18" customHeight="1">
      <c r="A10" s="94" t="s">
        <v>23</v>
      </c>
      <c r="B10" s="227" t="s">
        <v>160</v>
      </c>
      <c r="C10" s="154"/>
      <c r="D10" s="96"/>
    </row>
    <row r="11" spans="1:4" ht="18" customHeight="1">
      <c r="A11" s="94" t="s">
        <v>24</v>
      </c>
      <c r="B11" s="228" t="s">
        <v>161</v>
      </c>
      <c r="C11" s="154"/>
      <c r="D11" s="96"/>
    </row>
    <row r="12" spans="1:4" ht="18" customHeight="1">
      <c r="A12" s="94" t="s">
        <v>26</v>
      </c>
      <c r="B12" s="228" t="s">
        <v>162</v>
      </c>
      <c r="C12" s="154"/>
      <c r="D12" s="96"/>
    </row>
    <row r="13" spans="1:4" ht="18" customHeight="1">
      <c r="A13" s="94" t="s">
        <v>27</v>
      </c>
      <c r="B13" s="228" t="s">
        <v>163</v>
      </c>
      <c r="C13" s="154"/>
      <c r="D13" s="96"/>
    </row>
    <row r="14" spans="1:4" ht="18" customHeight="1">
      <c r="A14" s="94" t="s">
        <v>28</v>
      </c>
      <c r="B14" s="228" t="s">
        <v>164</v>
      </c>
      <c r="C14" s="154"/>
      <c r="D14" s="96"/>
    </row>
    <row r="15" spans="1:4" ht="22.5" customHeight="1">
      <c r="A15" s="94" t="s">
        <v>29</v>
      </c>
      <c r="B15" s="228" t="s">
        <v>165</v>
      </c>
      <c r="C15" s="154"/>
      <c r="D15" s="96"/>
    </row>
    <row r="16" spans="1:4" ht="18" customHeight="1">
      <c r="A16" s="94" t="s">
        <v>30</v>
      </c>
      <c r="B16" s="227" t="s">
        <v>119</v>
      </c>
      <c r="C16" s="154"/>
      <c r="D16" s="96"/>
    </row>
    <row r="17" spans="1:4" ht="18" customHeight="1">
      <c r="A17" s="94" t="s">
        <v>31</v>
      </c>
      <c r="B17" s="227" t="s">
        <v>8</v>
      </c>
      <c r="C17" s="154"/>
      <c r="D17" s="96"/>
    </row>
    <row r="18" spans="1:4" ht="18" customHeight="1">
      <c r="A18" s="94" t="s">
        <v>32</v>
      </c>
      <c r="B18" s="227" t="s">
        <v>7</v>
      </c>
      <c r="C18" s="154"/>
      <c r="D18" s="96"/>
    </row>
    <row r="19" spans="1:4" ht="18" customHeight="1">
      <c r="A19" s="94" t="s">
        <v>33</v>
      </c>
      <c r="B19" s="227" t="s">
        <v>120</v>
      </c>
      <c r="C19" s="154"/>
      <c r="D19" s="96"/>
    </row>
    <row r="20" spans="1:4" ht="18" customHeight="1">
      <c r="A20" s="94" t="s">
        <v>34</v>
      </c>
      <c r="B20" s="227" t="s">
        <v>121</v>
      </c>
      <c r="C20" s="154"/>
      <c r="D20" s="96"/>
    </row>
    <row r="21" spans="1:4" ht="18" customHeight="1">
      <c r="A21" s="94" t="s">
        <v>35</v>
      </c>
      <c r="B21" s="144"/>
      <c r="C21" s="95"/>
      <c r="D21" s="96"/>
    </row>
    <row r="22" spans="1:4" ht="18" customHeight="1">
      <c r="A22" s="94" t="s">
        <v>36</v>
      </c>
      <c r="B22" s="97"/>
      <c r="C22" s="95"/>
      <c r="D22" s="96"/>
    </row>
    <row r="23" spans="1:4" ht="18" customHeight="1">
      <c r="A23" s="94" t="s">
        <v>37</v>
      </c>
      <c r="B23" s="97"/>
      <c r="C23" s="95"/>
      <c r="D23" s="96"/>
    </row>
    <row r="24" spans="1:4" ht="18" customHeight="1">
      <c r="A24" s="94" t="s">
        <v>38</v>
      </c>
      <c r="B24" s="97"/>
      <c r="C24" s="95"/>
      <c r="D24" s="96"/>
    </row>
    <row r="25" spans="1:4" ht="18" customHeight="1">
      <c r="A25" s="94" t="s">
        <v>39</v>
      </c>
      <c r="B25" s="97"/>
      <c r="C25" s="95"/>
      <c r="D25" s="96"/>
    </row>
    <row r="26" spans="1:4" ht="18" customHeight="1">
      <c r="A26" s="94" t="s">
        <v>40</v>
      </c>
      <c r="B26" s="97"/>
      <c r="C26" s="95"/>
      <c r="D26" s="96"/>
    </row>
    <row r="27" spans="1:4" ht="18" customHeight="1">
      <c r="A27" s="94" t="s">
        <v>41</v>
      </c>
      <c r="B27" s="97"/>
      <c r="C27" s="95"/>
      <c r="D27" s="96"/>
    </row>
    <row r="28" spans="1:4" ht="18" customHeight="1">
      <c r="A28" s="94" t="s">
        <v>42</v>
      </c>
      <c r="B28" s="97"/>
      <c r="C28" s="95"/>
      <c r="D28" s="96"/>
    </row>
    <row r="29" spans="1:4" ht="18" customHeight="1" thickBot="1">
      <c r="A29" s="156" t="s">
        <v>43</v>
      </c>
      <c r="B29" s="98"/>
      <c r="C29" s="99"/>
      <c r="D29" s="100"/>
    </row>
    <row r="30" spans="1:4" ht="18" customHeight="1" thickBot="1">
      <c r="A30" s="41" t="s">
        <v>44</v>
      </c>
      <c r="B30" s="231" t="s">
        <v>53</v>
      </c>
      <c r="C30" s="232">
        <f>+C5+C6+C7+C8+C9+C16+C17+C18+C19+C20+C21+C22+C23+C24+C25+C26+C27+C28+C29</f>
        <v>0</v>
      </c>
      <c r="D30" s="233">
        <f>+D5+D6+D7+D8+D9+D16+D17+D18+D19+D20+D21+D22+D23+D24+D25+D26+D27+D28+D29</f>
        <v>0</v>
      </c>
    </row>
    <row r="31" spans="1:4" ht="8.25" customHeight="1">
      <c r="A31" s="101"/>
      <c r="B31" s="563"/>
      <c r="C31" s="563"/>
      <c r="D31" s="563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5">
      <selection activeCell="R17" sqref="R17"/>
    </sheetView>
  </sheetViews>
  <sheetFormatPr defaultColWidth="9.00390625" defaultRowHeight="12.75"/>
  <cols>
    <col min="1" max="1" width="4.875" style="115" customWidth="1"/>
    <col min="2" max="2" width="31.125" style="133" customWidth="1"/>
    <col min="3" max="4" width="9.00390625" style="133" customWidth="1"/>
    <col min="5" max="5" width="9.50390625" style="133" customWidth="1"/>
    <col min="6" max="6" width="8.875" style="133" customWidth="1"/>
    <col min="7" max="7" width="8.625" style="133" customWidth="1"/>
    <col min="8" max="8" width="8.875" style="133" customWidth="1"/>
    <col min="9" max="9" width="8.125" style="133" customWidth="1"/>
    <col min="10" max="14" width="9.50390625" style="133" customWidth="1"/>
    <col min="15" max="15" width="12.625" style="115" customWidth="1"/>
    <col min="16" max="16384" width="9.375" style="133" customWidth="1"/>
  </cols>
  <sheetData>
    <row r="1" spans="1:15" ht="31.5" customHeight="1">
      <c r="A1" s="568" t="str">
        <f>+CONCATENATE("Előirányzat-felhasználási terv",CHAR(10),LEFT(ÖSSZEFÜGGÉSEK!A5,4),". évre")</f>
        <v>Előirányzat-felhasználási terv
2016. évre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</row>
    <row r="2" ht="16.5" thickBot="1">
      <c r="O2" s="3" t="s">
        <v>54</v>
      </c>
    </row>
    <row r="3" spans="1:15" s="115" customFormat="1" ht="25.5" customHeight="1" thickBot="1">
      <c r="A3" s="112" t="s">
        <v>16</v>
      </c>
      <c r="B3" s="113" t="s">
        <v>58</v>
      </c>
      <c r="C3" s="113" t="s">
        <v>70</v>
      </c>
      <c r="D3" s="113" t="s">
        <v>71</v>
      </c>
      <c r="E3" s="113" t="s">
        <v>72</v>
      </c>
      <c r="F3" s="113" t="s">
        <v>73</v>
      </c>
      <c r="G3" s="113" t="s">
        <v>74</v>
      </c>
      <c r="H3" s="113" t="s">
        <v>75</v>
      </c>
      <c r="I3" s="113" t="s">
        <v>76</v>
      </c>
      <c r="J3" s="113" t="s">
        <v>77</v>
      </c>
      <c r="K3" s="113" t="s">
        <v>78</v>
      </c>
      <c r="L3" s="113" t="s">
        <v>79</v>
      </c>
      <c r="M3" s="113" t="s">
        <v>80</v>
      </c>
      <c r="N3" s="113" t="s">
        <v>81</v>
      </c>
      <c r="O3" s="114" t="s">
        <v>53</v>
      </c>
    </row>
    <row r="4" spans="1:15" s="117" customFormat="1" ht="15" customHeight="1" thickBot="1">
      <c r="A4" s="116" t="s">
        <v>18</v>
      </c>
      <c r="B4" s="565" t="s">
        <v>55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7"/>
    </row>
    <row r="5" spans="1:15" s="117" customFormat="1" ht="22.5">
      <c r="A5" s="118" t="s">
        <v>19</v>
      </c>
      <c r="B5" s="454" t="s">
        <v>374</v>
      </c>
      <c r="C5" s="119">
        <v>1512</v>
      </c>
      <c r="D5" s="119">
        <v>1512</v>
      </c>
      <c r="E5" s="119">
        <v>1512</v>
      </c>
      <c r="F5" s="119">
        <v>1512</v>
      </c>
      <c r="G5" s="119">
        <v>1512</v>
      </c>
      <c r="H5" s="119">
        <v>1512</v>
      </c>
      <c r="I5" s="119">
        <v>1512</v>
      </c>
      <c r="J5" s="119">
        <v>1512</v>
      </c>
      <c r="K5" s="119">
        <v>1512</v>
      </c>
      <c r="L5" s="119">
        <v>1513</v>
      </c>
      <c r="M5" s="119">
        <v>1513</v>
      </c>
      <c r="N5" s="119">
        <v>1513</v>
      </c>
      <c r="O5" s="120">
        <f aca="true" t="shared" si="0" ref="O5:O25">SUM(C5:N5)</f>
        <v>18147</v>
      </c>
    </row>
    <row r="6" spans="1:15" s="124" customFormat="1" ht="22.5">
      <c r="A6" s="121" t="s">
        <v>20</v>
      </c>
      <c r="B6" s="295" t="s">
        <v>399</v>
      </c>
      <c r="C6" s="122">
        <v>643</v>
      </c>
      <c r="D6" s="122">
        <v>643</v>
      </c>
      <c r="E6" s="122">
        <v>643</v>
      </c>
      <c r="F6" s="122">
        <v>643</v>
      </c>
      <c r="G6" s="122">
        <v>643</v>
      </c>
      <c r="H6" s="122">
        <v>643</v>
      </c>
      <c r="I6" s="122">
        <v>642</v>
      </c>
      <c r="J6" s="122">
        <v>642</v>
      </c>
      <c r="K6" s="122">
        <v>642</v>
      </c>
      <c r="L6" s="122">
        <v>642</v>
      </c>
      <c r="M6" s="122">
        <v>642</v>
      </c>
      <c r="N6" s="122">
        <v>642</v>
      </c>
      <c r="O6" s="123">
        <f t="shared" si="0"/>
        <v>7710</v>
      </c>
    </row>
    <row r="7" spans="1:15" s="124" customFormat="1" ht="22.5">
      <c r="A7" s="121" t="s">
        <v>21</v>
      </c>
      <c r="B7" s="294" t="s">
        <v>400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>
        <f t="shared" si="0"/>
        <v>0</v>
      </c>
    </row>
    <row r="8" spans="1:15" s="124" customFormat="1" ht="13.5" customHeight="1">
      <c r="A8" s="121" t="s">
        <v>22</v>
      </c>
      <c r="B8" s="293" t="s">
        <v>173</v>
      </c>
      <c r="C8" s="122">
        <v>434</v>
      </c>
      <c r="D8" s="122">
        <v>434</v>
      </c>
      <c r="E8" s="122">
        <v>434</v>
      </c>
      <c r="F8" s="122">
        <v>434</v>
      </c>
      <c r="G8" s="122">
        <v>434</v>
      </c>
      <c r="H8" s="122">
        <v>434</v>
      </c>
      <c r="I8" s="122">
        <v>434</v>
      </c>
      <c r="J8" s="122">
        <v>434</v>
      </c>
      <c r="K8" s="122">
        <v>434</v>
      </c>
      <c r="L8" s="122">
        <v>434</v>
      </c>
      <c r="M8" s="122">
        <v>435</v>
      </c>
      <c r="N8" s="122">
        <v>435</v>
      </c>
      <c r="O8" s="123">
        <f t="shared" si="0"/>
        <v>5210</v>
      </c>
    </row>
    <row r="9" spans="1:15" s="124" customFormat="1" ht="13.5" customHeight="1">
      <c r="A9" s="121" t="s">
        <v>23</v>
      </c>
      <c r="B9" s="293" t="s">
        <v>401</v>
      </c>
      <c r="C9" s="122">
        <v>231</v>
      </c>
      <c r="D9" s="122">
        <v>231</v>
      </c>
      <c r="E9" s="122">
        <v>231</v>
      </c>
      <c r="F9" s="122">
        <v>231</v>
      </c>
      <c r="G9" s="122">
        <v>231</v>
      </c>
      <c r="H9" s="122">
        <v>231</v>
      </c>
      <c r="I9" s="122">
        <v>231</v>
      </c>
      <c r="J9" s="122">
        <v>231</v>
      </c>
      <c r="K9" s="122">
        <v>231</v>
      </c>
      <c r="L9" s="122">
        <v>231</v>
      </c>
      <c r="M9" s="122">
        <v>230</v>
      </c>
      <c r="N9" s="122">
        <v>230</v>
      </c>
      <c r="O9" s="123">
        <f t="shared" si="0"/>
        <v>2770</v>
      </c>
    </row>
    <row r="10" spans="1:15" s="124" customFormat="1" ht="13.5" customHeight="1">
      <c r="A10" s="121" t="s">
        <v>24</v>
      </c>
      <c r="B10" s="293" t="s">
        <v>9</v>
      </c>
      <c r="C10" s="122">
        <v>425</v>
      </c>
      <c r="D10" s="122">
        <v>425</v>
      </c>
      <c r="E10" s="122">
        <v>425</v>
      </c>
      <c r="F10" s="122">
        <v>425</v>
      </c>
      <c r="G10" s="122">
        <v>425</v>
      </c>
      <c r="H10" s="122">
        <v>425</v>
      </c>
      <c r="I10" s="122">
        <v>426</v>
      </c>
      <c r="J10" s="122">
        <v>426</v>
      </c>
      <c r="K10" s="122">
        <v>426</v>
      </c>
      <c r="L10" s="122">
        <v>426</v>
      </c>
      <c r="M10" s="122">
        <v>426</v>
      </c>
      <c r="N10" s="122">
        <v>425</v>
      </c>
      <c r="O10" s="123">
        <f t="shared" si="0"/>
        <v>5105</v>
      </c>
    </row>
    <row r="11" spans="1:15" s="124" customFormat="1" ht="13.5" customHeight="1">
      <c r="A11" s="121" t="s">
        <v>25</v>
      </c>
      <c r="B11" s="293" t="s">
        <v>376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>
        <f t="shared" si="0"/>
        <v>0</v>
      </c>
    </row>
    <row r="12" spans="1:15" s="124" customFormat="1" ht="22.5">
      <c r="A12" s="121" t="s">
        <v>26</v>
      </c>
      <c r="B12" s="295" t="s">
        <v>398</v>
      </c>
      <c r="C12" s="122">
        <v>300</v>
      </c>
      <c r="D12" s="122">
        <v>300</v>
      </c>
      <c r="E12" s="122">
        <v>300</v>
      </c>
      <c r="F12" s="122">
        <v>300</v>
      </c>
      <c r="G12" s="122">
        <v>300</v>
      </c>
      <c r="H12" s="122">
        <v>300</v>
      </c>
      <c r="I12" s="122">
        <v>300</v>
      </c>
      <c r="J12" s="122">
        <v>300</v>
      </c>
      <c r="K12" s="122">
        <v>300</v>
      </c>
      <c r="L12" s="122">
        <v>300</v>
      </c>
      <c r="M12" s="122">
        <v>300</v>
      </c>
      <c r="N12" s="122">
        <v>300</v>
      </c>
      <c r="O12" s="123">
        <f t="shared" si="0"/>
        <v>3600</v>
      </c>
    </row>
    <row r="13" spans="1:15" s="124" customFormat="1" ht="13.5" customHeight="1" thickBot="1">
      <c r="A13" s="121" t="s">
        <v>27</v>
      </c>
      <c r="B13" s="293" t="s">
        <v>10</v>
      </c>
      <c r="C13" s="122">
        <v>542</v>
      </c>
      <c r="D13" s="122">
        <v>542</v>
      </c>
      <c r="E13" s="122">
        <v>542</v>
      </c>
      <c r="F13" s="122">
        <v>542</v>
      </c>
      <c r="G13" s="122">
        <v>542</v>
      </c>
      <c r="H13" s="122">
        <v>542</v>
      </c>
      <c r="I13" s="122">
        <v>542</v>
      </c>
      <c r="J13" s="122">
        <v>542</v>
      </c>
      <c r="K13" s="122">
        <v>541</v>
      </c>
      <c r="L13" s="122">
        <v>541</v>
      </c>
      <c r="M13" s="122">
        <v>541</v>
      </c>
      <c r="N13" s="122">
        <v>541</v>
      </c>
      <c r="O13" s="123">
        <f>SUM(C13:N13)</f>
        <v>6500</v>
      </c>
    </row>
    <row r="14" spans="1:15" s="117" customFormat="1" ht="15.75" customHeight="1" thickBot="1">
      <c r="A14" s="116" t="s">
        <v>28</v>
      </c>
      <c r="B14" s="42" t="s">
        <v>106</v>
      </c>
      <c r="C14" s="127">
        <f aca="true" t="shared" si="1" ref="C14:N14">SUM(C5:C13)</f>
        <v>4087</v>
      </c>
      <c r="D14" s="127">
        <f t="shared" si="1"/>
        <v>4087</v>
      </c>
      <c r="E14" s="127">
        <f t="shared" si="1"/>
        <v>4087</v>
      </c>
      <c r="F14" s="127">
        <f t="shared" si="1"/>
        <v>4087</v>
      </c>
      <c r="G14" s="127">
        <f t="shared" si="1"/>
        <v>4087</v>
      </c>
      <c r="H14" s="127">
        <f t="shared" si="1"/>
        <v>4087</v>
      </c>
      <c r="I14" s="127">
        <f t="shared" si="1"/>
        <v>4087</v>
      </c>
      <c r="J14" s="127">
        <f t="shared" si="1"/>
        <v>4087</v>
      </c>
      <c r="K14" s="127">
        <f t="shared" si="1"/>
        <v>4086</v>
      </c>
      <c r="L14" s="127">
        <f t="shared" si="1"/>
        <v>4087</v>
      </c>
      <c r="M14" s="127">
        <f t="shared" si="1"/>
        <v>4087</v>
      </c>
      <c r="N14" s="127">
        <f t="shared" si="1"/>
        <v>4086</v>
      </c>
      <c r="O14" s="128">
        <f>SUM(C14:N14)</f>
        <v>49042</v>
      </c>
    </row>
    <row r="15" spans="1:15" s="117" customFormat="1" ht="15" customHeight="1" thickBot="1">
      <c r="A15" s="116" t="s">
        <v>29</v>
      </c>
      <c r="B15" s="565" t="s">
        <v>56</v>
      </c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7"/>
    </row>
    <row r="16" spans="1:15" s="124" customFormat="1" ht="13.5" customHeight="1">
      <c r="A16" s="129" t="s">
        <v>30</v>
      </c>
      <c r="B16" s="296" t="s">
        <v>59</v>
      </c>
      <c r="C16" s="125">
        <v>1175</v>
      </c>
      <c r="D16" s="125">
        <v>1175</v>
      </c>
      <c r="E16" s="125">
        <v>1175</v>
      </c>
      <c r="F16" s="125">
        <v>1175</v>
      </c>
      <c r="G16" s="125">
        <v>1175</v>
      </c>
      <c r="H16" s="125">
        <v>1175</v>
      </c>
      <c r="I16" s="125">
        <v>1175</v>
      </c>
      <c r="J16" s="125">
        <v>1175</v>
      </c>
      <c r="K16" s="125">
        <v>1175</v>
      </c>
      <c r="L16" s="125">
        <v>1175</v>
      </c>
      <c r="M16" s="125">
        <v>1175</v>
      </c>
      <c r="N16" s="125">
        <v>1176</v>
      </c>
      <c r="O16" s="126">
        <f t="shared" si="0"/>
        <v>14101</v>
      </c>
    </row>
    <row r="17" spans="1:15" s="124" customFormat="1" ht="27" customHeight="1">
      <c r="A17" s="121" t="s">
        <v>31</v>
      </c>
      <c r="B17" s="295" t="s">
        <v>182</v>
      </c>
      <c r="C17" s="122">
        <v>262</v>
      </c>
      <c r="D17" s="122">
        <v>262</v>
      </c>
      <c r="E17" s="122">
        <v>262</v>
      </c>
      <c r="F17" s="122">
        <v>262</v>
      </c>
      <c r="G17" s="122">
        <v>262</v>
      </c>
      <c r="H17" s="122">
        <v>262</v>
      </c>
      <c r="I17" s="122">
        <v>262</v>
      </c>
      <c r="J17" s="122">
        <v>262</v>
      </c>
      <c r="K17" s="122">
        <v>262</v>
      </c>
      <c r="L17" s="122">
        <v>262</v>
      </c>
      <c r="M17" s="122">
        <v>262</v>
      </c>
      <c r="N17" s="122">
        <v>263</v>
      </c>
      <c r="O17" s="123">
        <f t="shared" si="0"/>
        <v>3145</v>
      </c>
    </row>
    <row r="18" spans="1:15" s="124" customFormat="1" ht="13.5" customHeight="1">
      <c r="A18" s="121" t="s">
        <v>32</v>
      </c>
      <c r="B18" s="293" t="s">
        <v>138</v>
      </c>
      <c r="C18" s="122">
        <v>944</v>
      </c>
      <c r="D18" s="122">
        <v>944</v>
      </c>
      <c r="E18" s="122">
        <v>944</v>
      </c>
      <c r="F18" s="122">
        <v>944</v>
      </c>
      <c r="G18" s="122">
        <v>944</v>
      </c>
      <c r="H18" s="122">
        <v>944</v>
      </c>
      <c r="I18" s="122">
        <v>944</v>
      </c>
      <c r="J18" s="122">
        <v>944</v>
      </c>
      <c r="K18" s="122">
        <v>944</v>
      </c>
      <c r="L18" s="122">
        <v>943</v>
      </c>
      <c r="M18" s="122">
        <v>943</v>
      </c>
      <c r="N18" s="122">
        <v>943</v>
      </c>
      <c r="O18" s="123">
        <f t="shared" si="0"/>
        <v>11325</v>
      </c>
    </row>
    <row r="19" spans="1:15" s="124" customFormat="1" ht="13.5" customHeight="1">
      <c r="A19" s="121" t="s">
        <v>33</v>
      </c>
      <c r="B19" s="293" t="s">
        <v>183</v>
      </c>
      <c r="C19" s="122">
        <v>220</v>
      </c>
      <c r="D19" s="122">
        <v>220</v>
      </c>
      <c r="E19" s="122">
        <v>220</v>
      </c>
      <c r="F19" s="122">
        <v>220</v>
      </c>
      <c r="G19" s="122">
        <v>220</v>
      </c>
      <c r="H19" s="122">
        <v>220</v>
      </c>
      <c r="I19" s="122">
        <v>220</v>
      </c>
      <c r="J19" s="122">
        <v>221</v>
      </c>
      <c r="K19" s="122">
        <v>221</v>
      </c>
      <c r="L19" s="122">
        <v>221</v>
      </c>
      <c r="M19" s="122">
        <v>221</v>
      </c>
      <c r="N19" s="122">
        <v>221</v>
      </c>
      <c r="O19" s="123">
        <f t="shared" si="0"/>
        <v>2645</v>
      </c>
    </row>
    <row r="20" spans="1:15" s="124" customFormat="1" ht="13.5" customHeight="1">
      <c r="A20" s="121" t="s">
        <v>34</v>
      </c>
      <c r="B20" s="293" t="s">
        <v>11</v>
      </c>
      <c r="C20" s="122">
        <v>275</v>
      </c>
      <c r="D20" s="122">
        <v>275</v>
      </c>
      <c r="E20" s="122">
        <v>275</v>
      </c>
      <c r="F20" s="122">
        <v>275</v>
      </c>
      <c r="G20" s="122">
        <v>275</v>
      </c>
      <c r="H20" s="122">
        <v>275</v>
      </c>
      <c r="I20" s="122">
        <v>275</v>
      </c>
      <c r="J20" s="122">
        <v>275</v>
      </c>
      <c r="K20" s="122">
        <v>275</v>
      </c>
      <c r="L20" s="122">
        <v>275</v>
      </c>
      <c r="M20" s="122">
        <v>275</v>
      </c>
      <c r="N20" s="122">
        <v>275</v>
      </c>
      <c r="O20" s="123">
        <f t="shared" si="0"/>
        <v>3300</v>
      </c>
    </row>
    <row r="21" spans="1:15" s="124" customFormat="1" ht="13.5" customHeight="1">
      <c r="A21" s="121" t="s">
        <v>35</v>
      </c>
      <c r="B21" s="293" t="s">
        <v>225</v>
      </c>
      <c r="C21" s="122">
        <v>217</v>
      </c>
      <c r="D21" s="122">
        <v>217</v>
      </c>
      <c r="E21" s="122">
        <v>217</v>
      </c>
      <c r="F21" s="122">
        <v>217</v>
      </c>
      <c r="G21" s="122">
        <v>217</v>
      </c>
      <c r="H21" s="122">
        <v>217</v>
      </c>
      <c r="I21" s="122">
        <v>217</v>
      </c>
      <c r="J21" s="122">
        <v>217</v>
      </c>
      <c r="K21" s="122">
        <v>216</v>
      </c>
      <c r="L21" s="122">
        <v>216</v>
      </c>
      <c r="M21" s="122">
        <v>216</v>
      </c>
      <c r="N21" s="122">
        <v>216</v>
      </c>
      <c r="O21" s="123">
        <f t="shared" si="0"/>
        <v>2600</v>
      </c>
    </row>
    <row r="22" spans="1:15" s="124" customFormat="1" ht="15.75">
      <c r="A22" s="121" t="s">
        <v>36</v>
      </c>
      <c r="B22" s="295" t="s">
        <v>186</v>
      </c>
      <c r="C22" s="122">
        <v>933</v>
      </c>
      <c r="D22" s="122">
        <v>933</v>
      </c>
      <c r="E22" s="122">
        <v>933</v>
      </c>
      <c r="F22" s="122">
        <v>933</v>
      </c>
      <c r="G22" s="122">
        <v>933</v>
      </c>
      <c r="H22" s="122">
        <v>933</v>
      </c>
      <c r="I22" s="122">
        <v>933</v>
      </c>
      <c r="J22" s="122">
        <v>934</v>
      </c>
      <c r="K22" s="122">
        <v>934</v>
      </c>
      <c r="L22" s="122">
        <v>934</v>
      </c>
      <c r="M22" s="122">
        <v>934</v>
      </c>
      <c r="N22" s="122">
        <v>934</v>
      </c>
      <c r="O22" s="123">
        <f t="shared" si="0"/>
        <v>11201</v>
      </c>
    </row>
    <row r="23" spans="1:15" s="124" customFormat="1" ht="13.5" customHeight="1">
      <c r="A23" s="121" t="s">
        <v>37</v>
      </c>
      <c r="B23" s="293" t="s">
        <v>228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>
        <f t="shared" si="0"/>
        <v>0</v>
      </c>
    </row>
    <row r="24" spans="1:15" s="124" customFormat="1" ht="13.5" customHeight="1" thickBot="1">
      <c r="A24" s="121" t="s">
        <v>38</v>
      </c>
      <c r="B24" s="293" t="s">
        <v>12</v>
      </c>
      <c r="C24" s="122">
        <v>60</v>
      </c>
      <c r="D24" s="122">
        <v>60</v>
      </c>
      <c r="E24" s="122">
        <v>60</v>
      </c>
      <c r="F24" s="122">
        <v>60</v>
      </c>
      <c r="G24" s="122">
        <v>60</v>
      </c>
      <c r="H24" s="122">
        <v>60</v>
      </c>
      <c r="I24" s="122">
        <v>60</v>
      </c>
      <c r="J24" s="122">
        <v>61</v>
      </c>
      <c r="K24" s="122">
        <v>61</v>
      </c>
      <c r="L24" s="122">
        <v>61</v>
      </c>
      <c r="M24" s="122">
        <v>61</v>
      </c>
      <c r="N24" s="122">
        <v>61</v>
      </c>
      <c r="O24" s="123">
        <f t="shared" si="0"/>
        <v>725</v>
      </c>
    </row>
    <row r="25" spans="1:15" s="117" customFormat="1" ht="15.75" customHeight="1" thickBot="1">
      <c r="A25" s="130" t="s">
        <v>39</v>
      </c>
      <c r="B25" s="42" t="s">
        <v>107</v>
      </c>
      <c r="C25" s="127">
        <f aca="true" t="shared" si="2" ref="C25:N25">SUM(C16:C24)</f>
        <v>4086</v>
      </c>
      <c r="D25" s="127">
        <f t="shared" si="2"/>
        <v>4086</v>
      </c>
      <c r="E25" s="127">
        <f t="shared" si="2"/>
        <v>4086</v>
      </c>
      <c r="F25" s="127">
        <f t="shared" si="2"/>
        <v>4086</v>
      </c>
      <c r="G25" s="127">
        <f t="shared" si="2"/>
        <v>4086</v>
      </c>
      <c r="H25" s="127">
        <f t="shared" si="2"/>
        <v>4086</v>
      </c>
      <c r="I25" s="127">
        <f t="shared" si="2"/>
        <v>4086</v>
      </c>
      <c r="J25" s="127">
        <f t="shared" si="2"/>
        <v>4089</v>
      </c>
      <c r="K25" s="127">
        <f t="shared" si="2"/>
        <v>4088</v>
      </c>
      <c r="L25" s="127">
        <f t="shared" si="2"/>
        <v>4087</v>
      </c>
      <c r="M25" s="127">
        <f>SUM(M16:M24)</f>
        <v>4087</v>
      </c>
      <c r="N25" s="127">
        <f t="shared" si="2"/>
        <v>4089</v>
      </c>
      <c r="O25" s="128">
        <f t="shared" si="0"/>
        <v>49042</v>
      </c>
    </row>
    <row r="26" spans="1:15" ht="16.5" thickBot="1">
      <c r="A26" s="130" t="s">
        <v>40</v>
      </c>
      <c r="B26" s="297" t="s">
        <v>108</v>
      </c>
      <c r="C26" s="131">
        <f aca="true" t="shared" si="3" ref="C26:O26">C14-C25</f>
        <v>1</v>
      </c>
      <c r="D26" s="131">
        <f t="shared" si="3"/>
        <v>1</v>
      </c>
      <c r="E26" s="131">
        <f t="shared" si="3"/>
        <v>1</v>
      </c>
      <c r="F26" s="131">
        <f t="shared" si="3"/>
        <v>1</v>
      </c>
      <c r="G26" s="131">
        <f t="shared" si="3"/>
        <v>1</v>
      </c>
      <c r="H26" s="131">
        <f t="shared" si="3"/>
        <v>1</v>
      </c>
      <c r="I26" s="131">
        <f t="shared" si="3"/>
        <v>1</v>
      </c>
      <c r="J26" s="131">
        <f t="shared" si="3"/>
        <v>-2</v>
      </c>
      <c r="K26" s="131">
        <f t="shared" si="3"/>
        <v>-2</v>
      </c>
      <c r="L26" s="131">
        <f t="shared" si="3"/>
        <v>0</v>
      </c>
      <c r="M26" s="131">
        <f t="shared" si="3"/>
        <v>0</v>
      </c>
      <c r="N26" s="131">
        <f t="shared" si="3"/>
        <v>-3</v>
      </c>
      <c r="O26" s="132">
        <f t="shared" si="3"/>
        <v>0</v>
      </c>
    </row>
    <row r="27" ht="15.75">
      <c r="A27" s="134"/>
    </row>
    <row r="28" spans="2:15" ht="15.75">
      <c r="B28" s="135"/>
      <c r="C28" s="136"/>
      <c r="D28" s="136"/>
      <c r="O28" s="133"/>
    </row>
    <row r="29" ht="15.75">
      <c r="O29" s="133"/>
    </row>
    <row r="30" ht="15.75">
      <c r="O30" s="133"/>
    </row>
    <row r="31" ht="15.75">
      <c r="O31" s="133"/>
    </row>
    <row r="32" ht="15.75">
      <c r="O32" s="133"/>
    </row>
    <row r="33" ht="15.75">
      <c r="O33" s="133"/>
    </row>
    <row r="34" ht="15.75">
      <c r="O34" s="133"/>
    </row>
    <row r="35" ht="15.75">
      <c r="O35" s="133"/>
    </row>
    <row r="36" ht="15.75">
      <c r="O36" s="133"/>
    </row>
    <row r="37" ht="15.75">
      <c r="O37" s="133"/>
    </row>
    <row r="38" ht="15.75">
      <c r="O38" s="133"/>
    </row>
    <row r="39" ht="15.75">
      <c r="O39" s="133"/>
    </row>
    <row r="40" ht="15.75">
      <c r="O40" s="133"/>
    </row>
    <row r="41" ht="15.75">
      <c r="O41" s="133"/>
    </row>
    <row r="42" ht="15.75">
      <c r="O42" s="133"/>
    </row>
    <row r="43" ht="15.75">
      <c r="O43" s="133"/>
    </row>
    <row r="44" ht="15.75">
      <c r="O44" s="133"/>
    </row>
    <row r="45" ht="15.75">
      <c r="O45" s="133"/>
    </row>
    <row r="46" ht="15.75">
      <c r="O46" s="133"/>
    </row>
    <row r="47" ht="15.75">
      <c r="O47" s="133"/>
    </row>
    <row r="48" ht="15.75">
      <c r="O48" s="133"/>
    </row>
    <row r="49" ht="15.75">
      <c r="O49" s="133"/>
    </row>
    <row r="50" ht="15.75">
      <c r="O50" s="133"/>
    </row>
    <row r="51" ht="15.75">
      <c r="O51" s="133"/>
    </row>
    <row r="52" ht="15.75">
      <c r="O52" s="133"/>
    </row>
    <row r="53" ht="15.75">
      <c r="O53" s="133"/>
    </row>
    <row r="54" ht="15.75">
      <c r="O54" s="133"/>
    </row>
    <row r="55" ht="15.75">
      <c r="O55" s="133"/>
    </row>
    <row r="56" ht="15.75">
      <c r="O56" s="133"/>
    </row>
    <row r="57" ht="15.75">
      <c r="O57" s="133"/>
    </row>
    <row r="58" ht="15.75">
      <c r="O58" s="133"/>
    </row>
    <row r="59" ht="15.75">
      <c r="O59" s="133"/>
    </row>
    <row r="60" ht="15.75">
      <c r="O60" s="133"/>
    </row>
    <row r="61" ht="15.75">
      <c r="O61" s="133"/>
    </row>
    <row r="62" ht="15.75">
      <c r="O62" s="133"/>
    </row>
    <row r="63" ht="15.75">
      <c r="O63" s="133"/>
    </row>
    <row r="64" ht="15.75">
      <c r="O64" s="133"/>
    </row>
    <row r="65" ht="15.75">
      <c r="O65" s="133"/>
    </row>
    <row r="66" ht="15.75">
      <c r="O66" s="133"/>
    </row>
    <row r="67" ht="15.75">
      <c r="O67" s="133"/>
    </row>
    <row r="68" ht="15.75">
      <c r="O68" s="133"/>
    </row>
    <row r="69" ht="15.75">
      <c r="O69" s="133"/>
    </row>
    <row r="70" ht="15.75">
      <c r="O70" s="133"/>
    </row>
    <row r="71" ht="15.75">
      <c r="O71" s="133"/>
    </row>
    <row r="72" ht="15.75">
      <c r="O72" s="133"/>
    </row>
    <row r="73" ht="15.75">
      <c r="O73" s="133"/>
    </row>
    <row r="74" ht="15.75">
      <c r="O74" s="133"/>
    </row>
    <row r="75" ht="15.75">
      <c r="O75" s="133"/>
    </row>
    <row r="76" ht="15.75">
      <c r="O76" s="133"/>
    </row>
    <row r="77" ht="15.75">
      <c r="O77" s="133"/>
    </row>
    <row r="78" ht="15.75">
      <c r="O78" s="133"/>
    </row>
    <row r="79" ht="15.75">
      <c r="O79" s="133"/>
    </row>
    <row r="80" ht="15.75">
      <c r="O80" s="133"/>
    </row>
    <row r="81" ht="15.75">
      <c r="O81" s="13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A148">
      <selection activeCell="C74" sqref="C74"/>
    </sheetView>
  </sheetViews>
  <sheetFormatPr defaultColWidth="9.00390625" defaultRowHeight="12.75"/>
  <cols>
    <col min="1" max="1" width="9.50390625" style="379" customWidth="1"/>
    <col min="2" max="2" width="91.625" style="379" customWidth="1"/>
    <col min="3" max="3" width="21.625" style="380" customWidth="1"/>
    <col min="4" max="4" width="9.00390625" style="404" customWidth="1"/>
    <col min="5" max="16384" width="9.375" style="404" customWidth="1"/>
  </cols>
  <sheetData>
    <row r="1" spans="1:3" ht="15.75" customHeight="1">
      <c r="A1" s="504" t="s">
        <v>15</v>
      </c>
      <c r="B1" s="504"/>
      <c r="C1" s="504"/>
    </row>
    <row r="2" spans="1:3" ht="15.75" customHeight="1" thickBot="1">
      <c r="A2" s="505" t="s">
        <v>151</v>
      </c>
      <c r="B2" s="505"/>
      <c r="C2" s="315" t="s">
        <v>226</v>
      </c>
    </row>
    <row r="3" spans="1:3" ht="37.5" customHeight="1" thickBot="1">
      <c r="A3" s="22" t="s">
        <v>66</v>
      </c>
      <c r="B3" s="23" t="s">
        <v>17</v>
      </c>
      <c r="C3" s="44" t="str">
        <f>+CONCATENATE(LEFT(ÖSSZEFÜGGÉSEK!A5,4),". évi előirányzat")</f>
        <v>2016. évi előirányzat</v>
      </c>
    </row>
    <row r="4" spans="1:3" s="405" customFormat="1" ht="12" customHeight="1" thickBot="1">
      <c r="A4" s="400"/>
      <c r="B4" s="401" t="s">
        <v>470</v>
      </c>
      <c r="C4" s="402" t="s">
        <v>471</v>
      </c>
    </row>
    <row r="5" spans="1:3" s="406" customFormat="1" ht="12" customHeight="1" thickBot="1">
      <c r="A5" s="19" t="s">
        <v>18</v>
      </c>
      <c r="B5" s="20" t="s">
        <v>251</v>
      </c>
      <c r="C5" s="305">
        <f>+C6+C7+C8+C9+C10+C11</f>
        <v>18147</v>
      </c>
    </row>
    <row r="6" spans="1:3" s="406" customFormat="1" ht="12" customHeight="1">
      <c r="A6" s="14" t="s">
        <v>95</v>
      </c>
      <c r="B6" s="407" t="s">
        <v>252</v>
      </c>
      <c r="C6" s="308">
        <v>11359</v>
      </c>
    </row>
    <row r="7" spans="1:3" s="406" customFormat="1" ht="12" customHeight="1">
      <c r="A7" s="13" t="s">
        <v>96</v>
      </c>
      <c r="B7" s="408" t="s">
        <v>253</v>
      </c>
      <c r="C7" s="307"/>
    </row>
    <row r="8" spans="1:3" s="406" customFormat="1" ht="12" customHeight="1">
      <c r="A8" s="13" t="s">
        <v>97</v>
      </c>
      <c r="B8" s="408" t="s">
        <v>502</v>
      </c>
      <c r="C8" s="307">
        <v>5588</v>
      </c>
    </row>
    <row r="9" spans="1:3" s="406" customFormat="1" ht="12" customHeight="1">
      <c r="A9" s="13" t="s">
        <v>98</v>
      </c>
      <c r="B9" s="408" t="s">
        <v>255</v>
      </c>
      <c r="C9" s="307">
        <v>1200</v>
      </c>
    </row>
    <row r="10" spans="1:3" s="406" customFormat="1" ht="12" customHeight="1">
      <c r="A10" s="13" t="s">
        <v>147</v>
      </c>
      <c r="B10" s="301" t="s">
        <v>409</v>
      </c>
      <c r="C10" s="307">
        <v>0</v>
      </c>
    </row>
    <row r="11" spans="1:3" s="406" customFormat="1" ht="12" customHeight="1" thickBot="1">
      <c r="A11" s="15" t="s">
        <v>99</v>
      </c>
      <c r="B11" s="302" t="s">
        <v>410</v>
      </c>
      <c r="C11" s="307">
        <v>0</v>
      </c>
    </row>
    <row r="12" spans="1:3" s="406" customFormat="1" ht="12" customHeight="1" thickBot="1">
      <c r="A12" s="19" t="s">
        <v>19</v>
      </c>
      <c r="B12" s="300" t="s">
        <v>256</v>
      </c>
      <c r="C12" s="305">
        <f>+C13+C14+C15+C16+C17</f>
        <v>7710</v>
      </c>
    </row>
    <row r="13" spans="1:3" s="406" customFormat="1" ht="12" customHeight="1">
      <c r="A13" s="14" t="s">
        <v>101</v>
      </c>
      <c r="B13" s="407" t="s">
        <v>257</v>
      </c>
      <c r="C13" s="308"/>
    </row>
    <row r="14" spans="1:3" s="406" customFormat="1" ht="12" customHeight="1">
      <c r="A14" s="13" t="s">
        <v>102</v>
      </c>
      <c r="B14" s="408" t="s">
        <v>258</v>
      </c>
      <c r="C14" s="307"/>
    </row>
    <row r="15" spans="1:3" s="406" customFormat="1" ht="12" customHeight="1">
      <c r="A15" s="13" t="s">
        <v>103</v>
      </c>
      <c r="B15" s="408" t="s">
        <v>402</v>
      </c>
      <c r="C15" s="307"/>
    </row>
    <row r="16" spans="1:3" s="406" customFormat="1" ht="12" customHeight="1">
      <c r="A16" s="13" t="s">
        <v>104</v>
      </c>
      <c r="B16" s="408" t="s">
        <v>403</v>
      </c>
      <c r="C16" s="307"/>
    </row>
    <row r="17" spans="1:3" s="406" customFormat="1" ht="12" customHeight="1">
      <c r="A17" s="13" t="s">
        <v>105</v>
      </c>
      <c r="B17" s="408" t="s">
        <v>259</v>
      </c>
      <c r="C17" s="307">
        <v>7710</v>
      </c>
    </row>
    <row r="18" spans="1:3" s="406" customFormat="1" ht="12" customHeight="1" thickBot="1">
      <c r="A18" s="15" t="s">
        <v>114</v>
      </c>
      <c r="B18" s="302" t="s">
        <v>260</v>
      </c>
      <c r="C18" s="309"/>
    </row>
    <row r="19" spans="1:3" s="406" customFormat="1" ht="12" customHeight="1" thickBot="1">
      <c r="A19" s="19" t="s">
        <v>20</v>
      </c>
      <c r="B19" s="20" t="s">
        <v>261</v>
      </c>
      <c r="C19" s="305">
        <f>+C20+C21+C22+C23+C24</f>
        <v>5105</v>
      </c>
    </row>
    <row r="20" spans="1:3" s="406" customFormat="1" ht="12" customHeight="1">
      <c r="A20" s="14" t="s">
        <v>84</v>
      </c>
      <c r="B20" s="407" t="s">
        <v>262</v>
      </c>
      <c r="C20" s="308">
        <v>5105</v>
      </c>
    </row>
    <row r="21" spans="1:3" s="406" customFormat="1" ht="12" customHeight="1">
      <c r="A21" s="13" t="s">
        <v>85</v>
      </c>
      <c r="B21" s="408" t="s">
        <v>263</v>
      </c>
      <c r="C21" s="307"/>
    </row>
    <row r="22" spans="1:3" s="406" customFormat="1" ht="12" customHeight="1">
      <c r="A22" s="13" t="s">
        <v>86</v>
      </c>
      <c r="B22" s="408" t="s">
        <v>404</v>
      </c>
      <c r="C22" s="307"/>
    </row>
    <row r="23" spans="1:3" s="406" customFormat="1" ht="12" customHeight="1">
      <c r="A23" s="13" t="s">
        <v>87</v>
      </c>
      <c r="B23" s="408" t="s">
        <v>405</v>
      </c>
      <c r="C23" s="307"/>
    </row>
    <row r="24" spans="1:3" s="406" customFormat="1" ht="12" customHeight="1">
      <c r="A24" s="13" t="s">
        <v>170</v>
      </c>
      <c r="B24" s="408" t="s">
        <v>264</v>
      </c>
      <c r="C24" s="307"/>
    </row>
    <row r="25" spans="1:3" s="406" customFormat="1" ht="12" customHeight="1" thickBot="1">
      <c r="A25" s="15" t="s">
        <v>171</v>
      </c>
      <c r="B25" s="409" t="s">
        <v>265</v>
      </c>
      <c r="C25" s="309"/>
    </row>
    <row r="26" spans="1:3" s="406" customFormat="1" ht="12" customHeight="1" thickBot="1">
      <c r="A26" s="19" t="s">
        <v>172</v>
      </c>
      <c r="B26" s="20" t="s">
        <v>503</v>
      </c>
      <c r="C26" s="311">
        <f>SUM(C27:C33)</f>
        <v>5210</v>
      </c>
    </row>
    <row r="27" spans="1:3" s="406" customFormat="1" ht="12" customHeight="1">
      <c r="A27" s="14" t="s">
        <v>267</v>
      </c>
      <c r="B27" s="407" t="s">
        <v>515</v>
      </c>
      <c r="C27" s="308">
        <v>700</v>
      </c>
    </row>
    <row r="28" spans="1:3" s="406" customFormat="1" ht="12" customHeight="1">
      <c r="A28" s="13" t="s">
        <v>268</v>
      </c>
      <c r="B28" s="408" t="s">
        <v>508</v>
      </c>
      <c r="C28" s="307">
        <v>0</v>
      </c>
    </row>
    <row r="29" spans="1:3" s="406" customFormat="1" ht="12" customHeight="1">
      <c r="A29" s="13" t="s">
        <v>269</v>
      </c>
      <c r="B29" s="408" t="s">
        <v>509</v>
      </c>
      <c r="C29" s="307">
        <v>1000</v>
      </c>
    </row>
    <row r="30" spans="1:3" s="406" customFormat="1" ht="12" customHeight="1">
      <c r="A30" s="13" t="s">
        <v>270</v>
      </c>
      <c r="B30" s="408" t="s">
        <v>510</v>
      </c>
      <c r="C30" s="307"/>
    </row>
    <row r="31" spans="1:3" s="406" customFormat="1" ht="12" customHeight="1">
      <c r="A31" s="13" t="s">
        <v>504</v>
      </c>
      <c r="B31" s="408" t="s">
        <v>271</v>
      </c>
      <c r="C31" s="307">
        <v>600</v>
      </c>
    </row>
    <row r="32" spans="1:3" s="406" customFormat="1" ht="12" customHeight="1">
      <c r="A32" s="13" t="s">
        <v>505</v>
      </c>
      <c r="B32" s="408" t="s">
        <v>272</v>
      </c>
      <c r="C32" s="307">
        <v>2910</v>
      </c>
    </row>
    <row r="33" spans="1:3" s="406" customFormat="1" ht="12" customHeight="1" thickBot="1">
      <c r="A33" s="15" t="s">
        <v>506</v>
      </c>
      <c r="B33" s="487" t="s">
        <v>273</v>
      </c>
      <c r="C33" s="309"/>
    </row>
    <row r="34" spans="1:3" s="406" customFormat="1" ht="12" customHeight="1" thickBot="1">
      <c r="A34" s="19" t="s">
        <v>22</v>
      </c>
      <c r="B34" s="20" t="s">
        <v>411</v>
      </c>
      <c r="C34" s="305">
        <f>SUM(C35:C45)</f>
        <v>2770</v>
      </c>
    </row>
    <row r="35" spans="1:3" s="406" customFormat="1" ht="12" customHeight="1">
      <c r="A35" s="14" t="s">
        <v>88</v>
      </c>
      <c r="B35" s="407" t="s">
        <v>276</v>
      </c>
      <c r="C35" s="308"/>
    </row>
    <row r="36" spans="1:3" s="406" customFormat="1" ht="12" customHeight="1">
      <c r="A36" s="13" t="s">
        <v>89</v>
      </c>
      <c r="B36" s="408" t="s">
        <v>277</v>
      </c>
      <c r="C36" s="307">
        <v>1505</v>
      </c>
    </row>
    <row r="37" spans="1:3" s="406" customFormat="1" ht="12" customHeight="1">
      <c r="A37" s="13" t="s">
        <v>90</v>
      </c>
      <c r="B37" s="408" t="s">
        <v>278</v>
      </c>
      <c r="C37" s="307"/>
    </row>
    <row r="38" spans="1:3" s="406" customFormat="1" ht="12" customHeight="1">
      <c r="A38" s="13" t="s">
        <v>174</v>
      </c>
      <c r="B38" s="408" t="s">
        <v>279</v>
      </c>
      <c r="C38" s="307"/>
    </row>
    <row r="39" spans="1:3" s="406" customFormat="1" ht="12" customHeight="1">
      <c r="A39" s="13" t="s">
        <v>175</v>
      </c>
      <c r="B39" s="408" t="s">
        <v>280</v>
      </c>
      <c r="C39" s="307">
        <v>1200</v>
      </c>
    </row>
    <row r="40" spans="1:3" s="406" customFormat="1" ht="12" customHeight="1">
      <c r="A40" s="13" t="s">
        <v>176</v>
      </c>
      <c r="B40" s="408" t="s">
        <v>281</v>
      </c>
      <c r="C40" s="307"/>
    </row>
    <row r="41" spans="1:3" s="406" customFormat="1" ht="12" customHeight="1">
      <c r="A41" s="13" t="s">
        <v>177</v>
      </c>
      <c r="B41" s="408" t="s">
        <v>282</v>
      </c>
      <c r="C41" s="307"/>
    </row>
    <row r="42" spans="1:3" s="406" customFormat="1" ht="12" customHeight="1">
      <c r="A42" s="13" t="s">
        <v>178</v>
      </c>
      <c r="B42" s="408" t="s">
        <v>512</v>
      </c>
      <c r="C42" s="307">
        <v>30</v>
      </c>
    </row>
    <row r="43" spans="1:3" s="406" customFormat="1" ht="12" customHeight="1">
      <c r="A43" s="13" t="s">
        <v>274</v>
      </c>
      <c r="B43" s="408" t="s">
        <v>283</v>
      </c>
      <c r="C43" s="310"/>
    </row>
    <row r="44" spans="1:3" s="406" customFormat="1" ht="12" customHeight="1">
      <c r="A44" s="15" t="s">
        <v>275</v>
      </c>
      <c r="B44" s="409" t="s">
        <v>413</v>
      </c>
      <c r="C44" s="396"/>
    </row>
    <row r="45" spans="1:3" s="406" customFormat="1" ht="12" customHeight="1" thickBot="1">
      <c r="A45" s="15" t="s">
        <v>412</v>
      </c>
      <c r="B45" s="302" t="s">
        <v>284</v>
      </c>
      <c r="C45" s="396">
        <v>35</v>
      </c>
    </row>
    <row r="46" spans="1:3" s="406" customFormat="1" ht="12" customHeight="1" thickBot="1">
      <c r="A46" s="19" t="s">
        <v>23</v>
      </c>
      <c r="B46" s="20" t="s">
        <v>285</v>
      </c>
      <c r="C46" s="305">
        <f>SUM(C47:C51)</f>
        <v>3600</v>
      </c>
    </row>
    <row r="47" spans="1:3" s="406" customFormat="1" ht="12" customHeight="1">
      <c r="A47" s="14" t="s">
        <v>91</v>
      </c>
      <c r="B47" s="407" t="s">
        <v>289</v>
      </c>
      <c r="C47" s="427"/>
    </row>
    <row r="48" spans="1:3" s="406" customFormat="1" ht="12" customHeight="1">
      <c r="A48" s="13" t="s">
        <v>92</v>
      </c>
      <c r="B48" s="408" t="s">
        <v>290</v>
      </c>
      <c r="C48" s="310">
        <v>3600</v>
      </c>
    </row>
    <row r="49" spans="1:3" s="406" customFormat="1" ht="12" customHeight="1">
      <c r="A49" s="13" t="s">
        <v>286</v>
      </c>
      <c r="B49" s="408" t="s">
        <v>291</v>
      </c>
      <c r="C49" s="310"/>
    </row>
    <row r="50" spans="1:3" s="406" customFormat="1" ht="12" customHeight="1">
      <c r="A50" s="13" t="s">
        <v>287</v>
      </c>
      <c r="B50" s="408" t="s">
        <v>292</v>
      </c>
      <c r="C50" s="310"/>
    </row>
    <row r="51" spans="1:3" s="406" customFormat="1" ht="12" customHeight="1" thickBot="1">
      <c r="A51" s="15" t="s">
        <v>288</v>
      </c>
      <c r="B51" s="302" t="s">
        <v>293</v>
      </c>
      <c r="C51" s="396"/>
    </row>
    <row r="52" spans="1:3" s="406" customFormat="1" ht="12" customHeight="1" thickBot="1">
      <c r="A52" s="19" t="s">
        <v>179</v>
      </c>
      <c r="B52" s="20" t="s">
        <v>294</v>
      </c>
      <c r="C52" s="305">
        <f>SUM(C53:C55)</f>
        <v>0</v>
      </c>
    </row>
    <row r="53" spans="1:3" s="406" customFormat="1" ht="12" customHeight="1">
      <c r="A53" s="14" t="s">
        <v>93</v>
      </c>
      <c r="B53" s="407" t="s">
        <v>295</v>
      </c>
      <c r="C53" s="308"/>
    </row>
    <row r="54" spans="1:3" s="406" customFormat="1" ht="12" customHeight="1">
      <c r="A54" s="13" t="s">
        <v>94</v>
      </c>
      <c r="B54" s="408" t="s">
        <v>406</v>
      </c>
      <c r="C54" s="307">
        <v>0</v>
      </c>
    </row>
    <row r="55" spans="1:3" s="406" customFormat="1" ht="12" customHeight="1">
      <c r="A55" s="13" t="s">
        <v>298</v>
      </c>
      <c r="B55" s="408" t="s">
        <v>296</v>
      </c>
      <c r="C55" s="307"/>
    </row>
    <row r="56" spans="1:3" s="406" customFormat="1" ht="12" customHeight="1" thickBot="1">
      <c r="A56" s="15" t="s">
        <v>299</v>
      </c>
      <c r="B56" s="302" t="s">
        <v>297</v>
      </c>
      <c r="C56" s="309"/>
    </row>
    <row r="57" spans="1:3" s="406" customFormat="1" ht="12" customHeight="1" thickBot="1">
      <c r="A57" s="19" t="s">
        <v>25</v>
      </c>
      <c r="B57" s="300" t="s">
        <v>300</v>
      </c>
      <c r="C57" s="305"/>
    </row>
    <row r="58" spans="1:3" s="406" customFormat="1" ht="12" customHeight="1">
      <c r="A58" s="14" t="s">
        <v>180</v>
      </c>
      <c r="B58" s="407" t="s">
        <v>302</v>
      </c>
      <c r="C58" s="310"/>
    </row>
    <row r="59" spans="1:3" s="406" customFormat="1" ht="12" customHeight="1">
      <c r="A59" s="13" t="s">
        <v>181</v>
      </c>
      <c r="B59" s="408" t="s">
        <v>407</v>
      </c>
      <c r="C59" s="310"/>
    </row>
    <row r="60" spans="1:3" s="406" customFormat="1" ht="12" customHeight="1">
      <c r="A60" s="13" t="s">
        <v>227</v>
      </c>
      <c r="B60" s="408" t="s">
        <v>303</v>
      </c>
      <c r="C60" s="310"/>
    </row>
    <row r="61" spans="1:3" s="406" customFormat="1" ht="12" customHeight="1" thickBot="1">
      <c r="A61" s="15" t="s">
        <v>301</v>
      </c>
      <c r="B61" s="302" t="s">
        <v>304</v>
      </c>
      <c r="C61" s="310"/>
    </row>
    <row r="62" spans="1:3" s="406" customFormat="1" ht="12" customHeight="1" thickBot="1">
      <c r="A62" s="462" t="s">
        <v>453</v>
      </c>
      <c r="B62" s="20" t="s">
        <v>305</v>
      </c>
      <c r="C62" s="311">
        <f>+C5+C12+C19+C26+C34+C46+C52+C57</f>
        <v>42542</v>
      </c>
    </row>
    <row r="63" spans="1:3" s="406" customFormat="1" ht="12" customHeight="1" thickBot="1">
      <c r="A63" s="430" t="s">
        <v>306</v>
      </c>
      <c r="B63" s="300" t="s">
        <v>307</v>
      </c>
      <c r="C63" s="305">
        <f>SUM(C64:C66)</f>
        <v>0</v>
      </c>
    </row>
    <row r="64" spans="1:3" s="406" customFormat="1" ht="12" customHeight="1">
      <c r="A64" s="14" t="s">
        <v>337</v>
      </c>
      <c r="B64" s="407" t="s">
        <v>308</v>
      </c>
      <c r="C64" s="310"/>
    </row>
    <row r="65" spans="1:3" s="406" customFormat="1" ht="12" customHeight="1">
      <c r="A65" s="13" t="s">
        <v>346</v>
      </c>
      <c r="B65" s="408" t="s">
        <v>309</v>
      </c>
      <c r="C65" s="310"/>
    </row>
    <row r="66" spans="1:3" s="406" customFormat="1" ht="12" customHeight="1" thickBot="1">
      <c r="A66" s="15" t="s">
        <v>347</v>
      </c>
      <c r="B66" s="456" t="s">
        <v>438</v>
      </c>
      <c r="C66" s="310"/>
    </row>
    <row r="67" spans="1:3" s="406" customFormat="1" ht="12" customHeight="1" thickBot="1">
      <c r="A67" s="430" t="s">
        <v>310</v>
      </c>
      <c r="B67" s="300" t="s">
        <v>311</v>
      </c>
      <c r="C67" s="305">
        <f>SUM(C68:C71)</f>
        <v>0</v>
      </c>
    </row>
    <row r="68" spans="1:3" s="406" customFormat="1" ht="12" customHeight="1">
      <c r="A68" s="14" t="s">
        <v>148</v>
      </c>
      <c r="B68" s="407" t="s">
        <v>312</v>
      </c>
      <c r="C68" s="310"/>
    </row>
    <row r="69" spans="1:3" s="406" customFormat="1" ht="12" customHeight="1">
      <c r="A69" s="13" t="s">
        <v>149</v>
      </c>
      <c r="B69" s="408" t="s">
        <v>313</v>
      </c>
      <c r="C69" s="310"/>
    </row>
    <row r="70" spans="1:3" s="406" customFormat="1" ht="12" customHeight="1">
      <c r="A70" s="13" t="s">
        <v>338</v>
      </c>
      <c r="B70" s="408" t="s">
        <v>314</v>
      </c>
      <c r="C70" s="310"/>
    </row>
    <row r="71" spans="1:3" s="406" customFormat="1" ht="12" customHeight="1" thickBot="1">
      <c r="A71" s="15" t="s">
        <v>339</v>
      </c>
      <c r="B71" s="302" t="s">
        <v>315</v>
      </c>
      <c r="C71" s="310"/>
    </row>
    <row r="72" spans="1:3" s="406" customFormat="1" ht="12" customHeight="1" thickBot="1">
      <c r="A72" s="430" t="s">
        <v>316</v>
      </c>
      <c r="B72" s="300" t="s">
        <v>317</v>
      </c>
      <c r="C72" s="305">
        <f>SUM(C73:C74)</f>
        <v>7438</v>
      </c>
    </row>
    <row r="73" spans="1:3" s="406" customFormat="1" ht="12" customHeight="1">
      <c r="A73" s="14" t="s">
        <v>340</v>
      </c>
      <c r="B73" s="407" t="s">
        <v>318</v>
      </c>
      <c r="C73" s="310">
        <v>7438</v>
      </c>
    </row>
    <row r="74" spans="1:3" s="406" customFormat="1" ht="12" customHeight="1" thickBot="1">
      <c r="A74" s="15" t="s">
        <v>341</v>
      </c>
      <c r="B74" s="302" t="s">
        <v>319</v>
      </c>
      <c r="C74" s="310"/>
    </row>
    <row r="75" spans="1:3" s="406" customFormat="1" ht="12" customHeight="1" thickBot="1">
      <c r="A75" s="430" t="s">
        <v>320</v>
      </c>
      <c r="B75" s="300" t="s">
        <v>321</v>
      </c>
      <c r="C75" s="305">
        <f>SUM(C76:C78)</f>
        <v>0</v>
      </c>
    </row>
    <row r="76" spans="1:3" s="406" customFormat="1" ht="12" customHeight="1">
      <c r="A76" s="14" t="s">
        <v>342</v>
      </c>
      <c r="B76" s="407" t="s">
        <v>322</v>
      </c>
      <c r="C76" s="310">
        <v>0</v>
      </c>
    </row>
    <row r="77" spans="1:3" s="406" customFormat="1" ht="12" customHeight="1">
      <c r="A77" s="13" t="s">
        <v>343</v>
      </c>
      <c r="B77" s="408" t="s">
        <v>323</v>
      </c>
      <c r="C77" s="310"/>
    </row>
    <row r="78" spans="1:3" s="406" customFormat="1" ht="12" customHeight="1" thickBot="1">
      <c r="A78" s="15" t="s">
        <v>344</v>
      </c>
      <c r="B78" s="302" t="s">
        <v>324</v>
      </c>
      <c r="C78" s="310"/>
    </row>
    <row r="79" spans="1:3" s="406" customFormat="1" ht="12" customHeight="1" thickBot="1">
      <c r="A79" s="430" t="s">
        <v>325</v>
      </c>
      <c r="B79" s="300" t="s">
        <v>345</v>
      </c>
      <c r="C79" s="305">
        <f>SUM(C80:C83)</f>
        <v>0</v>
      </c>
    </row>
    <row r="80" spans="1:3" s="406" customFormat="1" ht="12" customHeight="1">
      <c r="A80" s="410" t="s">
        <v>326</v>
      </c>
      <c r="B80" s="407" t="s">
        <v>327</v>
      </c>
      <c r="C80" s="310"/>
    </row>
    <row r="81" spans="1:3" s="406" customFormat="1" ht="12" customHeight="1">
      <c r="A81" s="411" t="s">
        <v>328</v>
      </c>
      <c r="B81" s="408" t="s">
        <v>329</v>
      </c>
      <c r="C81" s="310"/>
    </row>
    <row r="82" spans="1:3" s="406" customFormat="1" ht="12" customHeight="1">
      <c r="A82" s="411" t="s">
        <v>330</v>
      </c>
      <c r="B82" s="408" t="s">
        <v>331</v>
      </c>
      <c r="C82" s="310"/>
    </row>
    <row r="83" spans="1:3" s="406" customFormat="1" ht="12" customHeight="1" thickBot="1">
      <c r="A83" s="412" t="s">
        <v>332</v>
      </c>
      <c r="B83" s="302" t="s">
        <v>333</v>
      </c>
      <c r="C83" s="310"/>
    </row>
    <row r="84" spans="1:3" s="406" customFormat="1" ht="12" customHeight="1" thickBot="1">
      <c r="A84" s="430" t="s">
        <v>334</v>
      </c>
      <c r="B84" s="300" t="s">
        <v>452</v>
      </c>
      <c r="C84" s="428"/>
    </row>
    <row r="85" spans="1:3" s="406" customFormat="1" ht="13.5" customHeight="1" thickBot="1">
      <c r="A85" s="430" t="s">
        <v>336</v>
      </c>
      <c r="B85" s="300" t="s">
        <v>335</v>
      </c>
      <c r="C85" s="428"/>
    </row>
    <row r="86" spans="1:3" s="406" customFormat="1" ht="15.75" customHeight="1" thickBot="1">
      <c r="A86" s="430" t="s">
        <v>348</v>
      </c>
      <c r="B86" s="413" t="s">
        <v>455</v>
      </c>
      <c r="C86" s="311">
        <f>+C63+C67+C72+C75+C79+C85+C84</f>
        <v>7438</v>
      </c>
    </row>
    <row r="87" spans="1:3" s="406" customFormat="1" ht="16.5" customHeight="1" thickBot="1">
      <c r="A87" s="431" t="s">
        <v>454</v>
      </c>
      <c r="B87" s="414" t="s">
        <v>456</v>
      </c>
      <c r="C87" s="311">
        <f>+C62+C86</f>
        <v>49980</v>
      </c>
    </row>
    <row r="88" spans="1:3" s="406" customFormat="1" ht="83.25" customHeight="1">
      <c r="A88" s="4"/>
      <c r="B88" s="5"/>
      <c r="C88" s="312"/>
    </row>
    <row r="89" spans="1:3" ht="16.5" customHeight="1">
      <c r="A89" s="504" t="s">
        <v>47</v>
      </c>
      <c r="B89" s="504"/>
      <c r="C89" s="504"/>
    </row>
    <row r="90" spans="1:3" s="415" customFormat="1" ht="16.5" customHeight="1" thickBot="1">
      <c r="A90" s="506" t="s">
        <v>152</v>
      </c>
      <c r="B90" s="506"/>
      <c r="C90" s="161" t="s">
        <v>226</v>
      </c>
    </row>
    <row r="91" spans="1:3" ht="37.5" customHeight="1" thickBot="1">
      <c r="A91" s="22" t="s">
        <v>66</v>
      </c>
      <c r="B91" s="23" t="s">
        <v>48</v>
      </c>
      <c r="C91" s="44" t="s">
        <v>527</v>
      </c>
    </row>
    <row r="92" spans="1:3" s="405" customFormat="1" ht="12" customHeight="1" thickBot="1">
      <c r="A92" s="36"/>
      <c r="B92" s="37" t="s">
        <v>470</v>
      </c>
      <c r="C92" s="38" t="s">
        <v>471</v>
      </c>
    </row>
    <row r="93" spans="1:3" ht="12" customHeight="1" thickBot="1">
      <c r="A93" s="21" t="s">
        <v>18</v>
      </c>
      <c r="B93" s="30" t="s">
        <v>414</v>
      </c>
      <c r="C93" s="304">
        <f>C94+C95+C96+C97+C98+C111</f>
        <v>36773</v>
      </c>
    </row>
    <row r="94" spans="1:3" ht="12" customHeight="1">
      <c r="A94" s="16" t="s">
        <v>95</v>
      </c>
      <c r="B94" s="9" t="s">
        <v>49</v>
      </c>
      <c r="C94" s="306">
        <v>13679</v>
      </c>
    </row>
    <row r="95" spans="1:3" ht="12" customHeight="1">
      <c r="A95" s="13" t="s">
        <v>96</v>
      </c>
      <c r="B95" s="7" t="s">
        <v>182</v>
      </c>
      <c r="C95" s="307">
        <v>3567</v>
      </c>
    </row>
    <row r="96" spans="1:3" ht="12" customHeight="1">
      <c r="A96" s="13" t="s">
        <v>97</v>
      </c>
      <c r="B96" s="7" t="s">
        <v>138</v>
      </c>
      <c r="C96" s="309">
        <v>13532</v>
      </c>
    </row>
    <row r="97" spans="1:3" ht="12" customHeight="1">
      <c r="A97" s="13" t="s">
        <v>98</v>
      </c>
      <c r="B97" s="10" t="s">
        <v>183</v>
      </c>
      <c r="C97" s="309">
        <v>2645</v>
      </c>
    </row>
    <row r="98" spans="1:3" ht="12" customHeight="1">
      <c r="A98" s="13" t="s">
        <v>109</v>
      </c>
      <c r="B98" s="18" t="s">
        <v>184</v>
      </c>
      <c r="C98" s="309">
        <v>3350</v>
      </c>
    </row>
    <row r="99" spans="1:3" ht="12" customHeight="1">
      <c r="A99" s="13" t="s">
        <v>99</v>
      </c>
      <c r="B99" s="7" t="s">
        <v>419</v>
      </c>
      <c r="C99" s="309"/>
    </row>
    <row r="100" spans="1:3" ht="12" customHeight="1">
      <c r="A100" s="13" t="s">
        <v>100</v>
      </c>
      <c r="B100" s="165" t="s">
        <v>418</v>
      </c>
      <c r="C100" s="309"/>
    </row>
    <row r="101" spans="1:3" ht="12" customHeight="1">
      <c r="A101" s="13" t="s">
        <v>110</v>
      </c>
      <c r="B101" s="165" t="s">
        <v>417</v>
      </c>
      <c r="C101" s="309"/>
    </row>
    <row r="102" spans="1:3" ht="12" customHeight="1">
      <c r="A102" s="13" t="s">
        <v>111</v>
      </c>
      <c r="B102" s="163" t="s">
        <v>351</v>
      </c>
      <c r="C102" s="309"/>
    </row>
    <row r="103" spans="1:3" ht="12" customHeight="1">
      <c r="A103" s="13" t="s">
        <v>112</v>
      </c>
      <c r="B103" s="164" t="s">
        <v>352</v>
      </c>
      <c r="C103" s="309"/>
    </row>
    <row r="104" spans="1:3" ht="12" customHeight="1">
      <c r="A104" s="13" t="s">
        <v>113</v>
      </c>
      <c r="B104" s="164" t="s">
        <v>353</v>
      </c>
      <c r="C104" s="309"/>
    </row>
    <row r="105" spans="1:3" ht="12" customHeight="1">
      <c r="A105" s="13" t="s">
        <v>115</v>
      </c>
      <c r="B105" s="163" t="s">
        <v>354</v>
      </c>
      <c r="C105" s="309"/>
    </row>
    <row r="106" spans="1:3" ht="12" customHeight="1">
      <c r="A106" s="13" t="s">
        <v>185</v>
      </c>
      <c r="B106" s="163" t="s">
        <v>355</v>
      </c>
      <c r="C106" s="309"/>
    </row>
    <row r="107" spans="1:3" ht="12" customHeight="1">
      <c r="A107" s="13" t="s">
        <v>349</v>
      </c>
      <c r="B107" s="164" t="s">
        <v>356</v>
      </c>
      <c r="C107" s="309"/>
    </row>
    <row r="108" spans="1:3" ht="12" customHeight="1">
      <c r="A108" s="12" t="s">
        <v>350</v>
      </c>
      <c r="B108" s="165" t="s">
        <v>357</v>
      </c>
      <c r="C108" s="309"/>
    </row>
    <row r="109" spans="1:3" ht="12" customHeight="1">
      <c r="A109" s="13" t="s">
        <v>415</v>
      </c>
      <c r="B109" s="165" t="s">
        <v>358</v>
      </c>
      <c r="C109" s="309"/>
    </row>
    <row r="110" spans="1:3" ht="12" customHeight="1">
      <c r="A110" s="15" t="s">
        <v>416</v>
      </c>
      <c r="B110" s="165" t="s">
        <v>359</v>
      </c>
      <c r="C110" s="309"/>
    </row>
    <row r="111" spans="1:3" ht="12" customHeight="1">
      <c r="A111" s="13" t="s">
        <v>420</v>
      </c>
      <c r="B111" s="10" t="s">
        <v>50</v>
      </c>
      <c r="C111" s="307"/>
    </row>
    <row r="112" spans="1:3" ht="12" customHeight="1">
      <c r="A112" s="13" t="s">
        <v>421</v>
      </c>
      <c r="B112" s="7" t="s">
        <v>423</v>
      </c>
      <c r="C112" s="307"/>
    </row>
    <row r="113" spans="1:3" ht="12" customHeight="1" thickBot="1">
      <c r="A113" s="17" t="s">
        <v>422</v>
      </c>
      <c r="B113" s="460" t="s">
        <v>424</v>
      </c>
      <c r="C113" s="313"/>
    </row>
    <row r="114" spans="1:3" ht="12" customHeight="1" thickBot="1">
      <c r="A114" s="457" t="s">
        <v>19</v>
      </c>
      <c r="B114" s="458" t="s">
        <v>360</v>
      </c>
      <c r="C114" s="459">
        <f>+C115+C117+C119</f>
        <v>11543</v>
      </c>
    </row>
    <row r="115" spans="1:3" ht="12" customHeight="1">
      <c r="A115" s="14" t="s">
        <v>101</v>
      </c>
      <c r="B115" s="7" t="s">
        <v>225</v>
      </c>
      <c r="C115" s="308">
        <v>2610</v>
      </c>
    </row>
    <row r="116" spans="1:3" ht="12" customHeight="1">
      <c r="A116" s="14" t="s">
        <v>102</v>
      </c>
      <c r="B116" s="11" t="s">
        <v>364</v>
      </c>
      <c r="C116" s="308"/>
    </row>
    <row r="117" spans="1:3" ht="12" customHeight="1">
      <c r="A117" s="14" t="s">
        <v>103</v>
      </c>
      <c r="B117" s="11" t="s">
        <v>186</v>
      </c>
      <c r="C117" s="307">
        <v>8933</v>
      </c>
    </row>
    <row r="118" spans="1:3" ht="12" customHeight="1">
      <c r="A118" s="14" t="s">
        <v>104</v>
      </c>
      <c r="B118" s="11" t="s">
        <v>365</v>
      </c>
      <c r="C118" s="272"/>
    </row>
    <row r="119" spans="1:3" ht="12" customHeight="1">
      <c r="A119" s="14" t="s">
        <v>105</v>
      </c>
      <c r="B119" s="302" t="s">
        <v>228</v>
      </c>
      <c r="C119" s="272"/>
    </row>
    <row r="120" spans="1:3" ht="12" customHeight="1">
      <c r="A120" s="14" t="s">
        <v>114</v>
      </c>
      <c r="B120" s="301" t="s">
        <v>408</v>
      </c>
      <c r="C120" s="272"/>
    </row>
    <row r="121" spans="1:3" ht="12" customHeight="1">
      <c r="A121" s="14" t="s">
        <v>116</v>
      </c>
      <c r="B121" s="403" t="s">
        <v>370</v>
      </c>
      <c r="C121" s="272"/>
    </row>
    <row r="122" spans="1:3" ht="15.75">
      <c r="A122" s="14" t="s">
        <v>187</v>
      </c>
      <c r="B122" s="164" t="s">
        <v>353</v>
      </c>
      <c r="C122" s="272"/>
    </row>
    <row r="123" spans="1:3" ht="12" customHeight="1">
      <c r="A123" s="14" t="s">
        <v>188</v>
      </c>
      <c r="B123" s="164" t="s">
        <v>369</v>
      </c>
      <c r="C123" s="272"/>
    </row>
    <row r="124" spans="1:3" ht="12" customHeight="1">
      <c r="A124" s="14" t="s">
        <v>189</v>
      </c>
      <c r="B124" s="164" t="s">
        <v>368</v>
      </c>
      <c r="C124" s="272"/>
    </row>
    <row r="125" spans="1:3" ht="12" customHeight="1">
      <c r="A125" s="14" t="s">
        <v>361</v>
      </c>
      <c r="B125" s="164" t="s">
        <v>356</v>
      </c>
      <c r="C125" s="272"/>
    </row>
    <row r="126" spans="1:3" ht="12" customHeight="1">
      <c r="A126" s="14" t="s">
        <v>362</v>
      </c>
      <c r="B126" s="164" t="s">
        <v>367</v>
      </c>
      <c r="C126" s="272"/>
    </row>
    <row r="127" spans="1:3" ht="16.5" thickBot="1">
      <c r="A127" s="12" t="s">
        <v>363</v>
      </c>
      <c r="B127" s="164" t="s">
        <v>366</v>
      </c>
      <c r="C127" s="274"/>
    </row>
    <row r="128" spans="1:3" ht="12" customHeight="1" thickBot="1">
      <c r="A128" s="19" t="s">
        <v>20</v>
      </c>
      <c r="B128" s="145" t="s">
        <v>425</v>
      </c>
      <c r="C128" s="305">
        <f>+C93+C114</f>
        <v>48316</v>
      </c>
    </row>
    <row r="129" spans="1:3" ht="12" customHeight="1" thickBot="1">
      <c r="A129" s="19" t="s">
        <v>21</v>
      </c>
      <c r="B129" s="145" t="s">
        <v>426</v>
      </c>
      <c r="C129" s="305">
        <f>+C130+C131+C132</f>
        <v>0</v>
      </c>
    </row>
    <row r="130" spans="1:3" ht="12" customHeight="1">
      <c r="A130" s="14" t="s">
        <v>267</v>
      </c>
      <c r="B130" s="11" t="s">
        <v>433</v>
      </c>
      <c r="C130" s="272"/>
    </row>
    <row r="131" spans="1:3" ht="12" customHeight="1">
      <c r="A131" s="14" t="s">
        <v>268</v>
      </c>
      <c r="B131" s="11" t="s">
        <v>434</v>
      </c>
      <c r="C131" s="272"/>
    </row>
    <row r="132" spans="1:3" ht="12" customHeight="1" thickBot="1">
      <c r="A132" s="12" t="s">
        <v>269</v>
      </c>
      <c r="B132" s="11" t="s">
        <v>435</v>
      </c>
      <c r="C132" s="272"/>
    </row>
    <row r="133" spans="1:3" ht="12" customHeight="1" thickBot="1">
      <c r="A133" s="19" t="s">
        <v>22</v>
      </c>
      <c r="B133" s="145" t="s">
        <v>427</v>
      </c>
      <c r="C133" s="305">
        <f>SUM(C134:C139)</f>
        <v>0</v>
      </c>
    </row>
    <row r="134" spans="1:3" ht="12" customHeight="1">
      <c r="A134" s="14" t="s">
        <v>88</v>
      </c>
      <c r="B134" s="8" t="s">
        <v>436</v>
      </c>
      <c r="C134" s="272"/>
    </row>
    <row r="135" spans="1:3" ht="12" customHeight="1">
      <c r="A135" s="14" t="s">
        <v>89</v>
      </c>
      <c r="B135" s="8" t="s">
        <v>428</v>
      </c>
      <c r="C135" s="272"/>
    </row>
    <row r="136" spans="1:3" ht="12" customHeight="1">
      <c r="A136" s="14" t="s">
        <v>90</v>
      </c>
      <c r="B136" s="8" t="s">
        <v>429</v>
      </c>
      <c r="C136" s="272"/>
    </row>
    <row r="137" spans="1:3" ht="12" customHeight="1">
      <c r="A137" s="14" t="s">
        <v>174</v>
      </c>
      <c r="B137" s="8" t="s">
        <v>430</v>
      </c>
      <c r="C137" s="272"/>
    </row>
    <row r="138" spans="1:3" ht="12" customHeight="1">
      <c r="A138" s="14" t="s">
        <v>175</v>
      </c>
      <c r="B138" s="8" t="s">
        <v>431</v>
      </c>
      <c r="C138" s="272"/>
    </row>
    <row r="139" spans="1:3" ht="12" customHeight="1" thickBot="1">
      <c r="A139" s="12" t="s">
        <v>176</v>
      </c>
      <c r="B139" s="8" t="s">
        <v>432</v>
      </c>
      <c r="C139" s="272"/>
    </row>
    <row r="140" spans="1:3" ht="12" customHeight="1" thickBot="1">
      <c r="A140" s="19" t="s">
        <v>23</v>
      </c>
      <c r="B140" s="145" t="s">
        <v>440</v>
      </c>
      <c r="C140" s="311">
        <f>+C141+C142+C143+C144</f>
        <v>1664</v>
      </c>
    </row>
    <row r="141" spans="1:3" ht="12" customHeight="1">
      <c r="A141" s="14" t="s">
        <v>91</v>
      </c>
      <c r="B141" s="8" t="s">
        <v>371</v>
      </c>
      <c r="C141" s="272"/>
    </row>
    <row r="142" spans="1:3" ht="12" customHeight="1">
      <c r="A142" s="14" t="s">
        <v>92</v>
      </c>
      <c r="B142" s="8" t="s">
        <v>372</v>
      </c>
      <c r="C142" s="272">
        <v>1664</v>
      </c>
    </row>
    <row r="143" spans="1:3" ht="12" customHeight="1">
      <c r="A143" s="14" t="s">
        <v>286</v>
      </c>
      <c r="B143" s="8" t="s">
        <v>441</v>
      </c>
      <c r="C143" s="272"/>
    </row>
    <row r="144" spans="1:3" ht="12" customHeight="1" thickBot="1">
      <c r="A144" s="12" t="s">
        <v>287</v>
      </c>
      <c r="B144" s="6" t="s">
        <v>391</v>
      </c>
      <c r="C144" s="272"/>
    </row>
    <row r="145" spans="1:3" ht="12" customHeight="1" thickBot="1">
      <c r="A145" s="19" t="s">
        <v>24</v>
      </c>
      <c r="B145" s="145" t="s">
        <v>442</v>
      </c>
      <c r="C145" s="314">
        <f>SUM(C146:C150)</f>
        <v>0</v>
      </c>
    </row>
    <row r="146" spans="1:3" ht="12" customHeight="1">
      <c r="A146" s="14" t="s">
        <v>93</v>
      </c>
      <c r="B146" s="8" t="s">
        <v>437</v>
      </c>
      <c r="C146" s="272"/>
    </row>
    <row r="147" spans="1:3" ht="12" customHeight="1">
      <c r="A147" s="14" t="s">
        <v>94</v>
      </c>
      <c r="B147" s="8" t="s">
        <v>444</v>
      </c>
      <c r="C147" s="272"/>
    </row>
    <row r="148" spans="1:3" ht="12" customHeight="1">
      <c r="A148" s="14" t="s">
        <v>298</v>
      </c>
      <c r="B148" s="8" t="s">
        <v>439</v>
      </c>
      <c r="C148" s="272"/>
    </row>
    <row r="149" spans="1:3" ht="12" customHeight="1">
      <c r="A149" s="14" t="s">
        <v>299</v>
      </c>
      <c r="B149" s="8" t="s">
        <v>445</v>
      </c>
      <c r="C149" s="272"/>
    </row>
    <row r="150" spans="1:3" ht="12" customHeight="1" thickBot="1">
      <c r="A150" s="14" t="s">
        <v>443</v>
      </c>
      <c r="B150" s="8" t="s">
        <v>446</v>
      </c>
      <c r="C150" s="272"/>
    </row>
    <row r="151" spans="1:3" ht="12" customHeight="1" thickBot="1">
      <c r="A151" s="19" t="s">
        <v>25</v>
      </c>
      <c r="B151" s="145" t="s">
        <v>447</v>
      </c>
      <c r="C151" s="461"/>
    </row>
    <row r="152" spans="1:3" ht="12" customHeight="1" thickBot="1">
      <c r="A152" s="19" t="s">
        <v>26</v>
      </c>
      <c r="B152" s="145" t="s">
        <v>448</v>
      </c>
      <c r="C152" s="461"/>
    </row>
    <row r="153" spans="1:9" ht="15" customHeight="1" thickBot="1">
      <c r="A153" s="19" t="s">
        <v>27</v>
      </c>
      <c r="B153" s="145" t="s">
        <v>450</v>
      </c>
      <c r="C153" s="416">
        <f>+C129+C133+C140+C145+C151+C152</f>
        <v>1664</v>
      </c>
      <c r="F153" s="417"/>
      <c r="G153" s="418"/>
      <c r="H153" s="418"/>
      <c r="I153" s="418"/>
    </row>
    <row r="154" spans="1:3" s="406" customFormat="1" ht="12.75" customHeight="1" thickBot="1">
      <c r="A154" s="303" t="s">
        <v>28</v>
      </c>
      <c r="B154" s="378" t="s">
        <v>449</v>
      </c>
      <c r="C154" s="416">
        <f>+C128+C153</f>
        <v>49980</v>
      </c>
    </row>
    <row r="155" ht="7.5" customHeight="1"/>
    <row r="156" spans="1:3" ht="15.75">
      <c r="A156" s="507" t="s">
        <v>373</v>
      </c>
      <c r="B156" s="507"/>
      <c r="C156" s="507"/>
    </row>
    <row r="157" spans="1:3" ht="15" customHeight="1" thickBot="1">
      <c r="A157" s="505" t="s">
        <v>153</v>
      </c>
      <c r="B157" s="505"/>
      <c r="C157" s="315" t="s">
        <v>226</v>
      </c>
    </row>
    <row r="158" spans="1:4" ht="13.5" customHeight="1" thickBot="1">
      <c r="A158" s="19">
        <v>1</v>
      </c>
      <c r="B158" s="29" t="s">
        <v>451</v>
      </c>
      <c r="C158" s="305">
        <f>+C62-C128</f>
        <v>-5774</v>
      </c>
      <c r="D158" s="419"/>
    </row>
    <row r="159" spans="1:3" ht="27.75" customHeight="1" thickBot="1">
      <c r="A159" s="19" t="s">
        <v>19</v>
      </c>
      <c r="B159" s="29" t="s">
        <v>457</v>
      </c>
      <c r="C159" s="305">
        <f>+C86-C153</f>
        <v>5774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Pénzesgyőr.Önkormányzat
2017. ÉVI KÖLTSÉGVETÉSÉNEK ÖSSZEVONT MÉRLEGE&amp;10
&amp;R&amp;"Times New Roman CE,Félkövér dőlt"&amp;11 1.1. melléklet a 1./2017. (III.13.)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7">
      <selection activeCell="B11" sqref="B11"/>
    </sheetView>
  </sheetViews>
  <sheetFormatPr defaultColWidth="9.00390625" defaultRowHeight="12.75"/>
  <cols>
    <col min="1" max="1" width="88.625" style="52" customWidth="1"/>
    <col min="2" max="2" width="27.875" style="52" customWidth="1"/>
    <col min="3" max="3" width="3.50390625" style="52" customWidth="1"/>
    <col min="4" max="16384" width="9.375" style="52" customWidth="1"/>
  </cols>
  <sheetData>
    <row r="1" spans="1:2" ht="47.25" customHeight="1">
      <c r="A1" s="570" t="s">
        <v>547</v>
      </c>
      <c r="B1" s="570"/>
    </row>
    <row r="2" spans="1:2" ht="22.5" customHeight="1" thickBot="1">
      <c r="A2" s="373"/>
      <c r="B2" s="374" t="s">
        <v>13</v>
      </c>
    </row>
    <row r="3" spans="1:2" s="53" customFormat="1" ht="24" customHeight="1" thickBot="1">
      <c r="A3" s="299" t="s">
        <v>52</v>
      </c>
      <c r="B3" s="372" t="s">
        <v>548</v>
      </c>
    </row>
    <row r="4" spans="1:2" s="54" customFormat="1" ht="13.5" thickBot="1">
      <c r="A4" s="214" t="s">
        <v>470</v>
      </c>
      <c r="B4" s="215" t="s">
        <v>471</v>
      </c>
    </row>
    <row r="5" spans="1:2" ht="12.75">
      <c r="A5" s="137" t="s">
        <v>522</v>
      </c>
      <c r="B5" s="399">
        <v>11358949</v>
      </c>
    </row>
    <row r="6" spans="1:2" ht="12.75" customHeight="1">
      <c r="A6" s="138" t="s">
        <v>523</v>
      </c>
      <c r="B6" s="399">
        <v>5587880</v>
      </c>
    </row>
    <row r="7" spans="1:2" ht="12.75">
      <c r="A7" s="138" t="s">
        <v>524</v>
      </c>
      <c r="B7" s="399">
        <v>1200000</v>
      </c>
    </row>
    <row r="8" spans="1:2" ht="12.75">
      <c r="A8" s="138"/>
      <c r="B8" s="399"/>
    </row>
    <row r="9" spans="1:2" ht="12.75">
      <c r="A9" s="138"/>
      <c r="B9" s="399"/>
    </row>
    <row r="10" spans="1:2" ht="12.75">
      <c r="A10" s="138"/>
      <c r="B10" s="399"/>
    </row>
    <row r="11" spans="1:2" ht="12.75">
      <c r="A11" s="138"/>
      <c r="B11" s="399"/>
    </row>
    <row r="12" spans="1:2" ht="12.75">
      <c r="A12" s="138"/>
      <c r="B12" s="399"/>
    </row>
    <row r="13" spans="1:3" ht="12.75">
      <c r="A13" s="138"/>
      <c r="B13" s="399"/>
      <c r="C13" s="571" t="s">
        <v>484</v>
      </c>
    </row>
    <row r="14" spans="1:3" ht="12.75">
      <c r="A14" s="138"/>
      <c r="B14" s="399"/>
      <c r="C14" s="571"/>
    </row>
    <row r="15" spans="1:3" ht="12.75">
      <c r="A15" s="138"/>
      <c r="B15" s="399"/>
      <c r="C15" s="571"/>
    </row>
    <row r="16" spans="1:3" ht="12.75">
      <c r="A16" s="138"/>
      <c r="B16" s="399"/>
      <c r="C16" s="571"/>
    </row>
    <row r="17" spans="1:3" ht="12.75">
      <c r="A17" s="138"/>
      <c r="B17" s="399"/>
      <c r="C17" s="571"/>
    </row>
    <row r="18" spans="1:3" ht="12.75">
      <c r="A18" s="138"/>
      <c r="B18" s="399"/>
      <c r="C18" s="571"/>
    </row>
    <row r="19" spans="1:3" ht="12.75">
      <c r="A19" s="138"/>
      <c r="B19" s="399"/>
      <c r="C19" s="571"/>
    </row>
    <row r="20" spans="1:3" ht="12.75">
      <c r="A20" s="138"/>
      <c r="B20" s="399"/>
      <c r="C20" s="571"/>
    </row>
    <row r="21" spans="1:3" ht="12.75">
      <c r="A21" s="138"/>
      <c r="B21" s="399"/>
      <c r="C21" s="571"/>
    </row>
    <row r="22" spans="1:3" ht="12.75">
      <c r="A22" s="138"/>
      <c r="B22" s="399"/>
      <c r="C22" s="571"/>
    </row>
    <row r="23" spans="1:3" ht="12.75">
      <c r="A23" s="138"/>
      <c r="B23" s="399"/>
      <c r="C23" s="571"/>
    </row>
    <row r="24" spans="1:3" ht="13.5" thickBot="1">
      <c r="A24" s="139"/>
      <c r="B24" s="399"/>
      <c r="C24" s="571"/>
    </row>
    <row r="25" spans="1:3" s="56" customFormat="1" ht="19.5" customHeight="1" thickBot="1">
      <c r="A25" s="39" t="s">
        <v>53</v>
      </c>
      <c r="B25" s="55">
        <f>SUM(B5:B24)</f>
        <v>18146829</v>
      </c>
      <c r="C25" s="571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Layout" workbookViewId="0" topLeftCell="A1">
      <selection activeCell="B6" sqref="B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75" t="str">
        <f>+CONCATENATE("K I M U T A T Á S",CHAR(10),"a ",LEFT(ÖSSZEFÜGGÉSEK!A5,4),". évben céljelleggel juttatott támogatásokról")</f>
        <v>K I M U T A T Á S
a 2016. évben céljelleggel juttatott támogatásokról</v>
      </c>
      <c r="B1" s="575"/>
      <c r="C1" s="575"/>
      <c r="D1" s="575"/>
    </row>
    <row r="2" spans="1:4" ht="17.25" customHeight="1">
      <c r="A2" s="371"/>
      <c r="B2" s="371"/>
      <c r="C2" s="371"/>
      <c r="D2" s="371"/>
    </row>
    <row r="3" spans="1:4" ht="13.5" thickBot="1">
      <c r="A3" s="234"/>
      <c r="B3" s="234"/>
      <c r="C3" s="572" t="s">
        <v>54</v>
      </c>
      <c r="D3" s="572"/>
    </row>
    <row r="4" spans="1:4" ht="42.75" customHeight="1" thickBot="1">
      <c r="A4" s="375" t="s">
        <v>66</v>
      </c>
      <c r="B4" s="376" t="s">
        <v>122</v>
      </c>
      <c r="C4" s="376" t="s">
        <v>123</v>
      </c>
      <c r="D4" s="377" t="s">
        <v>14</v>
      </c>
    </row>
    <row r="5" spans="1:4" ht="15.75" customHeight="1">
      <c r="A5" s="235" t="s">
        <v>18</v>
      </c>
      <c r="B5" s="31" t="s">
        <v>549</v>
      </c>
      <c r="C5" s="31" t="s">
        <v>525</v>
      </c>
      <c r="D5" s="32">
        <v>200</v>
      </c>
    </row>
    <row r="6" spans="1:4" ht="15.75" customHeight="1">
      <c r="A6" s="236" t="s">
        <v>19</v>
      </c>
      <c r="B6" s="33"/>
      <c r="C6" s="33"/>
      <c r="D6" s="34"/>
    </row>
    <row r="7" spans="1:4" ht="15.75" customHeight="1">
      <c r="A7" s="236" t="s">
        <v>20</v>
      </c>
      <c r="B7" s="33"/>
      <c r="C7" s="33"/>
      <c r="D7" s="34"/>
    </row>
    <row r="8" spans="1:4" ht="15.75" customHeight="1">
      <c r="A8" s="236" t="s">
        <v>21</v>
      </c>
      <c r="B8" s="33"/>
      <c r="C8" s="33"/>
      <c r="D8" s="34"/>
    </row>
    <row r="9" spans="1:4" ht="15.75" customHeight="1">
      <c r="A9" s="236" t="s">
        <v>22</v>
      </c>
      <c r="B9" s="33"/>
      <c r="C9" s="33"/>
      <c r="D9" s="34"/>
    </row>
    <row r="10" spans="1:4" ht="15.75" customHeight="1">
      <c r="A10" s="236" t="s">
        <v>23</v>
      </c>
      <c r="B10" s="33"/>
      <c r="C10" s="33"/>
      <c r="D10" s="34"/>
    </row>
    <row r="11" spans="1:4" ht="15.75" customHeight="1">
      <c r="A11" s="236" t="s">
        <v>24</v>
      </c>
      <c r="B11" s="33"/>
      <c r="C11" s="33"/>
      <c r="D11" s="34"/>
    </row>
    <row r="12" spans="1:4" ht="15.75" customHeight="1">
      <c r="A12" s="236" t="s">
        <v>25</v>
      </c>
      <c r="B12" s="33"/>
      <c r="C12" s="33"/>
      <c r="D12" s="34"/>
    </row>
    <row r="13" spans="1:4" ht="15.75" customHeight="1">
      <c r="A13" s="236" t="s">
        <v>26</v>
      </c>
      <c r="B13" s="33"/>
      <c r="C13" s="33"/>
      <c r="D13" s="34"/>
    </row>
    <row r="14" spans="1:4" ht="15.75" customHeight="1">
      <c r="A14" s="236" t="s">
        <v>27</v>
      </c>
      <c r="B14" s="33"/>
      <c r="C14" s="33"/>
      <c r="D14" s="34"/>
    </row>
    <row r="15" spans="1:4" ht="15.75" customHeight="1">
      <c r="A15" s="236" t="s">
        <v>28</v>
      </c>
      <c r="B15" s="33"/>
      <c r="C15" s="33"/>
      <c r="D15" s="34"/>
    </row>
    <row r="16" spans="1:4" ht="15.75" customHeight="1">
      <c r="A16" s="236" t="s">
        <v>29</v>
      </c>
      <c r="B16" s="33"/>
      <c r="C16" s="33"/>
      <c r="D16" s="34"/>
    </row>
    <row r="17" spans="1:4" ht="15.75" customHeight="1">
      <c r="A17" s="236" t="s">
        <v>30</v>
      </c>
      <c r="B17" s="33"/>
      <c r="C17" s="33"/>
      <c r="D17" s="34"/>
    </row>
    <row r="18" spans="1:4" ht="15.75" customHeight="1">
      <c r="A18" s="236" t="s">
        <v>31</v>
      </c>
      <c r="B18" s="33"/>
      <c r="C18" s="33"/>
      <c r="D18" s="34"/>
    </row>
    <row r="19" spans="1:4" ht="15.75" customHeight="1">
      <c r="A19" s="236" t="s">
        <v>32</v>
      </c>
      <c r="B19" s="33"/>
      <c r="C19" s="33"/>
      <c r="D19" s="34"/>
    </row>
    <row r="20" spans="1:4" ht="15.75" customHeight="1">
      <c r="A20" s="236" t="s">
        <v>33</v>
      </c>
      <c r="B20" s="33"/>
      <c r="C20" s="33"/>
      <c r="D20" s="34"/>
    </row>
    <row r="21" spans="1:4" ht="15.75" customHeight="1">
      <c r="A21" s="236" t="s">
        <v>34</v>
      </c>
      <c r="B21" s="33"/>
      <c r="C21" s="33"/>
      <c r="D21" s="34"/>
    </row>
    <row r="22" spans="1:4" ht="15.75" customHeight="1">
      <c r="A22" s="236" t="s">
        <v>35</v>
      </c>
      <c r="B22" s="33"/>
      <c r="C22" s="33"/>
      <c r="D22" s="34"/>
    </row>
    <row r="23" spans="1:4" ht="15.75" customHeight="1">
      <c r="A23" s="236" t="s">
        <v>36</v>
      </c>
      <c r="B23" s="33"/>
      <c r="C23" s="33"/>
      <c r="D23" s="34"/>
    </row>
    <row r="24" spans="1:4" ht="15.75" customHeight="1">
      <c r="A24" s="236" t="s">
        <v>37</v>
      </c>
      <c r="B24" s="33"/>
      <c r="C24" s="33"/>
      <c r="D24" s="34"/>
    </row>
    <row r="25" spans="1:4" ht="15.75" customHeight="1">
      <c r="A25" s="236" t="s">
        <v>38</v>
      </c>
      <c r="B25" s="33"/>
      <c r="C25" s="33"/>
      <c r="D25" s="34"/>
    </row>
    <row r="26" spans="1:4" ht="15.75" customHeight="1">
      <c r="A26" s="236" t="s">
        <v>39</v>
      </c>
      <c r="B26" s="33"/>
      <c r="C26" s="33"/>
      <c r="D26" s="34"/>
    </row>
    <row r="27" spans="1:4" ht="15.75" customHeight="1">
      <c r="A27" s="236" t="s">
        <v>40</v>
      </c>
      <c r="B27" s="33"/>
      <c r="C27" s="33"/>
      <c r="D27" s="34"/>
    </row>
    <row r="28" spans="1:4" ht="15.75" customHeight="1">
      <c r="A28" s="236" t="s">
        <v>41</v>
      </c>
      <c r="B28" s="33"/>
      <c r="C28" s="33"/>
      <c r="D28" s="34"/>
    </row>
    <row r="29" spans="1:4" ht="15.75" customHeight="1">
      <c r="A29" s="236" t="s">
        <v>42</v>
      </c>
      <c r="B29" s="33"/>
      <c r="C29" s="33"/>
      <c r="D29" s="34"/>
    </row>
    <row r="30" spans="1:4" ht="15.75" customHeight="1">
      <c r="A30" s="236" t="s">
        <v>43</v>
      </c>
      <c r="B30" s="33"/>
      <c r="C30" s="33"/>
      <c r="D30" s="34"/>
    </row>
    <row r="31" spans="1:4" ht="15.75" customHeight="1">
      <c r="A31" s="236" t="s">
        <v>44</v>
      </c>
      <c r="B31" s="33"/>
      <c r="C31" s="33"/>
      <c r="D31" s="34"/>
    </row>
    <row r="32" spans="1:4" ht="15.75" customHeight="1">
      <c r="A32" s="236" t="s">
        <v>45</v>
      </c>
      <c r="B32" s="33"/>
      <c r="C32" s="33"/>
      <c r="D32" s="34"/>
    </row>
    <row r="33" spans="1:4" ht="15.75" customHeight="1">
      <c r="A33" s="236" t="s">
        <v>46</v>
      </c>
      <c r="B33" s="33"/>
      <c r="C33" s="33"/>
      <c r="D33" s="34"/>
    </row>
    <row r="34" spans="1:4" ht="15.75" customHeight="1">
      <c r="A34" s="236" t="s">
        <v>124</v>
      </c>
      <c r="B34" s="33"/>
      <c r="C34" s="33"/>
      <c r="D34" s="103"/>
    </row>
    <row r="35" spans="1:4" ht="15.75" customHeight="1">
      <c r="A35" s="236" t="s">
        <v>125</v>
      </c>
      <c r="B35" s="33"/>
      <c r="C35" s="33"/>
      <c r="D35" s="103"/>
    </row>
    <row r="36" spans="1:4" ht="15.75" customHeight="1">
      <c r="A36" s="236" t="s">
        <v>126</v>
      </c>
      <c r="B36" s="33"/>
      <c r="C36" s="33"/>
      <c r="D36" s="103"/>
    </row>
    <row r="37" spans="1:4" ht="15.75" customHeight="1" thickBot="1">
      <c r="A37" s="237" t="s">
        <v>127</v>
      </c>
      <c r="B37" s="35"/>
      <c r="C37" s="35"/>
      <c r="D37" s="104"/>
    </row>
    <row r="38" spans="1:4" ht="15.75" customHeight="1" thickBot="1">
      <c r="A38" s="573" t="s">
        <v>53</v>
      </c>
      <c r="B38" s="574"/>
      <c r="C38" s="238"/>
      <c r="D38" s="239">
        <f>SUM(D5:D37)</f>
        <v>200</v>
      </c>
    </row>
    <row r="39" ht="12.75">
      <c r="A39" t="s">
        <v>201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zoomScaleNormal="120" zoomScaleSheetLayoutView="100" workbookViewId="0" topLeftCell="A1">
      <selection activeCell="B29" sqref="B29"/>
    </sheetView>
  </sheetViews>
  <sheetFormatPr defaultColWidth="9.00390625" defaultRowHeight="12.75"/>
  <cols>
    <col min="1" max="1" width="9.00390625" style="379" customWidth="1"/>
    <col min="2" max="2" width="66.375" style="379" bestFit="1" customWidth="1"/>
    <col min="3" max="3" width="15.50390625" style="380" customWidth="1"/>
    <col min="4" max="5" width="15.50390625" style="379" customWidth="1"/>
    <col min="6" max="6" width="9.00390625" style="404" customWidth="1"/>
    <col min="7" max="16384" width="9.375" style="404" customWidth="1"/>
  </cols>
  <sheetData>
    <row r="1" spans="1:5" ht="15.75" customHeight="1">
      <c r="A1" s="504" t="s">
        <v>15</v>
      </c>
      <c r="B1" s="504"/>
      <c r="C1" s="504"/>
      <c r="D1" s="504"/>
      <c r="E1" s="504"/>
    </row>
    <row r="2" spans="1:5" ht="15.75" customHeight="1" thickBot="1">
      <c r="A2" s="505" t="s">
        <v>151</v>
      </c>
      <c r="B2" s="505"/>
      <c r="D2" s="162"/>
      <c r="E2" s="315" t="s">
        <v>226</v>
      </c>
    </row>
    <row r="3" spans="1:5" ht="37.5" customHeight="1" thickBot="1">
      <c r="A3" s="22" t="s">
        <v>66</v>
      </c>
      <c r="B3" s="23" t="s">
        <v>17</v>
      </c>
      <c r="C3" s="398" t="s">
        <v>550</v>
      </c>
      <c r="D3" s="398" t="s">
        <v>551</v>
      </c>
      <c r="E3" s="182" t="s">
        <v>552</v>
      </c>
    </row>
    <row r="4" spans="1:5" s="405" customFormat="1" ht="12" customHeight="1" thickBot="1">
      <c r="A4" s="36" t="s">
        <v>470</v>
      </c>
      <c r="B4" s="37" t="s">
        <v>471</v>
      </c>
      <c r="C4" s="37" t="s">
        <v>472</v>
      </c>
      <c r="D4" s="37" t="s">
        <v>474</v>
      </c>
      <c r="E4" s="426" t="s">
        <v>473</v>
      </c>
    </row>
    <row r="5" spans="1:5" s="406" customFormat="1" ht="12" customHeight="1" thickBot="1">
      <c r="A5" s="19" t="s">
        <v>18</v>
      </c>
      <c r="B5" s="20" t="s">
        <v>485</v>
      </c>
      <c r="C5" s="432">
        <v>34000</v>
      </c>
      <c r="D5" s="432">
        <v>34000</v>
      </c>
      <c r="E5" s="433">
        <v>35000</v>
      </c>
    </row>
    <row r="6" spans="1:5" s="406" customFormat="1" ht="12" customHeight="1" thickBot="1">
      <c r="A6" s="19" t="s">
        <v>19</v>
      </c>
      <c r="B6" s="300" t="s">
        <v>375</v>
      </c>
      <c r="C6" s="432">
        <v>4000</v>
      </c>
      <c r="D6" s="432">
        <v>5000</v>
      </c>
      <c r="E6" s="433">
        <v>5500</v>
      </c>
    </row>
    <row r="7" spans="1:5" s="406" customFormat="1" ht="12" customHeight="1" thickBot="1">
      <c r="A7" s="19" t="s">
        <v>20</v>
      </c>
      <c r="B7" s="20" t="s">
        <v>383</v>
      </c>
      <c r="C7" s="432"/>
      <c r="D7" s="432"/>
      <c r="E7" s="433"/>
    </row>
    <row r="8" spans="1:5" s="406" customFormat="1" ht="12" customHeight="1" thickBot="1">
      <c r="A8" s="19" t="s">
        <v>172</v>
      </c>
      <c r="B8" s="20" t="s">
        <v>266</v>
      </c>
      <c r="C8" s="397">
        <f>SUM(C9:C15)</f>
        <v>3050</v>
      </c>
      <c r="D8" s="397">
        <f>SUM(D9:D15)</f>
        <v>3370</v>
      </c>
      <c r="E8" s="425">
        <f>SUM(E9:E15)</f>
        <v>3610</v>
      </c>
    </row>
    <row r="9" spans="1:5" s="406" customFormat="1" ht="12" customHeight="1">
      <c r="A9" s="14" t="s">
        <v>267</v>
      </c>
      <c r="B9" s="407" t="s">
        <v>526</v>
      </c>
      <c r="C9" s="392">
        <v>1000</v>
      </c>
      <c r="D9" s="392">
        <v>1100</v>
      </c>
      <c r="E9" s="273">
        <v>1200</v>
      </c>
    </row>
    <row r="10" spans="1:5" s="406" customFormat="1" ht="12" customHeight="1">
      <c r="A10" s="13" t="s">
        <v>268</v>
      </c>
      <c r="B10" s="408" t="s">
        <v>508</v>
      </c>
      <c r="C10" s="391">
        <v>100</v>
      </c>
      <c r="D10" s="391">
        <v>110</v>
      </c>
      <c r="E10" s="272">
        <v>120</v>
      </c>
    </row>
    <row r="11" spans="1:5" s="406" customFormat="1" ht="12" customHeight="1">
      <c r="A11" s="13" t="s">
        <v>269</v>
      </c>
      <c r="B11" s="408" t="s">
        <v>509</v>
      </c>
      <c r="C11" s="391">
        <v>1000</v>
      </c>
      <c r="D11" s="391">
        <v>1200</v>
      </c>
      <c r="E11" s="272">
        <v>1300</v>
      </c>
    </row>
    <row r="12" spans="1:5" s="406" customFormat="1" ht="12" customHeight="1">
      <c r="A12" s="13" t="s">
        <v>270</v>
      </c>
      <c r="B12" s="408" t="s">
        <v>510</v>
      </c>
      <c r="C12" s="391"/>
      <c r="D12" s="391"/>
      <c r="E12" s="272"/>
    </row>
    <row r="13" spans="1:5" s="406" customFormat="1" ht="12" customHeight="1">
      <c r="A13" s="13" t="s">
        <v>504</v>
      </c>
      <c r="B13" s="408" t="s">
        <v>271</v>
      </c>
      <c r="C13" s="391">
        <v>950</v>
      </c>
      <c r="D13" s="391">
        <v>960</v>
      </c>
      <c r="E13" s="272">
        <v>990</v>
      </c>
    </row>
    <row r="14" spans="1:5" s="406" customFormat="1" ht="12" customHeight="1">
      <c r="A14" s="13" t="s">
        <v>505</v>
      </c>
      <c r="B14" s="408" t="s">
        <v>272</v>
      </c>
      <c r="C14" s="391"/>
      <c r="D14" s="391"/>
      <c r="E14" s="272"/>
    </row>
    <row r="15" spans="1:5" s="406" customFormat="1" ht="12" customHeight="1" thickBot="1">
      <c r="A15" s="15" t="s">
        <v>506</v>
      </c>
      <c r="B15" s="409" t="s">
        <v>273</v>
      </c>
      <c r="C15" s="393"/>
      <c r="D15" s="393"/>
      <c r="E15" s="274"/>
    </row>
    <row r="16" spans="1:5" s="406" customFormat="1" ht="12" customHeight="1" thickBot="1">
      <c r="A16" s="19" t="s">
        <v>22</v>
      </c>
      <c r="B16" s="20" t="s">
        <v>488</v>
      </c>
      <c r="C16" s="432"/>
      <c r="D16" s="432"/>
      <c r="E16" s="433"/>
    </row>
    <row r="17" spans="1:5" s="406" customFormat="1" ht="12" customHeight="1" thickBot="1">
      <c r="A17" s="19" t="s">
        <v>23</v>
      </c>
      <c r="B17" s="20" t="s">
        <v>9</v>
      </c>
      <c r="C17" s="432"/>
      <c r="D17" s="432"/>
      <c r="E17" s="433"/>
    </row>
    <row r="18" spans="1:5" s="406" customFormat="1" ht="12" customHeight="1" thickBot="1">
      <c r="A18" s="19" t="s">
        <v>179</v>
      </c>
      <c r="B18" s="20" t="s">
        <v>487</v>
      </c>
      <c r="C18" s="432"/>
      <c r="D18" s="432"/>
      <c r="E18" s="433"/>
    </row>
    <row r="19" spans="1:5" s="406" customFormat="1" ht="12" customHeight="1" thickBot="1">
      <c r="A19" s="19" t="s">
        <v>25</v>
      </c>
      <c r="B19" s="300" t="s">
        <v>486</v>
      </c>
      <c r="C19" s="432"/>
      <c r="D19" s="432"/>
      <c r="E19" s="433"/>
    </row>
    <row r="20" spans="1:5" s="406" customFormat="1" ht="12" customHeight="1" thickBot="1">
      <c r="A20" s="19" t="s">
        <v>26</v>
      </c>
      <c r="B20" s="20" t="s">
        <v>305</v>
      </c>
      <c r="C20" s="397">
        <f>+C5+C6+C7+C8+C16+C17+C18+C19</f>
        <v>41050</v>
      </c>
      <c r="D20" s="397">
        <f>+D5+D6+D7+D8+D16+D17+D18+D19</f>
        <v>42370</v>
      </c>
      <c r="E20" s="311">
        <f>+E5+E6+E7+E8+E16+E17+E18+E19</f>
        <v>44110</v>
      </c>
    </row>
    <row r="21" spans="1:5" s="406" customFormat="1" ht="12" customHeight="1" thickBot="1">
      <c r="A21" s="19" t="s">
        <v>27</v>
      </c>
      <c r="B21" s="20" t="s">
        <v>489</v>
      </c>
      <c r="C21" s="483">
        <v>5000</v>
      </c>
      <c r="D21" s="483">
        <v>5500</v>
      </c>
      <c r="E21" s="484">
        <v>5500</v>
      </c>
    </row>
    <row r="22" spans="1:5" s="406" customFormat="1" ht="12" customHeight="1" thickBot="1">
      <c r="A22" s="19" t="s">
        <v>28</v>
      </c>
      <c r="B22" s="20" t="s">
        <v>490</v>
      </c>
      <c r="C22" s="397">
        <f>+C20+C21</f>
        <v>46050</v>
      </c>
      <c r="D22" s="397">
        <f>+D20+D21</f>
        <v>47870</v>
      </c>
      <c r="E22" s="425">
        <f>+E20+E21</f>
        <v>49610</v>
      </c>
    </row>
    <row r="23" spans="1:5" s="406" customFormat="1" ht="12" customHeight="1">
      <c r="A23" s="365"/>
      <c r="B23" s="366"/>
      <c r="C23" s="367"/>
      <c r="D23" s="480"/>
      <c r="E23" s="481"/>
    </row>
    <row r="24" spans="1:5" s="406" customFormat="1" ht="12" customHeight="1">
      <c r="A24" s="504" t="s">
        <v>47</v>
      </c>
      <c r="B24" s="504"/>
      <c r="C24" s="504"/>
      <c r="D24" s="504"/>
      <c r="E24" s="504"/>
    </row>
    <row r="25" spans="1:5" s="406" customFormat="1" ht="12" customHeight="1" thickBot="1">
      <c r="A25" s="506" t="s">
        <v>152</v>
      </c>
      <c r="B25" s="506"/>
      <c r="C25" s="380"/>
      <c r="D25" s="162"/>
      <c r="E25" s="315" t="s">
        <v>226</v>
      </c>
    </row>
    <row r="26" spans="1:6" s="406" customFormat="1" ht="24" customHeight="1" thickBot="1">
      <c r="A26" s="22" t="s">
        <v>16</v>
      </c>
      <c r="B26" s="23" t="s">
        <v>48</v>
      </c>
      <c r="C26" s="23" t="str">
        <f>+C3</f>
        <v>2018. évi</v>
      </c>
      <c r="D26" s="23" t="str">
        <f>+D3</f>
        <v>2019. évi</v>
      </c>
      <c r="E26" s="182" t="str">
        <f>+E3</f>
        <v>2020. évi</v>
      </c>
      <c r="F26" s="482"/>
    </row>
    <row r="27" spans="1:6" s="406" customFormat="1" ht="12" customHeight="1" thickBot="1">
      <c r="A27" s="400" t="s">
        <v>470</v>
      </c>
      <c r="B27" s="401" t="s">
        <v>471</v>
      </c>
      <c r="C27" s="401" t="s">
        <v>472</v>
      </c>
      <c r="D27" s="401" t="s">
        <v>474</v>
      </c>
      <c r="E27" s="476" t="s">
        <v>473</v>
      </c>
      <c r="F27" s="482"/>
    </row>
    <row r="28" spans="1:6" s="406" customFormat="1" ht="15" customHeight="1" thickBot="1">
      <c r="A28" s="19" t="s">
        <v>18</v>
      </c>
      <c r="B28" s="29" t="s">
        <v>491</v>
      </c>
      <c r="C28" s="432">
        <v>42550</v>
      </c>
      <c r="D28" s="432">
        <v>43000</v>
      </c>
      <c r="E28" s="428">
        <v>44000</v>
      </c>
      <c r="F28" s="482"/>
    </row>
    <row r="29" spans="1:5" ht="12" customHeight="1" thickBot="1">
      <c r="A29" s="457" t="s">
        <v>19</v>
      </c>
      <c r="B29" s="477" t="s">
        <v>494</v>
      </c>
      <c r="C29" s="478">
        <f>+C30+C31+C32</f>
        <v>1500</v>
      </c>
      <c r="D29" s="478">
        <v>2870</v>
      </c>
      <c r="E29" s="479">
        <f>+E30+E31+E32</f>
        <v>3110</v>
      </c>
    </row>
    <row r="30" spans="1:5" ht="12" customHeight="1">
      <c r="A30" s="14" t="s">
        <v>101</v>
      </c>
      <c r="B30" s="7" t="s">
        <v>225</v>
      </c>
      <c r="C30" s="392">
        <v>1000</v>
      </c>
      <c r="D30" s="392">
        <v>1400</v>
      </c>
      <c r="E30" s="273">
        <v>2000</v>
      </c>
    </row>
    <row r="31" spans="1:5" ht="12" customHeight="1">
      <c r="A31" s="14" t="s">
        <v>102</v>
      </c>
      <c r="B31" s="11" t="s">
        <v>186</v>
      </c>
      <c r="C31" s="391">
        <v>500</v>
      </c>
      <c r="D31" s="391">
        <v>1470</v>
      </c>
      <c r="E31" s="272">
        <v>1110</v>
      </c>
    </row>
    <row r="32" spans="1:5" ht="12" customHeight="1" thickBot="1">
      <c r="A32" s="14" t="s">
        <v>103</v>
      </c>
      <c r="B32" s="302" t="s">
        <v>228</v>
      </c>
      <c r="C32" s="391"/>
      <c r="D32" s="391"/>
      <c r="E32" s="272"/>
    </row>
    <row r="33" spans="1:5" ht="12" customHeight="1" thickBot="1">
      <c r="A33" s="19" t="s">
        <v>20</v>
      </c>
      <c r="B33" s="145" t="s">
        <v>425</v>
      </c>
      <c r="C33" s="390">
        <f>+C28+C29</f>
        <v>44050</v>
      </c>
      <c r="D33" s="390">
        <f>+D28+D29</f>
        <v>45870</v>
      </c>
      <c r="E33" s="271">
        <f>+E28+E29</f>
        <v>47110</v>
      </c>
    </row>
    <row r="34" spans="1:6" ht="15" customHeight="1" thickBot="1">
      <c r="A34" s="19" t="s">
        <v>21</v>
      </c>
      <c r="B34" s="145" t="s">
        <v>492</v>
      </c>
      <c r="C34" s="485">
        <v>2000</v>
      </c>
      <c r="D34" s="485"/>
      <c r="E34" s="486">
        <v>2500</v>
      </c>
      <c r="F34" s="418"/>
    </row>
    <row r="35" spans="1:5" s="406" customFormat="1" ht="12.75" customHeight="1" thickBot="1">
      <c r="A35" s="303" t="s">
        <v>22</v>
      </c>
      <c r="B35" s="378" t="s">
        <v>493</v>
      </c>
      <c r="C35" s="475">
        <f>+C33+C34</f>
        <v>46050</v>
      </c>
      <c r="D35" s="475">
        <f>+D33+D34</f>
        <v>45870</v>
      </c>
      <c r="E35" s="469">
        <f>+E33+E34</f>
        <v>49610</v>
      </c>
    </row>
    <row r="36" ht="15.75">
      <c r="C36" s="379"/>
    </row>
    <row r="37" ht="15.75">
      <c r="C37" s="379"/>
    </row>
    <row r="38" ht="15.75">
      <c r="C38" s="379"/>
    </row>
    <row r="39" ht="16.5" customHeight="1">
      <c r="C39" s="379"/>
    </row>
    <row r="40" ht="15.75">
      <c r="C40" s="379"/>
    </row>
    <row r="41" ht="15.75">
      <c r="C41" s="379"/>
    </row>
    <row r="42" spans="6:7" s="379" customFormat="1" ht="15.75">
      <c r="F42" s="404"/>
      <c r="G42" s="404"/>
    </row>
    <row r="43" spans="6:7" s="379" customFormat="1" ht="15.75">
      <c r="F43" s="404"/>
      <c r="G43" s="404"/>
    </row>
    <row r="44" spans="6:7" s="379" customFormat="1" ht="15.75">
      <c r="F44" s="404"/>
      <c r="G44" s="404"/>
    </row>
    <row r="45" spans="6:7" s="379" customFormat="1" ht="15.75">
      <c r="F45" s="404"/>
      <c r="G45" s="404"/>
    </row>
    <row r="46" spans="6:7" s="379" customFormat="1" ht="15.75">
      <c r="F46" s="404"/>
      <c r="G46" s="404"/>
    </row>
    <row r="47" spans="6:7" s="379" customFormat="1" ht="15.75">
      <c r="F47" s="404"/>
      <c r="G47" s="404"/>
    </row>
    <row r="48" spans="6:7" s="379" customFormat="1" ht="15.75">
      <c r="F48" s="404"/>
      <c r="G48" s="404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CE,Félkövér"&amp;12Pénzesgyőr. Önkormányzat
2017. ÉVI KÖLTSÉGVETÉSI ÉVET KÖVETŐ 3 ÉV TERVEZETT BEVÉTELEI, KIADÁSAI&amp;R&amp;"Times New Roman CE,Félkövér dőlt"&amp;11 7. számú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40" zoomScaleNormal="130" zoomScaleSheetLayoutView="100" zoomScalePageLayoutView="140" workbookViewId="0" topLeftCell="A133">
      <selection activeCell="C74" sqref="C74"/>
    </sheetView>
  </sheetViews>
  <sheetFormatPr defaultColWidth="9.00390625" defaultRowHeight="12.75"/>
  <cols>
    <col min="1" max="1" width="9.50390625" style="379" customWidth="1"/>
    <col min="2" max="2" width="91.625" style="379" customWidth="1"/>
    <col min="3" max="3" width="21.625" style="380" customWidth="1"/>
    <col min="4" max="4" width="9.00390625" style="404" customWidth="1"/>
    <col min="5" max="16384" width="9.375" style="404" customWidth="1"/>
  </cols>
  <sheetData>
    <row r="1" spans="1:3" ht="15.75" customHeight="1">
      <c r="A1" s="504" t="s">
        <v>15</v>
      </c>
      <c r="B1" s="504"/>
      <c r="C1" s="504"/>
    </row>
    <row r="2" spans="1:3" ht="15.75" customHeight="1" thickBot="1">
      <c r="A2" s="505" t="s">
        <v>151</v>
      </c>
      <c r="B2" s="505"/>
      <c r="C2" s="315" t="s">
        <v>226</v>
      </c>
    </row>
    <row r="3" spans="1:3" ht="37.5" customHeight="1" thickBot="1">
      <c r="A3" s="22" t="s">
        <v>66</v>
      </c>
      <c r="B3" s="23" t="s">
        <v>17</v>
      </c>
      <c r="C3" s="44" t="s">
        <v>528</v>
      </c>
    </row>
    <row r="4" spans="1:3" s="405" customFormat="1" ht="12" customHeight="1" thickBot="1">
      <c r="A4" s="400"/>
      <c r="B4" s="401" t="s">
        <v>470</v>
      </c>
      <c r="C4" s="402" t="s">
        <v>471</v>
      </c>
    </row>
    <row r="5" spans="1:3" s="406" customFormat="1" ht="12" customHeight="1" thickBot="1">
      <c r="A5" s="19" t="s">
        <v>18</v>
      </c>
      <c r="B5" s="20" t="s">
        <v>251</v>
      </c>
      <c r="C5" s="305">
        <f>+C6+C7+C8+C9+C10+C11</f>
        <v>18147</v>
      </c>
    </row>
    <row r="6" spans="1:3" s="406" customFormat="1" ht="12" customHeight="1">
      <c r="A6" s="14" t="s">
        <v>95</v>
      </c>
      <c r="B6" s="407" t="s">
        <v>252</v>
      </c>
      <c r="C6" s="308">
        <v>11359</v>
      </c>
    </row>
    <row r="7" spans="1:3" s="406" customFormat="1" ht="12" customHeight="1">
      <c r="A7" s="13" t="s">
        <v>96</v>
      </c>
      <c r="B7" s="408" t="s">
        <v>253</v>
      </c>
      <c r="C7" s="307"/>
    </row>
    <row r="8" spans="1:3" s="406" customFormat="1" ht="12" customHeight="1">
      <c r="A8" s="13" t="s">
        <v>97</v>
      </c>
      <c r="B8" s="408" t="s">
        <v>502</v>
      </c>
      <c r="C8" s="307">
        <v>5588</v>
      </c>
    </row>
    <row r="9" spans="1:3" s="406" customFormat="1" ht="12" customHeight="1">
      <c r="A9" s="13" t="s">
        <v>98</v>
      </c>
      <c r="B9" s="408" t="s">
        <v>255</v>
      </c>
      <c r="C9" s="307">
        <v>1200</v>
      </c>
    </row>
    <row r="10" spans="1:3" s="406" customFormat="1" ht="12" customHeight="1">
      <c r="A10" s="13" t="s">
        <v>147</v>
      </c>
      <c r="B10" s="301" t="s">
        <v>409</v>
      </c>
      <c r="C10" s="307"/>
    </row>
    <row r="11" spans="1:3" s="406" customFormat="1" ht="12" customHeight="1" thickBot="1">
      <c r="A11" s="15" t="s">
        <v>99</v>
      </c>
      <c r="B11" s="302" t="s">
        <v>410</v>
      </c>
      <c r="C11" s="307"/>
    </row>
    <row r="12" spans="1:3" s="406" customFormat="1" ht="12" customHeight="1" thickBot="1">
      <c r="A12" s="19" t="s">
        <v>19</v>
      </c>
      <c r="B12" s="300" t="s">
        <v>256</v>
      </c>
      <c r="C12" s="305">
        <f>+C13+C14+C15+C16+C17</f>
        <v>7710</v>
      </c>
    </row>
    <row r="13" spans="1:3" s="406" customFormat="1" ht="12" customHeight="1">
      <c r="A13" s="14" t="s">
        <v>101</v>
      </c>
      <c r="B13" s="407" t="s">
        <v>257</v>
      </c>
      <c r="C13" s="308"/>
    </row>
    <row r="14" spans="1:3" s="406" customFormat="1" ht="12" customHeight="1">
      <c r="A14" s="13" t="s">
        <v>102</v>
      </c>
      <c r="B14" s="408" t="s">
        <v>258</v>
      </c>
      <c r="C14" s="307"/>
    </row>
    <row r="15" spans="1:3" s="406" customFormat="1" ht="12" customHeight="1">
      <c r="A15" s="13" t="s">
        <v>103</v>
      </c>
      <c r="B15" s="408" t="s">
        <v>402</v>
      </c>
      <c r="C15" s="307"/>
    </row>
    <row r="16" spans="1:3" s="406" customFormat="1" ht="12" customHeight="1">
      <c r="A16" s="13" t="s">
        <v>104</v>
      </c>
      <c r="B16" s="408" t="s">
        <v>403</v>
      </c>
      <c r="C16" s="307"/>
    </row>
    <row r="17" spans="1:3" s="406" customFormat="1" ht="12" customHeight="1">
      <c r="A17" s="13" t="s">
        <v>105</v>
      </c>
      <c r="B17" s="408" t="s">
        <v>259</v>
      </c>
      <c r="C17" s="307">
        <v>7710</v>
      </c>
    </row>
    <row r="18" spans="1:3" s="406" customFormat="1" ht="12" customHeight="1" thickBot="1">
      <c r="A18" s="15" t="s">
        <v>114</v>
      </c>
      <c r="B18" s="302" t="s">
        <v>260</v>
      </c>
      <c r="C18" s="309"/>
    </row>
    <row r="19" spans="1:3" s="406" customFormat="1" ht="12" customHeight="1" thickBot="1">
      <c r="A19" s="19" t="s">
        <v>20</v>
      </c>
      <c r="B19" s="20" t="s">
        <v>261</v>
      </c>
      <c r="C19" s="305">
        <f>+C20+C21+C22+C23+C24</f>
        <v>5105</v>
      </c>
    </row>
    <row r="20" spans="1:3" s="406" customFormat="1" ht="12" customHeight="1">
      <c r="A20" s="14" t="s">
        <v>84</v>
      </c>
      <c r="B20" s="407" t="s">
        <v>262</v>
      </c>
      <c r="C20" s="308">
        <v>5105</v>
      </c>
    </row>
    <row r="21" spans="1:3" s="406" customFormat="1" ht="12" customHeight="1">
      <c r="A21" s="13" t="s">
        <v>85</v>
      </c>
      <c r="B21" s="408" t="s">
        <v>263</v>
      </c>
      <c r="C21" s="307"/>
    </row>
    <row r="22" spans="1:3" s="406" customFormat="1" ht="12" customHeight="1">
      <c r="A22" s="13" t="s">
        <v>86</v>
      </c>
      <c r="B22" s="408" t="s">
        <v>404</v>
      </c>
      <c r="C22" s="307"/>
    </row>
    <row r="23" spans="1:3" s="406" customFormat="1" ht="12" customHeight="1">
      <c r="A23" s="13" t="s">
        <v>87</v>
      </c>
      <c r="B23" s="408" t="s">
        <v>405</v>
      </c>
      <c r="C23" s="307"/>
    </row>
    <row r="24" spans="1:3" s="406" customFormat="1" ht="12" customHeight="1">
      <c r="A24" s="13" t="s">
        <v>170</v>
      </c>
      <c r="B24" s="408" t="s">
        <v>264</v>
      </c>
      <c r="C24" s="307"/>
    </row>
    <row r="25" spans="1:3" s="406" customFormat="1" ht="12" customHeight="1" thickBot="1">
      <c r="A25" s="15" t="s">
        <v>171</v>
      </c>
      <c r="B25" s="409" t="s">
        <v>265</v>
      </c>
      <c r="C25" s="309"/>
    </row>
    <row r="26" spans="1:3" s="406" customFormat="1" ht="12" customHeight="1" thickBot="1">
      <c r="A26" s="19" t="s">
        <v>172</v>
      </c>
      <c r="B26" s="20" t="s">
        <v>513</v>
      </c>
      <c r="C26" s="311">
        <f>SUM(C27:C33)</f>
        <v>5210</v>
      </c>
    </row>
    <row r="27" spans="1:3" s="406" customFormat="1" ht="12" customHeight="1">
      <c r="A27" s="14" t="s">
        <v>267</v>
      </c>
      <c r="B27" s="407" t="s">
        <v>515</v>
      </c>
      <c r="C27" s="308">
        <v>700</v>
      </c>
    </row>
    <row r="28" spans="1:3" s="406" customFormat="1" ht="12" customHeight="1">
      <c r="A28" s="13" t="s">
        <v>268</v>
      </c>
      <c r="B28" s="408" t="s">
        <v>508</v>
      </c>
      <c r="C28" s="307">
        <v>0</v>
      </c>
    </row>
    <row r="29" spans="1:3" s="406" customFormat="1" ht="12" customHeight="1">
      <c r="A29" s="13" t="s">
        <v>269</v>
      </c>
      <c r="B29" s="408" t="s">
        <v>509</v>
      </c>
      <c r="C29" s="307">
        <v>1000</v>
      </c>
    </row>
    <row r="30" spans="1:3" s="406" customFormat="1" ht="12" customHeight="1">
      <c r="A30" s="13" t="s">
        <v>270</v>
      </c>
      <c r="B30" s="408" t="s">
        <v>510</v>
      </c>
      <c r="C30" s="307"/>
    </row>
    <row r="31" spans="1:3" s="406" customFormat="1" ht="12" customHeight="1">
      <c r="A31" s="13" t="s">
        <v>504</v>
      </c>
      <c r="B31" s="408" t="s">
        <v>271</v>
      </c>
      <c r="C31" s="307">
        <v>600</v>
      </c>
    </row>
    <row r="32" spans="1:3" s="406" customFormat="1" ht="12" customHeight="1">
      <c r="A32" s="13" t="s">
        <v>505</v>
      </c>
      <c r="B32" s="408" t="s">
        <v>272</v>
      </c>
      <c r="C32" s="307">
        <v>2910</v>
      </c>
    </row>
    <row r="33" spans="1:3" s="406" customFormat="1" ht="12" customHeight="1" thickBot="1">
      <c r="A33" s="15" t="s">
        <v>506</v>
      </c>
      <c r="B33" s="487" t="s">
        <v>273</v>
      </c>
      <c r="C33" s="309"/>
    </row>
    <row r="34" spans="1:3" s="406" customFormat="1" ht="12" customHeight="1" thickBot="1">
      <c r="A34" s="19" t="s">
        <v>22</v>
      </c>
      <c r="B34" s="20" t="s">
        <v>411</v>
      </c>
      <c r="C34" s="305">
        <f>SUM(C35:C45)</f>
        <v>1570</v>
      </c>
    </row>
    <row r="35" spans="1:3" s="406" customFormat="1" ht="12" customHeight="1">
      <c r="A35" s="14" t="s">
        <v>88</v>
      </c>
      <c r="B35" s="407" t="s">
        <v>276</v>
      </c>
      <c r="C35" s="308"/>
    </row>
    <row r="36" spans="1:3" s="406" customFormat="1" ht="12" customHeight="1">
      <c r="A36" s="13" t="s">
        <v>89</v>
      </c>
      <c r="B36" s="408" t="s">
        <v>277</v>
      </c>
      <c r="C36" s="307">
        <v>305</v>
      </c>
    </row>
    <row r="37" spans="1:3" s="406" customFormat="1" ht="12" customHeight="1">
      <c r="A37" s="13" t="s">
        <v>90</v>
      </c>
      <c r="B37" s="408" t="s">
        <v>278</v>
      </c>
      <c r="C37" s="307"/>
    </row>
    <row r="38" spans="1:3" s="406" customFormat="1" ht="12" customHeight="1">
      <c r="A38" s="13" t="s">
        <v>174</v>
      </c>
      <c r="B38" s="408" t="s">
        <v>279</v>
      </c>
      <c r="C38" s="307"/>
    </row>
    <row r="39" spans="1:3" s="406" customFormat="1" ht="12" customHeight="1">
      <c r="A39" s="13" t="s">
        <v>175</v>
      </c>
      <c r="B39" s="408" t="s">
        <v>280</v>
      </c>
      <c r="C39" s="307">
        <v>1200</v>
      </c>
    </row>
    <row r="40" spans="1:3" s="406" customFormat="1" ht="12" customHeight="1">
      <c r="A40" s="13" t="s">
        <v>176</v>
      </c>
      <c r="B40" s="408" t="s">
        <v>281</v>
      </c>
      <c r="C40" s="307"/>
    </row>
    <row r="41" spans="1:3" s="406" customFormat="1" ht="12" customHeight="1">
      <c r="A41" s="13" t="s">
        <v>177</v>
      </c>
      <c r="B41" s="408" t="s">
        <v>282</v>
      </c>
      <c r="C41" s="307"/>
    </row>
    <row r="42" spans="1:3" s="406" customFormat="1" ht="12" customHeight="1">
      <c r="A42" s="13" t="s">
        <v>178</v>
      </c>
      <c r="B42" s="408" t="s">
        <v>512</v>
      </c>
      <c r="C42" s="307">
        <v>30</v>
      </c>
    </row>
    <row r="43" spans="1:3" s="406" customFormat="1" ht="12" customHeight="1">
      <c r="A43" s="13" t="s">
        <v>274</v>
      </c>
      <c r="B43" s="408" t="s">
        <v>283</v>
      </c>
      <c r="C43" s="310"/>
    </row>
    <row r="44" spans="1:3" s="406" customFormat="1" ht="12" customHeight="1">
      <c r="A44" s="15" t="s">
        <v>275</v>
      </c>
      <c r="B44" s="409" t="s">
        <v>413</v>
      </c>
      <c r="C44" s="396"/>
    </row>
    <row r="45" spans="1:3" s="406" customFormat="1" ht="12" customHeight="1" thickBot="1">
      <c r="A45" s="15" t="s">
        <v>412</v>
      </c>
      <c r="B45" s="302" t="s">
        <v>284</v>
      </c>
      <c r="C45" s="396">
        <v>35</v>
      </c>
    </row>
    <row r="46" spans="1:3" s="406" customFormat="1" ht="12" customHeight="1" thickBot="1">
      <c r="A46" s="19" t="s">
        <v>23</v>
      </c>
      <c r="B46" s="20" t="s">
        <v>285</v>
      </c>
      <c r="C46" s="305">
        <f>SUM(C47:C51)</f>
        <v>3600</v>
      </c>
    </row>
    <row r="47" spans="1:3" s="406" customFormat="1" ht="12" customHeight="1">
      <c r="A47" s="14" t="s">
        <v>91</v>
      </c>
      <c r="B47" s="407" t="s">
        <v>289</v>
      </c>
      <c r="C47" s="427"/>
    </row>
    <row r="48" spans="1:3" s="406" customFormat="1" ht="12" customHeight="1">
      <c r="A48" s="13" t="s">
        <v>92</v>
      </c>
      <c r="B48" s="408" t="s">
        <v>290</v>
      </c>
      <c r="C48" s="310">
        <v>3600</v>
      </c>
    </row>
    <row r="49" spans="1:3" s="406" customFormat="1" ht="12" customHeight="1">
      <c r="A49" s="13" t="s">
        <v>286</v>
      </c>
      <c r="B49" s="408" t="s">
        <v>291</v>
      </c>
      <c r="C49" s="310"/>
    </row>
    <row r="50" spans="1:3" s="406" customFormat="1" ht="12" customHeight="1">
      <c r="A50" s="13" t="s">
        <v>287</v>
      </c>
      <c r="B50" s="408" t="s">
        <v>292</v>
      </c>
      <c r="C50" s="310"/>
    </row>
    <row r="51" spans="1:3" s="406" customFormat="1" ht="12" customHeight="1" thickBot="1">
      <c r="A51" s="15" t="s">
        <v>288</v>
      </c>
      <c r="B51" s="302" t="s">
        <v>293</v>
      </c>
      <c r="C51" s="396"/>
    </row>
    <row r="52" spans="1:3" s="406" customFormat="1" ht="12" customHeight="1" thickBot="1">
      <c r="A52" s="19" t="s">
        <v>179</v>
      </c>
      <c r="B52" s="20" t="s">
        <v>294</v>
      </c>
      <c r="C52" s="305">
        <f>SUM(C53:C55)</f>
        <v>0</v>
      </c>
    </row>
    <row r="53" spans="1:3" s="406" customFormat="1" ht="12" customHeight="1">
      <c r="A53" s="14" t="s">
        <v>93</v>
      </c>
      <c r="B53" s="407" t="s">
        <v>295</v>
      </c>
      <c r="C53" s="308"/>
    </row>
    <row r="54" spans="1:3" s="406" customFormat="1" ht="12" customHeight="1">
      <c r="A54" s="13" t="s">
        <v>94</v>
      </c>
      <c r="B54" s="408" t="s">
        <v>406</v>
      </c>
      <c r="C54" s="307"/>
    </row>
    <row r="55" spans="1:3" s="406" customFormat="1" ht="12" customHeight="1">
      <c r="A55" s="13" t="s">
        <v>298</v>
      </c>
      <c r="B55" s="408" t="s">
        <v>296</v>
      </c>
      <c r="C55" s="307"/>
    </row>
    <row r="56" spans="1:3" s="406" customFormat="1" ht="12" customHeight="1" thickBot="1">
      <c r="A56" s="15" t="s">
        <v>299</v>
      </c>
      <c r="B56" s="302" t="s">
        <v>297</v>
      </c>
      <c r="C56" s="309"/>
    </row>
    <row r="57" spans="1:3" s="406" customFormat="1" ht="12" customHeight="1" thickBot="1">
      <c r="A57" s="19" t="s">
        <v>25</v>
      </c>
      <c r="B57" s="300" t="s">
        <v>300</v>
      </c>
      <c r="C57" s="305">
        <f>SUM(C58:C60)</f>
        <v>0</v>
      </c>
    </row>
    <row r="58" spans="1:3" s="406" customFormat="1" ht="12" customHeight="1">
      <c r="A58" s="14" t="s">
        <v>180</v>
      </c>
      <c r="B58" s="407" t="s">
        <v>302</v>
      </c>
      <c r="C58" s="310"/>
    </row>
    <row r="59" spans="1:3" s="406" customFormat="1" ht="12" customHeight="1">
      <c r="A59" s="13" t="s">
        <v>181</v>
      </c>
      <c r="B59" s="408" t="s">
        <v>407</v>
      </c>
      <c r="C59" s="310"/>
    </row>
    <row r="60" spans="1:3" s="406" customFormat="1" ht="12" customHeight="1">
      <c r="A60" s="13" t="s">
        <v>227</v>
      </c>
      <c r="B60" s="408" t="s">
        <v>303</v>
      </c>
      <c r="C60" s="310"/>
    </row>
    <row r="61" spans="1:3" s="406" customFormat="1" ht="12" customHeight="1" thickBot="1">
      <c r="A61" s="15" t="s">
        <v>301</v>
      </c>
      <c r="B61" s="302" t="s">
        <v>304</v>
      </c>
      <c r="C61" s="310"/>
    </row>
    <row r="62" spans="1:3" s="406" customFormat="1" ht="12" customHeight="1" thickBot="1">
      <c r="A62" s="462" t="s">
        <v>453</v>
      </c>
      <c r="B62" s="20" t="s">
        <v>305</v>
      </c>
      <c r="C62" s="311">
        <f>+C5+C12+C19+C26+C34+C46+C52+C57</f>
        <v>41342</v>
      </c>
    </row>
    <row r="63" spans="1:3" s="406" customFormat="1" ht="12" customHeight="1" thickBot="1">
      <c r="A63" s="430" t="s">
        <v>306</v>
      </c>
      <c r="B63" s="300" t="s">
        <v>307</v>
      </c>
      <c r="C63" s="305">
        <f>SUM(C64:C66)</f>
        <v>0</v>
      </c>
    </row>
    <row r="64" spans="1:3" s="406" customFormat="1" ht="12" customHeight="1">
      <c r="A64" s="14" t="s">
        <v>337</v>
      </c>
      <c r="B64" s="407" t="s">
        <v>308</v>
      </c>
      <c r="C64" s="310"/>
    </row>
    <row r="65" spans="1:3" s="406" customFormat="1" ht="12" customHeight="1">
      <c r="A65" s="13" t="s">
        <v>346</v>
      </c>
      <c r="B65" s="408" t="s">
        <v>309</v>
      </c>
      <c r="C65" s="310"/>
    </row>
    <row r="66" spans="1:3" s="406" customFormat="1" ht="12" customHeight="1" thickBot="1">
      <c r="A66" s="15" t="s">
        <v>347</v>
      </c>
      <c r="B66" s="456" t="s">
        <v>438</v>
      </c>
      <c r="C66" s="310"/>
    </row>
    <row r="67" spans="1:3" s="406" customFormat="1" ht="12" customHeight="1" thickBot="1">
      <c r="A67" s="430" t="s">
        <v>310</v>
      </c>
      <c r="B67" s="300" t="s">
        <v>311</v>
      </c>
      <c r="C67" s="305">
        <f>SUM(C68:C71)</f>
        <v>0</v>
      </c>
    </row>
    <row r="68" spans="1:3" s="406" customFormat="1" ht="12" customHeight="1">
      <c r="A68" s="14" t="s">
        <v>148</v>
      </c>
      <c r="B68" s="407" t="s">
        <v>312</v>
      </c>
      <c r="C68" s="310"/>
    </row>
    <row r="69" spans="1:3" s="406" customFormat="1" ht="12" customHeight="1">
      <c r="A69" s="13" t="s">
        <v>149</v>
      </c>
      <c r="B69" s="408" t="s">
        <v>313</v>
      </c>
      <c r="C69" s="310"/>
    </row>
    <row r="70" spans="1:3" s="406" customFormat="1" ht="12" customHeight="1">
      <c r="A70" s="13" t="s">
        <v>338</v>
      </c>
      <c r="B70" s="408" t="s">
        <v>314</v>
      </c>
      <c r="C70" s="310"/>
    </row>
    <row r="71" spans="1:3" s="406" customFormat="1" ht="12" customHeight="1" thickBot="1">
      <c r="A71" s="15" t="s">
        <v>339</v>
      </c>
      <c r="B71" s="302" t="s">
        <v>315</v>
      </c>
      <c r="C71" s="310"/>
    </row>
    <row r="72" spans="1:3" s="406" customFormat="1" ht="12" customHeight="1" thickBot="1">
      <c r="A72" s="430" t="s">
        <v>316</v>
      </c>
      <c r="B72" s="300" t="s">
        <v>317</v>
      </c>
      <c r="C72" s="305">
        <f>SUM(C73:C74)</f>
        <v>7438</v>
      </c>
    </row>
    <row r="73" spans="1:3" s="406" customFormat="1" ht="12" customHeight="1">
      <c r="A73" s="14" t="s">
        <v>340</v>
      </c>
      <c r="B73" s="407" t="s">
        <v>318</v>
      </c>
      <c r="C73" s="310">
        <v>7438</v>
      </c>
    </row>
    <row r="74" spans="1:3" s="406" customFormat="1" ht="12" customHeight="1" thickBot="1">
      <c r="A74" s="15" t="s">
        <v>341</v>
      </c>
      <c r="B74" s="302" t="s">
        <v>319</v>
      </c>
      <c r="C74" s="310"/>
    </row>
    <row r="75" spans="1:3" s="406" customFormat="1" ht="12" customHeight="1" thickBot="1">
      <c r="A75" s="430" t="s">
        <v>320</v>
      </c>
      <c r="B75" s="300" t="s">
        <v>321</v>
      </c>
      <c r="C75" s="305">
        <f>SUM(C76:C78)</f>
        <v>0</v>
      </c>
    </row>
    <row r="76" spans="1:3" s="406" customFormat="1" ht="12" customHeight="1">
      <c r="A76" s="14" t="s">
        <v>342</v>
      </c>
      <c r="B76" s="407" t="s">
        <v>322</v>
      </c>
      <c r="C76" s="310"/>
    </row>
    <row r="77" spans="1:3" s="406" customFormat="1" ht="12" customHeight="1">
      <c r="A77" s="13" t="s">
        <v>343</v>
      </c>
      <c r="B77" s="408" t="s">
        <v>323</v>
      </c>
      <c r="C77" s="310"/>
    </row>
    <row r="78" spans="1:3" s="406" customFormat="1" ht="12" customHeight="1" thickBot="1">
      <c r="A78" s="15" t="s">
        <v>344</v>
      </c>
      <c r="B78" s="302" t="s">
        <v>324</v>
      </c>
      <c r="C78" s="310"/>
    </row>
    <row r="79" spans="1:3" s="406" customFormat="1" ht="12" customHeight="1" thickBot="1">
      <c r="A79" s="430" t="s">
        <v>325</v>
      </c>
      <c r="B79" s="300" t="s">
        <v>345</v>
      </c>
      <c r="C79" s="305">
        <f>SUM(C80:C83)</f>
        <v>0</v>
      </c>
    </row>
    <row r="80" spans="1:3" s="406" customFormat="1" ht="12" customHeight="1">
      <c r="A80" s="410" t="s">
        <v>326</v>
      </c>
      <c r="B80" s="407" t="s">
        <v>327</v>
      </c>
      <c r="C80" s="310"/>
    </row>
    <row r="81" spans="1:3" s="406" customFormat="1" ht="12" customHeight="1">
      <c r="A81" s="411" t="s">
        <v>328</v>
      </c>
      <c r="B81" s="408" t="s">
        <v>329</v>
      </c>
      <c r="C81" s="310"/>
    </row>
    <row r="82" spans="1:3" s="406" customFormat="1" ht="12" customHeight="1">
      <c r="A82" s="411" t="s">
        <v>330</v>
      </c>
      <c r="B82" s="408" t="s">
        <v>331</v>
      </c>
      <c r="C82" s="310"/>
    </row>
    <row r="83" spans="1:3" s="406" customFormat="1" ht="12" customHeight="1" thickBot="1">
      <c r="A83" s="412" t="s">
        <v>332</v>
      </c>
      <c r="B83" s="302" t="s">
        <v>333</v>
      </c>
      <c r="C83" s="310"/>
    </row>
    <row r="84" spans="1:3" s="406" customFormat="1" ht="12" customHeight="1" thickBot="1">
      <c r="A84" s="430" t="s">
        <v>334</v>
      </c>
      <c r="B84" s="300" t="s">
        <v>452</v>
      </c>
      <c r="C84" s="428"/>
    </row>
    <row r="85" spans="1:3" s="406" customFormat="1" ht="13.5" customHeight="1" thickBot="1">
      <c r="A85" s="430" t="s">
        <v>336</v>
      </c>
      <c r="B85" s="300" t="s">
        <v>335</v>
      </c>
      <c r="C85" s="428"/>
    </row>
    <row r="86" spans="1:3" s="406" customFormat="1" ht="15.75" customHeight="1" thickBot="1">
      <c r="A86" s="430" t="s">
        <v>348</v>
      </c>
      <c r="B86" s="413" t="s">
        <v>455</v>
      </c>
      <c r="C86" s="311">
        <f>+C63+C67+C72+C75+C79+C85+C84</f>
        <v>7438</v>
      </c>
    </row>
    <row r="87" spans="1:3" s="406" customFormat="1" ht="16.5" customHeight="1" thickBot="1">
      <c r="A87" s="431" t="s">
        <v>454</v>
      </c>
      <c r="B87" s="414" t="s">
        <v>456</v>
      </c>
      <c r="C87" s="311">
        <f>+C62+C86</f>
        <v>48780</v>
      </c>
    </row>
    <row r="88" spans="1:3" s="406" customFormat="1" ht="83.25" customHeight="1">
      <c r="A88" s="4"/>
      <c r="B88" s="5"/>
      <c r="C88" s="312"/>
    </row>
    <row r="89" spans="1:3" ht="16.5" customHeight="1">
      <c r="A89" s="504" t="s">
        <v>47</v>
      </c>
      <c r="B89" s="504"/>
      <c r="C89" s="504"/>
    </row>
    <row r="90" spans="1:3" s="415" customFormat="1" ht="16.5" customHeight="1" thickBot="1">
      <c r="A90" s="506" t="s">
        <v>152</v>
      </c>
      <c r="B90" s="506"/>
      <c r="C90" s="161" t="s">
        <v>226</v>
      </c>
    </row>
    <row r="91" spans="1:3" ht="37.5" customHeight="1" thickBot="1">
      <c r="A91" s="22" t="s">
        <v>66</v>
      </c>
      <c r="B91" s="23" t="s">
        <v>48</v>
      </c>
      <c r="C91" s="44" t="str">
        <f>+C3</f>
        <v>2017. évi előirányzat</v>
      </c>
    </row>
    <row r="92" spans="1:3" s="405" customFormat="1" ht="12" customHeight="1" thickBot="1">
      <c r="A92" s="36"/>
      <c r="B92" s="37" t="s">
        <v>470</v>
      </c>
      <c r="C92" s="38" t="s">
        <v>471</v>
      </c>
    </row>
    <row r="93" spans="1:3" ht="12" customHeight="1" thickBot="1">
      <c r="A93" s="21" t="s">
        <v>18</v>
      </c>
      <c r="B93" s="30" t="s">
        <v>414</v>
      </c>
      <c r="C93" s="304">
        <f>C94+C95+C96+C97+C98+C111</f>
        <v>35823</v>
      </c>
    </row>
    <row r="94" spans="1:3" ht="12" customHeight="1">
      <c r="A94" s="16" t="s">
        <v>95</v>
      </c>
      <c r="B94" s="9" t="s">
        <v>49</v>
      </c>
      <c r="C94" s="306">
        <v>13679</v>
      </c>
    </row>
    <row r="95" spans="1:3" ht="12" customHeight="1">
      <c r="A95" s="13" t="s">
        <v>96</v>
      </c>
      <c r="B95" s="7" t="s">
        <v>182</v>
      </c>
      <c r="C95" s="307">
        <v>3567</v>
      </c>
    </row>
    <row r="96" spans="1:3" ht="12" customHeight="1">
      <c r="A96" s="13" t="s">
        <v>97</v>
      </c>
      <c r="B96" s="7" t="s">
        <v>138</v>
      </c>
      <c r="C96" s="309">
        <v>12582</v>
      </c>
    </row>
    <row r="97" spans="1:3" ht="12" customHeight="1">
      <c r="A97" s="13" t="s">
        <v>98</v>
      </c>
      <c r="B97" s="10" t="s">
        <v>183</v>
      </c>
      <c r="C97" s="309">
        <v>2645</v>
      </c>
    </row>
    <row r="98" spans="1:3" ht="12" customHeight="1">
      <c r="A98" s="13" t="s">
        <v>109</v>
      </c>
      <c r="B98" s="18" t="s">
        <v>184</v>
      </c>
      <c r="C98" s="309">
        <v>3350</v>
      </c>
    </row>
    <row r="99" spans="1:3" ht="12" customHeight="1">
      <c r="A99" s="13" t="s">
        <v>99</v>
      </c>
      <c r="B99" s="7" t="s">
        <v>419</v>
      </c>
      <c r="C99" s="309"/>
    </row>
    <row r="100" spans="1:3" ht="12" customHeight="1">
      <c r="A100" s="13" t="s">
        <v>100</v>
      </c>
      <c r="B100" s="165" t="s">
        <v>418</v>
      </c>
      <c r="C100" s="309"/>
    </row>
    <row r="101" spans="1:3" ht="12" customHeight="1">
      <c r="A101" s="13" t="s">
        <v>110</v>
      </c>
      <c r="B101" s="165" t="s">
        <v>417</v>
      </c>
      <c r="C101" s="309"/>
    </row>
    <row r="102" spans="1:3" ht="12" customHeight="1">
      <c r="A102" s="13" t="s">
        <v>111</v>
      </c>
      <c r="B102" s="163" t="s">
        <v>351</v>
      </c>
      <c r="C102" s="309"/>
    </row>
    <row r="103" spans="1:3" ht="12" customHeight="1">
      <c r="A103" s="13" t="s">
        <v>112</v>
      </c>
      <c r="B103" s="164" t="s">
        <v>352</v>
      </c>
      <c r="C103" s="309"/>
    </row>
    <row r="104" spans="1:3" ht="12" customHeight="1">
      <c r="A104" s="13" t="s">
        <v>113</v>
      </c>
      <c r="B104" s="164" t="s">
        <v>353</v>
      </c>
      <c r="C104" s="309"/>
    </row>
    <row r="105" spans="1:3" ht="12" customHeight="1">
      <c r="A105" s="13" t="s">
        <v>115</v>
      </c>
      <c r="B105" s="163" t="s">
        <v>354</v>
      </c>
      <c r="C105" s="309"/>
    </row>
    <row r="106" spans="1:3" ht="12" customHeight="1">
      <c r="A106" s="13" t="s">
        <v>185</v>
      </c>
      <c r="B106" s="163" t="s">
        <v>355</v>
      </c>
      <c r="C106" s="309"/>
    </row>
    <row r="107" spans="1:3" ht="12" customHeight="1">
      <c r="A107" s="13" t="s">
        <v>349</v>
      </c>
      <c r="B107" s="164" t="s">
        <v>356</v>
      </c>
      <c r="C107" s="309"/>
    </row>
    <row r="108" spans="1:3" ht="12" customHeight="1">
      <c r="A108" s="12" t="s">
        <v>350</v>
      </c>
      <c r="B108" s="165" t="s">
        <v>357</v>
      </c>
      <c r="C108" s="309"/>
    </row>
    <row r="109" spans="1:3" ht="12" customHeight="1">
      <c r="A109" s="13" t="s">
        <v>415</v>
      </c>
      <c r="B109" s="165" t="s">
        <v>358</v>
      </c>
      <c r="C109" s="309"/>
    </row>
    <row r="110" spans="1:3" ht="12" customHeight="1">
      <c r="A110" s="15" t="s">
        <v>416</v>
      </c>
      <c r="B110" s="165" t="s">
        <v>359</v>
      </c>
      <c r="C110" s="309"/>
    </row>
    <row r="111" spans="1:3" ht="12" customHeight="1">
      <c r="A111" s="13" t="s">
        <v>420</v>
      </c>
      <c r="B111" s="10" t="s">
        <v>50</v>
      </c>
      <c r="C111" s="307"/>
    </row>
    <row r="112" spans="1:3" ht="12" customHeight="1">
      <c r="A112" s="13" t="s">
        <v>421</v>
      </c>
      <c r="B112" s="7" t="s">
        <v>423</v>
      </c>
      <c r="C112" s="307"/>
    </row>
    <row r="113" spans="1:3" ht="12" customHeight="1" thickBot="1">
      <c r="A113" s="17" t="s">
        <v>422</v>
      </c>
      <c r="B113" s="460" t="s">
        <v>424</v>
      </c>
      <c r="C113" s="313"/>
    </row>
    <row r="114" spans="1:3" ht="12" customHeight="1" thickBot="1">
      <c r="A114" s="457" t="s">
        <v>19</v>
      </c>
      <c r="B114" s="458" t="s">
        <v>360</v>
      </c>
      <c r="C114" s="459">
        <f>+C115+C117+C119</f>
        <v>11293</v>
      </c>
    </row>
    <row r="115" spans="1:3" ht="12" customHeight="1">
      <c r="A115" s="14" t="s">
        <v>101</v>
      </c>
      <c r="B115" s="7" t="s">
        <v>225</v>
      </c>
      <c r="C115" s="308">
        <v>2610</v>
      </c>
    </row>
    <row r="116" spans="1:3" ht="12" customHeight="1">
      <c r="A116" s="14" t="s">
        <v>102</v>
      </c>
      <c r="B116" s="11" t="s">
        <v>364</v>
      </c>
      <c r="C116" s="308"/>
    </row>
    <row r="117" spans="1:3" ht="12" customHeight="1">
      <c r="A117" s="14" t="s">
        <v>103</v>
      </c>
      <c r="B117" s="11" t="s">
        <v>186</v>
      </c>
      <c r="C117" s="307">
        <v>8683</v>
      </c>
    </row>
    <row r="118" spans="1:3" ht="12" customHeight="1">
      <c r="A118" s="14" t="s">
        <v>104</v>
      </c>
      <c r="B118" s="11" t="s">
        <v>365</v>
      </c>
      <c r="C118" s="272"/>
    </row>
    <row r="119" spans="1:3" ht="12" customHeight="1">
      <c r="A119" s="14" t="s">
        <v>105</v>
      </c>
      <c r="B119" s="302" t="s">
        <v>228</v>
      </c>
      <c r="C119" s="272"/>
    </row>
    <row r="120" spans="1:3" ht="12" customHeight="1">
      <c r="A120" s="14" t="s">
        <v>114</v>
      </c>
      <c r="B120" s="301" t="s">
        <v>408</v>
      </c>
      <c r="C120" s="272"/>
    </row>
    <row r="121" spans="1:3" ht="12" customHeight="1">
      <c r="A121" s="14" t="s">
        <v>116</v>
      </c>
      <c r="B121" s="403" t="s">
        <v>370</v>
      </c>
      <c r="C121" s="272"/>
    </row>
    <row r="122" spans="1:3" ht="15.75">
      <c r="A122" s="14" t="s">
        <v>187</v>
      </c>
      <c r="B122" s="164" t="s">
        <v>353</v>
      </c>
      <c r="C122" s="272"/>
    </row>
    <row r="123" spans="1:3" ht="12" customHeight="1">
      <c r="A123" s="14" t="s">
        <v>188</v>
      </c>
      <c r="B123" s="164" t="s">
        <v>369</v>
      </c>
      <c r="C123" s="272"/>
    </row>
    <row r="124" spans="1:3" ht="12" customHeight="1">
      <c r="A124" s="14" t="s">
        <v>189</v>
      </c>
      <c r="B124" s="164" t="s">
        <v>368</v>
      </c>
      <c r="C124" s="272"/>
    </row>
    <row r="125" spans="1:3" ht="12" customHeight="1">
      <c r="A125" s="14" t="s">
        <v>361</v>
      </c>
      <c r="B125" s="164" t="s">
        <v>356</v>
      </c>
      <c r="C125" s="272"/>
    </row>
    <row r="126" spans="1:3" ht="12" customHeight="1">
      <c r="A126" s="14" t="s">
        <v>362</v>
      </c>
      <c r="B126" s="164" t="s">
        <v>367</v>
      </c>
      <c r="C126" s="272"/>
    </row>
    <row r="127" spans="1:3" ht="16.5" thickBot="1">
      <c r="A127" s="12" t="s">
        <v>363</v>
      </c>
      <c r="B127" s="164" t="s">
        <v>366</v>
      </c>
      <c r="C127" s="274"/>
    </row>
    <row r="128" spans="1:3" ht="12" customHeight="1" thickBot="1">
      <c r="A128" s="19" t="s">
        <v>20</v>
      </c>
      <c r="B128" s="145" t="s">
        <v>425</v>
      </c>
      <c r="C128" s="305">
        <f>+C93+C114</f>
        <v>47116</v>
      </c>
    </row>
    <row r="129" spans="1:3" ht="12" customHeight="1" thickBot="1">
      <c r="A129" s="19" t="s">
        <v>21</v>
      </c>
      <c r="B129" s="145" t="s">
        <v>426</v>
      </c>
      <c r="C129" s="305">
        <f>+C130+C131+C132</f>
        <v>0</v>
      </c>
    </row>
    <row r="130" spans="1:3" ht="12" customHeight="1">
      <c r="A130" s="14" t="s">
        <v>267</v>
      </c>
      <c r="B130" s="11" t="s">
        <v>433</v>
      </c>
      <c r="C130" s="272"/>
    </row>
    <row r="131" spans="1:3" ht="12" customHeight="1">
      <c r="A131" s="14" t="s">
        <v>268</v>
      </c>
      <c r="B131" s="11" t="s">
        <v>434</v>
      </c>
      <c r="C131" s="272"/>
    </row>
    <row r="132" spans="1:3" ht="12" customHeight="1" thickBot="1">
      <c r="A132" s="12" t="s">
        <v>269</v>
      </c>
      <c r="B132" s="11" t="s">
        <v>435</v>
      </c>
      <c r="C132" s="272"/>
    </row>
    <row r="133" spans="1:3" ht="12" customHeight="1" thickBot="1">
      <c r="A133" s="19" t="s">
        <v>22</v>
      </c>
      <c r="B133" s="145" t="s">
        <v>427</v>
      </c>
      <c r="C133" s="305">
        <f>SUM(C134:C139)</f>
        <v>0</v>
      </c>
    </row>
    <row r="134" spans="1:3" ht="12" customHeight="1">
      <c r="A134" s="14" t="s">
        <v>88</v>
      </c>
      <c r="B134" s="8" t="s">
        <v>436</v>
      </c>
      <c r="C134" s="272"/>
    </row>
    <row r="135" spans="1:3" ht="12" customHeight="1">
      <c r="A135" s="14" t="s">
        <v>89</v>
      </c>
      <c r="B135" s="8" t="s">
        <v>428</v>
      </c>
      <c r="C135" s="272"/>
    </row>
    <row r="136" spans="1:3" ht="12" customHeight="1">
      <c r="A136" s="14" t="s">
        <v>90</v>
      </c>
      <c r="B136" s="8" t="s">
        <v>429</v>
      </c>
      <c r="C136" s="272"/>
    </row>
    <row r="137" spans="1:3" ht="12" customHeight="1">
      <c r="A137" s="14" t="s">
        <v>174</v>
      </c>
      <c r="B137" s="8" t="s">
        <v>430</v>
      </c>
      <c r="C137" s="272"/>
    </row>
    <row r="138" spans="1:3" ht="12" customHeight="1">
      <c r="A138" s="14" t="s">
        <v>175</v>
      </c>
      <c r="B138" s="8" t="s">
        <v>431</v>
      </c>
      <c r="C138" s="272"/>
    </row>
    <row r="139" spans="1:3" ht="12" customHeight="1" thickBot="1">
      <c r="A139" s="12" t="s">
        <v>176</v>
      </c>
      <c r="B139" s="8" t="s">
        <v>432</v>
      </c>
      <c r="C139" s="272"/>
    </row>
    <row r="140" spans="1:3" ht="12" customHeight="1" thickBot="1">
      <c r="A140" s="19" t="s">
        <v>23</v>
      </c>
      <c r="B140" s="145" t="s">
        <v>440</v>
      </c>
      <c r="C140" s="311">
        <f>+C141+C142+C143+C144</f>
        <v>1664</v>
      </c>
    </row>
    <row r="141" spans="1:3" ht="12" customHeight="1">
      <c r="A141" s="14" t="s">
        <v>91</v>
      </c>
      <c r="B141" s="8" t="s">
        <v>371</v>
      </c>
      <c r="C141" s="272"/>
    </row>
    <row r="142" spans="1:3" ht="12" customHeight="1">
      <c r="A142" s="14" t="s">
        <v>92</v>
      </c>
      <c r="B142" s="8" t="s">
        <v>372</v>
      </c>
      <c r="C142" s="272">
        <v>1664</v>
      </c>
    </row>
    <row r="143" spans="1:3" ht="12" customHeight="1">
      <c r="A143" s="14" t="s">
        <v>286</v>
      </c>
      <c r="B143" s="8" t="s">
        <v>441</v>
      </c>
      <c r="C143" s="272"/>
    </row>
    <row r="144" spans="1:3" ht="12" customHeight="1" thickBot="1">
      <c r="A144" s="12" t="s">
        <v>287</v>
      </c>
      <c r="B144" s="6" t="s">
        <v>391</v>
      </c>
      <c r="C144" s="272"/>
    </row>
    <row r="145" spans="1:3" ht="12" customHeight="1" thickBot="1">
      <c r="A145" s="19" t="s">
        <v>24</v>
      </c>
      <c r="B145" s="145" t="s">
        <v>442</v>
      </c>
      <c r="C145" s="314">
        <f>SUM(C146:C150)</f>
        <v>0</v>
      </c>
    </row>
    <row r="146" spans="1:3" ht="12" customHeight="1">
      <c r="A146" s="14" t="s">
        <v>93</v>
      </c>
      <c r="B146" s="8" t="s">
        <v>437</v>
      </c>
      <c r="C146" s="272"/>
    </row>
    <row r="147" spans="1:3" ht="12" customHeight="1">
      <c r="A147" s="14" t="s">
        <v>94</v>
      </c>
      <c r="B147" s="8" t="s">
        <v>444</v>
      </c>
      <c r="C147" s="272"/>
    </row>
    <row r="148" spans="1:3" ht="12" customHeight="1">
      <c r="A148" s="14" t="s">
        <v>298</v>
      </c>
      <c r="B148" s="8" t="s">
        <v>439</v>
      </c>
      <c r="C148" s="272"/>
    </row>
    <row r="149" spans="1:3" ht="12" customHeight="1">
      <c r="A149" s="14" t="s">
        <v>299</v>
      </c>
      <c r="B149" s="8" t="s">
        <v>445</v>
      </c>
      <c r="C149" s="272"/>
    </row>
    <row r="150" spans="1:3" ht="12" customHeight="1" thickBot="1">
      <c r="A150" s="14" t="s">
        <v>443</v>
      </c>
      <c r="B150" s="8" t="s">
        <v>446</v>
      </c>
      <c r="C150" s="272"/>
    </row>
    <row r="151" spans="1:3" ht="12" customHeight="1" thickBot="1">
      <c r="A151" s="19" t="s">
        <v>25</v>
      </c>
      <c r="B151" s="145" t="s">
        <v>447</v>
      </c>
      <c r="C151" s="461"/>
    </row>
    <row r="152" spans="1:3" ht="12" customHeight="1" thickBot="1">
      <c r="A152" s="19" t="s">
        <v>26</v>
      </c>
      <c r="B152" s="145" t="s">
        <v>448</v>
      </c>
      <c r="C152" s="461"/>
    </row>
    <row r="153" spans="1:9" ht="15" customHeight="1" thickBot="1">
      <c r="A153" s="19" t="s">
        <v>27</v>
      </c>
      <c r="B153" s="145" t="s">
        <v>450</v>
      </c>
      <c r="C153" s="416">
        <f>+C129+C133+C140+C145+C151+C152</f>
        <v>1664</v>
      </c>
      <c r="F153" s="417"/>
      <c r="G153" s="418"/>
      <c r="H153" s="418"/>
      <c r="I153" s="418"/>
    </row>
    <row r="154" spans="1:3" s="406" customFormat="1" ht="12.75" customHeight="1" thickBot="1">
      <c r="A154" s="303" t="s">
        <v>28</v>
      </c>
      <c r="B154" s="378" t="s">
        <v>449</v>
      </c>
      <c r="C154" s="416">
        <f>+C128+C153</f>
        <v>48780</v>
      </c>
    </row>
    <row r="155" ht="7.5" customHeight="1"/>
    <row r="156" spans="1:3" ht="15.75">
      <c r="A156" s="507" t="s">
        <v>373</v>
      </c>
      <c r="B156" s="507"/>
      <c r="C156" s="507"/>
    </row>
    <row r="157" spans="1:3" ht="15" customHeight="1" thickBot="1">
      <c r="A157" s="505" t="s">
        <v>153</v>
      </c>
      <c r="B157" s="505"/>
      <c r="C157" s="315" t="s">
        <v>226</v>
      </c>
    </row>
    <row r="158" spans="1:4" ht="13.5" customHeight="1" thickBot="1">
      <c r="A158" s="19">
        <v>1</v>
      </c>
      <c r="B158" s="29" t="s">
        <v>451</v>
      </c>
      <c r="C158" s="305">
        <f>+C62-C128</f>
        <v>-5774</v>
      </c>
      <c r="D158" s="419"/>
    </row>
    <row r="159" spans="1:3" ht="27.75" customHeight="1" thickBot="1">
      <c r="A159" s="19" t="s">
        <v>19</v>
      </c>
      <c r="B159" s="29" t="s">
        <v>457</v>
      </c>
      <c r="C159" s="305">
        <f>+C86-C153</f>
        <v>5774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Pénzesgyőr.Önkormányzat
2017. ÉVI KÖLTSÉGVETÉS
KÖTELEZŐ FELADATAINAK MÉRLEGE &amp;R&amp;"Times New Roman CE,Félkövér dőlt"&amp;11 1.2. melléklet a 1./2017. (III.13.)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view="pageLayout" zoomScaleNormal="130" zoomScaleSheetLayoutView="100" workbookViewId="0" topLeftCell="A73">
      <selection activeCell="C6" sqref="C6"/>
    </sheetView>
  </sheetViews>
  <sheetFormatPr defaultColWidth="9.00390625" defaultRowHeight="12.75"/>
  <cols>
    <col min="1" max="1" width="9.50390625" style="379" customWidth="1"/>
    <col min="2" max="2" width="91.625" style="379" customWidth="1"/>
    <col min="3" max="3" width="21.625" style="380" customWidth="1"/>
    <col min="4" max="4" width="9.00390625" style="404" customWidth="1"/>
    <col min="5" max="16384" width="9.375" style="404" customWidth="1"/>
  </cols>
  <sheetData>
    <row r="1" spans="1:3" ht="15.75" customHeight="1">
      <c r="A1" s="504" t="s">
        <v>15</v>
      </c>
      <c r="B1" s="504"/>
      <c r="C1" s="504"/>
    </row>
    <row r="2" spans="1:3" ht="15.75" customHeight="1" thickBot="1">
      <c r="A2" s="505" t="s">
        <v>151</v>
      </c>
      <c r="B2" s="505"/>
      <c r="C2" s="315" t="s">
        <v>226</v>
      </c>
    </row>
    <row r="3" spans="1:3" ht="37.5" customHeight="1" thickBot="1">
      <c r="A3" s="22" t="s">
        <v>66</v>
      </c>
      <c r="B3" s="23" t="s">
        <v>17</v>
      </c>
      <c r="C3" s="44" t="s">
        <v>528</v>
      </c>
    </row>
    <row r="4" spans="1:3" s="405" customFormat="1" ht="12" customHeight="1" thickBot="1">
      <c r="A4" s="400"/>
      <c r="B4" s="401" t="s">
        <v>470</v>
      </c>
      <c r="C4" s="402" t="s">
        <v>471</v>
      </c>
    </row>
    <row r="5" spans="1:3" s="406" customFormat="1" ht="12" customHeight="1" thickBot="1">
      <c r="A5" s="19" t="s">
        <v>18</v>
      </c>
      <c r="B5" s="20" t="s">
        <v>251</v>
      </c>
      <c r="C5" s="305">
        <f>+C6+C7+C8+C9+C10+C11</f>
        <v>0</v>
      </c>
    </row>
    <row r="6" spans="1:3" s="406" customFormat="1" ht="12" customHeight="1">
      <c r="A6" s="14" t="s">
        <v>95</v>
      </c>
      <c r="B6" s="407" t="s">
        <v>252</v>
      </c>
      <c r="C6" s="308"/>
    </row>
    <row r="7" spans="1:3" s="406" customFormat="1" ht="12" customHeight="1">
      <c r="A7" s="13" t="s">
        <v>96</v>
      </c>
      <c r="B7" s="408" t="s">
        <v>253</v>
      </c>
      <c r="C7" s="307"/>
    </row>
    <row r="8" spans="1:3" s="406" customFormat="1" ht="12" customHeight="1">
      <c r="A8" s="13" t="s">
        <v>97</v>
      </c>
      <c r="B8" s="408" t="s">
        <v>502</v>
      </c>
      <c r="C8" s="307"/>
    </row>
    <row r="9" spans="1:3" s="406" customFormat="1" ht="12" customHeight="1">
      <c r="A9" s="13" t="s">
        <v>98</v>
      </c>
      <c r="B9" s="408" t="s">
        <v>255</v>
      </c>
      <c r="C9" s="307"/>
    </row>
    <row r="10" spans="1:3" s="406" customFormat="1" ht="12" customHeight="1">
      <c r="A10" s="13" t="s">
        <v>147</v>
      </c>
      <c r="B10" s="301" t="s">
        <v>409</v>
      </c>
      <c r="C10" s="307"/>
    </row>
    <row r="11" spans="1:3" s="406" customFormat="1" ht="12" customHeight="1" thickBot="1">
      <c r="A11" s="15" t="s">
        <v>99</v>
      </c>
      <c r="B11" s="302" t="s">
        <v>410</v>
      </c>
      <c r="C11" s="307"/>
    </row>
    <row r="12" spans="1:3" s="406" customFormat="1" ht="12" customHeight="1" thickBot="1">
      <c r="A12" s="19" t="s">
        <v>19</v>
      </c>
      <c r="B12" s="300" t="s">
        <v>256</v>
      </c>
      <c r="C12" s="305">
        <f>+C13+C14+C15+C16+C17</f>
        <v>0</v>
      </c>
    </row>
    <row r="13" spans="1:3" s="406" customFormat="1" ht="12" customHeight="1">
      <c r="A13" s="14" t="s">
        <v>101</v>
      </c>
      <c r="B13" s="407" t="s">
        <v>257</v>
      </c>
      <c r="C13" s="308"/>
    </row>
    <row r="14" spans="1:3" s="406" customFormat="1" ht="12" customHeight="1">
      <c r="A14" s="13" t="s">
        <v>102</v>
      </c>
      <c r="B14" s="408" t="s">
        <v>258</v>
      </c>
      <c r="C14" s="307"/>
    </row>
    <row r="15" spans="1:3" s="406" customFormat="1" ht="12" customHeight="1">
      <c r="A15" s="13" t="s">
        <v>103</v>
      </c>
      <c r="B15" s="408" t="s">
        <v>402</v>
      </c>
      <c r="C15" s="307"/>
    </row>
    <row r="16" spans="1:3" s="406" customFormat="1" ht="12" customHeight="1">
      <c r="A16" s="13" t="s">
        <v>104</v>
      </c>
      <c r="B16" s="408" t="s">
        <v>403</v>
      </c>
      <c r="C16" s="307"/>
    </row>
    <row r="17" spans="1:3" s="406" customFormat="1" ht="12" customHeight="1">
      <c r="A17" s="13" t="s">
        <v>105</v>
      </c>
      <c r="B17" s="408" t="s">
        <v>259</v>
      </c>
      <c r="C17" s="307"/>
    </row>
    <row r="18" spans="1:3" s="406" customFormat="1" ht="12" customHeight="1" thickBot="1">
      <c r="A18" s="15" t="s">
        <v>114</v>
      </c>
      <c r="B18" s="302" t="s">
        <v>260</v>
      </c>
      <c r="C18" s="309"/>
    </row>
    <row r="19" spans="1:3" s="406" customFormat="1" ht="12" customHeight="1" thickBot="1">
      <c r="A19" s="19" t="s">
        <v>20</v>
      </c>
      <c r="B19" s="20" t="s">
        <v>261</v>
      </c>
      <c r="C19" s="305">
        <f>+C20+C21+C22+C23+C24</f>
        <v>0</v>
      </c>
    </row>
    <row r="20" spans="1:3" s="406" customFormat="1" ht="12" customHeight="1">
      <c r="A20" s="14" t="s">
        <v>84</v>
      </c>
      <c r="B20" s="407" t="s">
        <v>262</v>
      </c>
      <c r="C20" s="308"/>
    </row>
    <row r="21" spans="1:3" s="406" customFormat="1" ht="12" customHeight="1">
      <c r="A21" s="13" t="s">
        <v>85</v>
      </c>
      <c r="B21" s="408" t="s">
        <v>263</v>
      </c>
      <c r="C21" s="307"/>
    </row>
    <row r="22" spans="1:3" s="406" customFormat="1" ht="12" customHeight="1">
      <c r="A22" s="13" t="s">
        <v>86</v>
      </c>
      <c r="B22" s="408" t="s">
        <v>404</v>
      </c>
      <c r="C22" s="307"/>
    </row>
    <row r="23" spans="1:3" s="406" customFormat="1" ht="12" customHeight="1">
      <c r="A23" s="13" t="s">
        <v>87</v>
      </c>
      <c r="B23" s="408" t="s">
        <v>405</v>
      </c>
      <c r="C23" s="307"/>
    </row>
    <row r="24" spans="1:3" s="406" customFormat="1" ht="12" customHeight="1">
      <c r="A24" s="13" t="s">
        <v>170</v>
      </c>
      <c r="B24" s="408" t="s">
        <v>264</v>
      </c>
      <c r="C24" s="307"/>
    </row>
    <row r="25" spans="1:3" s="406" customFormat="1" ht="12" customHeight="1" thickBot="1">
      <c r="A25" s="15" t="s">
        <v>171</v>
      </c>
      <c r="B25" s="409" t="s">
        <v>265</v>
      </c>
      <c r="C25" s="309"/>
    </row>
    <row r="26" spans="1:3" s="406" customFormat="1" ht="12" customHeight="1" thickBot="1">
      <c r="A26" s="19" t="s">
        <v>172</v>
      </c>
      <c r="B26" s="20" t="s">
        <v>503</v>
      </c>
      <c r="C26" s="311">
        <f>SUM(C27:C33)</f>
        <v>0</v>
      </c>
    </row>
    <row r="27" spans="1:3" s="406" customFormat="1" ht="12" customHeight="1">
      <c r="A27" s="14" t="s">
        <v>267</v>
      </c>
      <c r="B27" s="407" t="s">
        <v>507</v>
      </c>
      <c r="C27" s="308"/>
    </row>
    <row r="28" spans="1:3" s="406" customFormat="1" ht="12" customHeight="1">
      <c r="A28" s="13" t="s">
        <v>268</v>
      </c>
      <c r="B28" s="408" t="s">
        <v>508</v>
      </c>
      <c r="C28" s="307"/>
    </row>
    <row r="29" spans="1:3" s="406" customFormat="1" ht="12" customHeight="1">
      <c r="A29" s="13" t="s">
        <v>269</v>
      </c>
      <c r="B29" s="408" t="s">
        <v>509</v>
      </c>
      <c r="C29" s="307"/>
    </row>
    <row r="30" spans="1:3" s="406" customFormat="1" ht="12" customHeight="1">
      <c r="A30" s="13" t="s">
        <v>270</v>
      </c>
      <c r="B30" s="408" t="s">
        <v>510</v>
      </c>
      <c r="C30" s="307"/>
    </row>
    <row r="31" spans="1:3" s="406" customFormat="1" ht="12" customHeight="1">
      <c r="A31" s="13" t="s">
        <v>504</v>
      </c>
      <c r="B31" s="408" t="s">
        <v>271</v>
      </c>
      <c r="C31" s="307"/>
    </row>
    <row r="32" spans="1:3" s="406" customFormat="1" ht="12" customHeight="1">
      <c r="A32" s="13" t="s">
        <v>505</v>
      </c>
      <c r="B32" s="408" t="s">
        <v>272</v>
      </c>
      <c r="C32" s="307"/>
    </row>
    <row r="33" spans="1:3" s="406" customFormat="1" ht="12" customHeight="1" thickBot="1">
      <c r="A33" s="15" t="s">
        <v>506</v>
      </c>
      <c r="B33" s="487" t="s">
        <v>273</v>
      </c>
      <c r="C33" s="309"/>
    </row>
    <row r="34" spans="1:3" s="406" customFormat="1" ht="12" customHeight="1" thickBot="1">
      <c r="A34" s="19" t="s">
        <v>22</v>
      </c>
      <c r="B34" s="20" t="s">
        <v>411</v>
      </c>
      <c r="C34" s="305">
        <f>SUM(C35:C45)</f>
        <v>1200</v>
      </c>
    </row>
    <row r="35" spans="1:3" s="406" customFormat="1" ht="12" customHeight="1">
      <c r="A35" s="14" t="s">
        <v>88</v>
      </c>
      <c r="B35" s="407" t="s">
        <v>276</v>
      </c>
      <c r="C35" s="308"/>
    </row>
    <row r="36" spans="1:3" s="406" customFormat="1" ht="12" customHeight="1">
      <c r="A36" s="13" t="s">
        <v>89</v>
      </c>
      <c r="B36" s="408" t="s">
        <v>277</v>
      </c>
      <c r="C36" s="307">
        <v>1200</v>
      </c>
    </row>
    <row r="37" spans="1:3" s="406" customFormat="1" ht="12" customHeight="1">
      <c r="A37" s="13" t="s">
        <v>90</v>
      </c>
      <c r="B37" s="408" t="s">
        <v>278</v>
      </c>
      <c r="C37" s="307"/>
    </row>
    <row r="38" spans="1:3" s="406" customFormat="1" ht="12" customHeight="1">
      <c r="A38" s="13" t="s">
        <v>174</v>
      </c>
      <c r="B38" s="408" t="s">
        <v>279</v>
      </c>
      <c r="C38" s="307"/>
    </row>
    <row r="39" spans="1:3" s="406" customFormat="1" ht="12" customHeight="1">
      <c r="A39" s="13" t="s">
        <v>175</v>
      </c>
      <c r="B39" s="408" t="s">
        <v>280</v>
      </c>
      <c r="C39" s="307"/>
    </row>
    <row r="40" spans="1:3" s="406" customFormat="1" ht="12" customHeight="1">
      <c r="A40" s="13" t="s">
        <v>176</v>
      </c>
      <c r="B40" s="408" t="s">
        <v>281</v>
      </c>
      <c r="C40" s="307"/>
    </row>
    <row r="41" spans="1:3" s="406" customFormat="1" ht="12" customHeight="1">
      <c r="A41" s="13" t="s">
        <v>177</v>
      </c>
      <c r="B41" s="408" t="s">
        <v>282</v>
      </c>
      <c r="C41" s="307"/>
    </row>
    <row r="42" spans="1:3" s="406" customFormat="1" ht="12" customHeight="1">
      <c r="A42" s="13" t="s">
        <v>178</v>
      </c>
      <c r="B42" s="408" t="s">
        <v>512</v>
      </c>
      <c r="C42" s="307"/>
    </row>
    <row r="43" spans="1:3" s="406" customFormat="1" ht="12" customHeight="1">
      <c r="A43" s="13" t="s">
        <v>274</v>
      </c>
      <c r="B43" s="408" t="s">
        <v>283</v>
      </c>
      <c r="C43" s="310"/>
    </row>
    <row r="44" spans="1:3" s="406" customFormat="1" ht="12" customHeight="1">
      <c r="A44" s="15" t="s">
        <v>275</v>
      </c>
      <c r="B44" s="409" t="s">
        <v>413</v>
      </c>
      <c r="C44" s="396"/>
    </row>
    <row r="45" spans="1:3" s="406" customFormat="1" ht="12" customHeight="1" thickBot="1">
      <c r="A45" s="15" t="s">
        <v>412</v>
      </c>
      <c r="B45" s="302" t="s">
        <v>284</v>
      </c>
      <c r="C45" s="396"/>
    </row>
    <row r="46" spans="1:3" s="406" customFormat="1" ht="12" customHeight="1" thickBot="1">
      <c r="A46" s="19" t="s">
        <v>23</v>
      </c>
      <c r="B46" s="20" t="s">
        <v>285</v>
      </c>
      <c r="C46" s="305">
        <f>SUM(C47:C51)</f>
        <v>0</v>
      </c>
    </row>
    <row r="47" spans="1:3" s="406" customFormat="1" ht="12" customHeight="1">
      <c r="A47" s="14" t="s">
        <v>91</v>
      </c>
      <c r="B47" s="407" t="s">
        <v>289</v>
      </c>
      <c r="C47" s="427"/>
    </row>
    <row r="48" spans="1:3" s="406" customFormat="1" ht="12" customHeight="1">
      <c r="A48" s="13" t="s">
        <v>92</v>
      </c>
      <c r="B48" s="408" t="s">
        <v>290</v>
      </c>
      <c r="C48" s="310"/>
    </row>
    <row r="49" spans="1:3" s="406" customFormat="1" ht="12" customHeight="1">
      <c r="A49" s="13" t="s">
        <v>286</v>
      </c>
      <c r="B49" s="408" t="s">
        <v>291</v>
      </c>
      <c r="C49" s="310"/>
    </row>
    <row r="50" spans="1:3" s="406" customFormat="1" ht="12" customHeight="1">
      <c r="A50" s="13" t="s">
        <v>287</v>
      </c>
      <c r="B50" s="408" t="s">
        <v>292</v>
      </c>
      <c r="C50" s="310"/>
    </row>
    <row r="51" spans="1:3" s="406" customFormat="1" ht="12" customHeight="1" thickBot="1">
      <c r="A51" s="15" t="s">
        <v>288</v>
      </c>
      <c r="B51" s="302" t="s">
        <v>293</v>
      </c>
      <c r="C51" s="396"/>
    </row>
    <row r="52" spans="1:3" s="406" customFormat="1" ht="12" customHeight="1" thickBot="1">
      <c r="A52" s="19" t="s">
        <v>179</v>
      </c>
      <c r="B52" s="20" t="s">
        <v>294</v>
      </c>
      <c r="C52" s="305">
        <f>SUM(C53:C55)</f>
        <v>0</v>
      </c>
    </row>
    <row r="53" spans="1:3" s="406" customFormat="1" ht="12" customHeight="1">
      <c r="A53" s="14" t="s">
        <v>93</v>
      </c>
      <c r="B53" s="407" t="s">
        <v>295</v>
      </c>
      <c r="C53" s="308"/>
    </row>
    <row r="54" spans="1:3" s="406" customFormat="1" ht="12" customHeight="1">
      <c r="A54" s="13" t="s">
        <v>94</v>
      </c>
      <c r="B54" s="408" t="s">
        <v>406</v>
      </c>
      <c r="C54" s="307"/>
    </row>
    <row r="55" spans="1:3" s="406" customFormat="1" ht="12" customHeight="1">
      <c r="A55" s="13" t="s">
        <v>298</v>
      </c>
      <c r="B55" s="408" t="s">
        <v>296</v>
      </c>
      <c r="C55" s="307"/>
    </row>
    <row r="56" spans="1:3" s="406" customFormat="1" ht="12" customHeight="1" thickBot="1">
      <c r="A56" s="15" t="s">
        <v>299</v>
      </c>
      <c r="B56" s="302" t="s">
        <v>297</v>
      </c>
      <c r="C56" s="309"/>
    </row>
    <row r="57" spans="1:3" s="406" customFormat="1" ht="12" customHeight="1" thickBot="1">
      <c r="A57" s="19" t="s">
        <v>25</v>
      </c>
      <c r="B57" s="300" t="s">
        <v>300</v>
      </c>
      <c r="C57" s="305">
        <f>SUM(C58:C60)</f>
        <v>0</v>
      </c>
    </row>
    <row r="58" spans="1:3" s="406" customFormat="1" ht="12" customHeight="1">
      <c r="A58" s="14" t="s">
        <v>180</v>
      </c>
      <c r="B58" s="407" t="s">
        <v>302</v>
      </c>
      <c r="C58" s="310"/>
    </row>
    <row r="59" spans="1:3" s="406" customFormat="1" ht="12" customHeight="1">
      <c r="A59" s="13" t="s">
        <v>181</v>
      </c>
      <c r="B59" s="408" t="s">
        <v>407</v>
      </c>
      <c r="C59" s="310"/>
    </row>
    <row r="60" spans="1:3" s="406" customFormat="1" ht="12" customHeight="1">
      <c r="A60" s="13" t="s">
        <v>227</v>
      </c>
      <c r="B60" s="408" t="s">
        <v>303</v>
      </c>
      <c r="C60" s="310"/>
    </row>
    <row r="61" spans="1:3" s="406" customFormat="1" ht="12" customHeight="1" thickBot="1">
      <c r="A61" s="15" t="s">
        <v>301</v>
      </c>
      <c r="B61" s="302" t="s">
        <v>304</v>
      </c>
      <c r="C61" s="310"/>
    </row>
    <row r="62" spans="1:3" s="406" customFormat="1" ht="12" customHeight="1" thickBot="1">
      <c r="A62" s="462" t="s">
        <v>453</v>
      </c>
      <c r="B62" s="20" t="s">
        <v>305</v>
      </c>
      <c r="C62" s="311">
        <f>+C5+C12+C19+C26+C34+C46+C52+C57</f>
        <v>1200</v>
      </c>
    </row>
    <row r="63" spans="1:3" s="406" customFormat="1" ht="12" customHeight="1" thickBot="1">
      <c r="A63" s="430" t="s">
        <v>306</v>
      </c>
      <c r="B63" s="300" t="s">
        <v>307</v>
      </c>
      <c r="C63" s="305">
        <f>SUM(C64:C66)</f>
        <v>0</v>
      </c>
    </row>
    <row r="64" spans="1:3" s="406" customFormat="1" ht="12" customHeight="1">
      <c r="A64" s="14" t="s">
        <v>337</v>
      </c>
      <c r="B64" s="407" t="s">
        <v>308</v>
      </c>
      <c r="C64" s="310"/>
    </row>
    <row r="65" spans="1:3" s="406" customFormat="1" ht="12" customHeight="1">
      <c r="A65" s="13" t="s">
        <v>346</v>
      </c>
      <c r="B65" s="408" t="s">
        <v>309</v>
      </c>
      <c r="C65" s="310"/>
    </row>
    <row r="66" spans="1:3" s="406" customFormat="1" ht="12" customHeight="1" thickBot="1">
      <c r="A66" s="15" t="s">
        <v>347</v>
      </c>
      <c r="B66" s="456" t="s">
        <v>438</v>
      </c>
      <c r="C66" s="310"/>
    </row>
    <row r="67" spans="1:3" s="406" customFormat="1" ht="12" customHeight="1" thickBot="1">
      <c r="A67" s="430" t="s">
        <v>310</v>
      </c>
      <c r="B67" s="300" t="s">
        <v>311</v>
      </c>
      <c r="C67" s="305">
        <f>SUM(C68:C71)</f>
        <v>0</v>
      </c>
    </row>
    <row r="68" spans="1:3" s="406" customFormat="1" ht="12" customHeight="1">
      <c r="A68" s="14" t="s">
        <v>148</v>
      </c>
      <c r="B68" s="407" t="s">
        <v>312</v>
      </c>
      <c r="C68" s="310"/>
    </row>
    <row r="69" spans="1:3" s="406" customFormat="1" ht="12" customHeight="1">
      <c r="A69" s="13" t="s">
        <v>149</v>
      </c>
      <c r="B69" s="408" t="s">
        <v>313</v>
      </c>
      <c r="C69" s="310"/>
    </row>
    <row r="70" spans="1:3" s="406" customFormat="1" ht="12" customHeight="1">
      <c r="A70" s="13" t="s">
        <v>338</v>
      </c>
      <c r="B70" s="408" t="s">
        <v>314</v>
      </c>
      <c r="C70" s="310"/>
    </row>
    <row r="71" spans="1:3" s="406" customFormat="1" ht="12" customHeight="1" thickBot="1">
      <c r="A71" s="15" t="s">
        <v>339</v>
      </c>
      <c r="B71" s="302" t="s">
        <v>315</v>
      </c>
      <c r="C71" s="310"/>
    </row>
    <row r="72" spans="1:3" s="406" customFormat="1" ht="12" customHeight="1" thickBot="1">
      <c r="A72" s="430" t="s">
        <v>316</v>
      </c>
      <c r="B72" s="300" t="s">
        <v>317</v>
      </c>
      <c r="C72" s="305">
        <f>SUM(C73:C74)</f>
        <v>0</v>
      </c>
    </row>
    <row r="73" spans="1:3" s="406" customFormat="1" ht="12" customHeight="1">
      <c r="A73" s="14" t="s">
        <v>340</v>
      </c>
      <c r="B73" s="407" t="s">
        <v>318</v>
      </c>
      <c r="C73" s="310"/>
    </row>
    <row r="74" spans="1:3" s="406" customFormat="1" ht="12" customHeight="1" thickBot="1">
      <c r="A74" s="15" t="s">
        <v>341</v>
      </c>
      <c r="B74" s="302" t="s">
        <v>319</v>
      </c>
      <c r="C74" s="310"/>
    </row>
    <row r="75" spans="1:3" s="406" customFormat="1" ht="12" customHeight="1" thickBot="1">
      <c r="A75" s="430" t="s">
        <v>320</v>
      </c>
      <c r="B75" s="300" t="s">
        <v>321</v>
      </c>
      <c r="C75" s="305">
        <f>SUM(C76:C78)</f>
        <v>0</v>
      </c>
    </row>
    <row r="76" spans="1:3" s="406" customFormat="1" ht="12" customHeight="1">
      <c r="A76" s="14" t="s">
        <v>342</v>
      </c>
      <c r="B76" s="407" t="s">
        <v>322</v>
      </c>
      <c r="C76" s="310"/>
    </row>
    <row r="77" spans="1:3" s="406" customFormat="1" ht="12" customHeight="1">
      <c r="A77" s="13" t="s">
        <v>343</v>
      </c>
      <c r="B77" s="408" t="s">
        <v>323</v>
      </c>
      <c r="C77" s="310"/>
    </row>
    <row r="78" spans="1:3" s="406" customFormat="1" ht="12" customHeight="1" thickBot="1">
      <c r="A78" s="15" t="s">
        <v>344</v>
      </c>
      <c r="B78" s="302" t="s">
        <v>324</v>
      </c>
      <c r="C78" s="310"/>
    </row>
    <row r="79" spans="1:3" s="406" customFormat="1" ht="12" customHeight="1" thickBot="1">
      <c r="A79" s="430" t="s">
        <v>325</v>
      </c>
      <c r="B79" s="300" t="s">
        <v>345</v>
      </c>
      <c r="C79" s="305">
        <f>SUM(C80:C83)</f>
        <v>0</v>
      </c>
    </row>
    <row r="80" spans="1:3" s="406" customFormat="1" ht="12" customHeight="1">
      <c r="A80" s="410" t="s">
        <v>326</v>
      </c>
      <c r="B80" s="407" t="s">
        <v>327</v>
      </c>
      <c r="C80" s="310"/>
    </row>
    <row r="81" spans="1:3" s="406" customFormat="1" ht="12" customHeight="1">
      <c r="A81" s="411" t="s">
        <v>328</v>
      </c>
      <c r="B81" s="408" t="s">
        <v>329</v>
      </c>
      <c r="C81" s="310"/>
    </row>
    <row r="82" spans="1:3" s="406" customFormat="1" ht="12" customHeight="1">
      <c r="A82" s="411" t="s">
        <v>330</v>
      </c>
      <c r="B82" s="408" t="s">
        <v>331</v>
      </c>
      <c r="C82" s="310"/>
    </row>
    <row r="83" spans="1:3" s="406" customFormat="1" ht="12" customHeight="1" thickBot="1">
      <c r="A83" s="412" t="s">
        <v>332</v>
      </c>
      <c r="B83" s="302" t="s">
        <v>333</v>
      </c>
      <c r="C83" s="310"/>
    </row>
    <row r="84" spans="1:3" s="406" customFormat="1" ht="12" customHeight="1" thickBot="1">
      <c r="A84" s="430" t="s">
        <v>334</v>
      </c>
      <c r="B84" s="300" t="s">
        <v>452</v>
      </c>
      <c r="C84" s="428"/>
    </row>
    <row r="85" spans="1:3" s="406" customFormat="1" ht="13.5" customHeight="1" thickBot="1">
      <c r="A85" s="430" t="s">
        <v>336</v>
      </c>
      <c r="B85" s="300" t="s">
        <v>335</v>
      </c>
      <c r="C85" s="428"/>
    </row>
    <row r="86" spans="1:3" s="406" customFormat="1" ht="15.75" customHeight="1" thickBot="1">
      <c r="A86" s="430" t="s">
        <v>348</v>
      </c>
      <c r="B86" s="413" t="s">
        <v>455</v>
      </c>
      <c r="C86" s="311">
        <f>+C63+C67+C72+C75+C79+C85+C84</f>
        <v>0</v>
      </c>
    </row>
    <row r="87" spans="1:3" s="406" customFormat="1" ht="16.5" customHeight="1" thickBot="1">
      <c r="A87" s="431" t="s">
        <v>454</v>
      </c>
      <c r="B87" s="414" t="s">
        <v>456</v>
      </c>
      <c r="C87" s="311">
        <f>+C62+C86</f>
        <v>1200</v>
      </c>
    </row>
    <row r="88" spans="1:3" s="406" customFormat="1" ht="83.25" customHeight="1">
      <c r="A88" s="4"/>
      <c r="B88" s="5"/>
      <c r="C88" s="312"/>
    </row>
    <row r="89" spans="1:3" ht="16.5" customHeight="1">
      <c r="A89" s="504" t="s">
        <v>47</v>
      </c>
      <c r="B89" s="504"/>
      <c r="C89" s="504"/>
    </row>
    <row r="90" spans="1:3" s="415" customFormat="1" ht="16.5" customHeight="1" thickBot="1">
      <c r="A90" s="506" t="s">
        <v>152</v>
      </c>
      <c r="B90" s="506"/>
      <c r="C90" s="161" t="s">
        <v>226</v>
      </c>
    </row>
    <row r="91" spans="1:3" ht="37.5" customHeight="1" thickBot="1">
      <c r="A91" s="22" t="s">
        <v>66</v>
      </c>
      <c r="B91" s="23" t="s">
        <v>48</v>
      </c>
      <c r="C91" s="44" t="str">
        <f>+C3</f>
        <v>2017. évi előirányzat</v>
      </c>
    </row>
    <row r="92" spans="1:3" s="405" customFormat="1" ht="12" customHeight="1" thickBot="1">
      <c r="A92" s="36"/>
      <c r="B92" s="37" t="s">
        <v>470</v>
      </c>
      <c r="C92" s="38" t="s">
        <v>471</v>
      </c>
    </row>
    <row r="93" spans="1:3" ht="12" customHeight="1" thickBot="1">
      <c r="A93" s="21" t="s">
        <v>18</v>
      </c>
      <c r="B93" s="30" t="s">
        <v>414</v>
      </c>
      <c r="C93" s="304">
        <f>C94+C95+C96+C97+C98+C111</f>
        <v>950</v>
      </c>
    </row>
    <row r="94" spans="1:3" ht="12" customHeight="1">
      <c r="A94" s="16" t="s">
        <v>95</v>
      </c>
      <c r="B94" s="9" t="s">
        <v>49</v>
      </c>
      <c r="C94" s="306"/>
    </row>
    <row r="95" spans="1:3" ht="12" customHeight="1">
      <c r="A95" s="13" t="s">
        <v>96</v>
      </c>
      <c r="B95" s="7" t="s">
        <v>182</v>
      </c>
      <c r="C95" s="307"/>
    </row>
    <row r="96" spans="1:3" ht="12" customHeight="1">
      <c r="A96" s="13" t="s">
        <v>97</v>
      </c>
      <c r="B96" s="7" t="s">
        <v>138</v>
      </c>
      <c r="C96" s="309">
        <v>950</v>
      </c>
    </row>
    <row r="97" spans="1:3" ht="12" customHeight="1">
      <c r="A97" s="13" t="s">
        <v>98</v>
      </c>
      <c r="B97" s="10" t="s">
        <v>183</v>
      </c>
      <c r="C97" s="309"/>
    </row>
    <row r="98" spans="1:3" ht="12" customHeight="1">
      <c r="A98" s="13" t="s">
        <v>109</v>
      </c>
      <c r="B98" s="18" t="s">
        <v>184</v>
      </c>
      <c r="C98" s="309"/>
    </row>
    <row r="99" spans="1:3" ht="12" customHeight="1">
      <c r="A99" s="13" t="s">
        <v>99</v>
      </c>
      <c r="B99" s="7" t="s">
        <v>419</v>
      </c>
      <c r="C99" s="309"/>
    </row>
    <row r="100" spans="1:3" ht="12" customHeight="1">
      <c r="A100" s="13" t="s">
        <v>100</v>
      </c>
      <c r="B100" s="165" t="s">
        <v>418</v>
      </c>
      <c r="C100" s="309"/>
    </row>
    <row r="101" spans="1:3" ht="12" customHeight="1">
      <c r="A101" s="13" t="s">
        <v>110</v>
      </c>
      <c r="B101" s="165" t="s">
        <v>417</v>
      </c>
      <c r="C101" s="309"/>
    </row>
    <row r="102" spans="1:3" ht="12" customHeight="1">
      <c r="A102" s="13" t="s">
        <v>111</v>
      </c>
      <c r="B102" s="163" t="s">
        <v>351</v>
      </c>
      <c r="C102" s="309"/>
    </row>
    <row r="103" spans="1:3" ht="12" customHeight="1">
      <c r="A103" s="13" t="s">
        <v>112</v>
      </c>
      <c r="B103" s="164" t="s">
        <v>352</v>
      </c>
      <c r="C103" s="309"/>
    </row>
    <row r="104" spans="1:3" ht="12" customHeight="1">
      <c r="A104" s="13" t="s">
        <v>113</v>
      </c>
      <c r="B104" s="164" t="s">
        <v>353</v>
      </c>
      <c r="C104" s="309"/>
    </row>
    <row r="105" spans="1:3" ht="12" customHeight="1">
      <c r="A105" s="13" t="s">
        <v>115</v>
      </c>
      <c r="B105" s="163" t="s">
        <v>354</v>
      </c>
      <c r="C105" s="309"/>
    </row>
    <row r="106" spans="1:3" ht="12" customHeight="1">
      <c r="A106" s="13" t="s">
        <v>185</v>
      </c>
      <c r="B106" s="163" t="s">
        <v>355</v>
      </c>
      <c r="C106" s="309"/>
    </row>
    <row r="107" spans="1:3" ht="12" customHeight="1">
      <c r="A107" s="13" t="s">
        <v>349</v>
      </c>
      <c r="B107" s="164" t="s">
        <v>356</v>
      </c>
      <c r="C107" s="309"/>
    </row>
    <row r="108" spans="1:3" ht="12" customHeight="1">
      <c r="A108" s="12" t="s">
        <v>350</v>
      </c>
      <c r="B108" s="165" t="s">
        <v>357</v>
      </c>
      <c r="C108" s="309"/>
    </row>
    <row r="109" spans="1:3" ht="12" customHeight="1">
      <c r="A109" s="13" t="s">
        <v>415</v>
      </c>
      <c r="B109" s="165" t="s">
        <v>358</v>
      </c>
      <c r="C109" s="309"/>
    </row>
    <row r="110" spans="1:3" ht="12" customHeight="1">
      <c r="A110" s="15" t="s">
        <v>416</v>
      </c>
      <c r="B110" s="165" t="s">
        <v>359</v>
      </c>
      <c r="C110" s="309"/>
    </row>
    <row r="111" spans="1:3" ht="12" customHeight="1">
      <c r="A111" s="13" t="s">
        <v>420</v>
      </c>
      <c r="B111" s="10" t="s">
        <v>50</v>
      </c>
      <c r="C111" s="307"/>
    </row>
    <row r="112" spans="1:3" ht="12" customHeight="1">
      <c r="A112" s="13" t="s">
        <v>421</v>
      </c>
      <c r="B112" s="7" t="s">
        <v>423</v>
      </c>
      <c r="C112" s="307"/>
    </row>
    <row r="113" spans="1:3" ht="12" customHeight="1" thickBot="1">
      <c r="A113" s="17" t="s">
        <v>422</v>
      </c>
      <c r="B113" s="460" t="s">
        <v>424</v>
      </c>
      <c r="C113" s="313"/>
    </row>
    <row r="114" spans="1:3" ht="12" customHeight="1" thickBot="1">
      <c r="A114" s="457" t="s">
        <v>19</v>
      </c>
      <c r="B114" s="458" t="s">
        <v>360</v>
      </c>
      <c r="C114" s="459">
        <f>+C115+C117+C119</f>
        <v>250</v>
      </c>
    </row>
    <row r="115" spans="1:3" ht="12" customHeight="1">
      <c r="A115" s="14" t="s">
        <v>101</v>
      </c>
      <c r="B115" s="7" t="s">
        <v>225</v>
      </c>
      <c r="C115" s="308"/>
    </row>
    <row r="116" spans="1:3" ht="12" customHeight="1">
      <c r="A116" s="14" t="s">
        <v>102</v>
      </c>
      <c r="B116" s="11" t="s">
        <v>364</v>
      </c>
      <c r="C116" s="308"/>
    </row>
    <row r="117" spans="1:3" ht="12" customHeight="1">
      <c r="A117" s="14" t="s">
        <v>103</v>
      </c>
      <c r="B117" s="11" t="s">
        <v>186</v>
      </c>
      <c r="C117" s="307">
        <v>250</v>
      </c>
    </row>
    <row r="118" spans="1:3" ht="12" customHeight="1">
      <c r="A118" s="14" t="s">
        <v>104</v>
      </c>
      <c r="B118" s="11" t="s">
        <v>365</v>
      </c>
      <c r="C118" s="272"/>
    </row>
    <row r="119" spans="1:3" ht="12" customHeight="1">
      <c r="A119" s="14" t="s">
        <v>105</v>
      </c>
      <c r="B119" s="302" t="s">
        <v>228</v>
      </c>
      <c r="C119" s="272"/>
    </row>
    <row r="120" spans="1:3" ht="12" customHeight="1">
      <c r="A120" s="14" t="s">
        <v>114</v>
      </c>
      <c r="B120" s="301" t="s">
        <v>408</v>
      </c>
      <c r="C120" s="272"/>
    </row>
    <row r="121" spans="1:3" ht="12" customHeight="1">
      <c r="A121" s="14" t="s">
        <v>116</v>
      </c>
      <c r="B121" s="403" t="s">
        <v>370</v>
      </c>
      <c r="C121" s="272"/>
    </row>
    <row r="122" spans="1:3" ht="15.75">
      <c r="A122" s="14" t="s">
        <v>187</v>
      </c>
      <c r="B122" s="164" t="s">
        <v>353</v>
      </c>
      <c r="C122" s="272"/>
    </row>
    <row r="123" spans="1:3" ht="12" customHeight="1">
      <c r="A123" s="14" t="s">
        <v>188</v>
      </c>
      <c r="B123" s="164" t="s">
        <v>369</v>
      </c>
      <c r="C123" s="272"/>
    </row>
    <row r="124" spans="1:3" ht="12" customHeight="1">
      <c r="A124" s="14" t="s">
        <v>189</v>
      </c>
      <c r="B124" s="164" t="s">
        <v>368</v>
      </c>
      <c r="C124" s="272"/>
    </row>
    <row r="125" spans="1:3" ht="12" customHeight="1">
      <c r="A125" s="14" t="s">
        <v>361</v>
      </c>
      <c r="B125" s="164" t="s">
        <v>356</v>
      </c>
      <c r="C125" s="272"/>
    </row>
    <row r="126" spans="1:3" ht="12" customHeight="1">
      <c r="A126" s="14" t="s">
        <v>362</v>
      </c>
      <c r="B126" s="164" t="s">
        <v>367</v>
      </c>
      <c r="C126" s="272"/>
    </row>
    <row r="127" spans="1:3" ht="16.5" thickBot="1">
      <c r="A127" s="12" t="s">
        <v>363</v>
      </c>
      <c r="B127" s="164" t="s">
        <v>366</v>
      </c>
      <c r="C127" s="274"/>
    </row>
    <row r="128" spans="1:3" ht="12" customHeight="1" thickBot="1">
      <c r="A128" s="19" t="s">
        <v>20</v>
      </c>
      <c r="B128" s="145" t="s">
        <v>425</v>
      </c>
      <c r="C128" s="305">
        <f>+C93+C114</f>
        <v>1200</v>
      </c>
    </row>
    <row r="129" spans="1:3" ht="12" customHeight="1" thickBot="1">
      <c r="A129" s="19" t="s">
        <v>21</v>
      </c>
      <c r="B129" s="145" t="s">
        <v>426</v>
      </c>
      <c r="C129" s="305">
        <f>+C130+C131+C132</f>
        <v>0</v>
      </c>
    </row>
    <row r="130" spans="1:3" ht="12" customHeight="1">
      <c r="A130" s="14" t="s">
        <v>267</v>
      </c>
      <c r="B130" s="11" t="s">
        <v>433</v>
      </c>
      <c r="C130" s="272"/>
    </row>
    <row r="131" spans="1:3" ht="12" customHeight="1">
      <c r="A131" s="14" t="s">
        <v>268</v>
      </c>
      <c r="B131" s="11" t="s">
        <v>434</v>
      </c>
      <c r="C131" s="272"/>
    </row>
    <row r="132" spans="1:3" ht="12" customHeight="1" thickBot="1">
      <c r="A132" s="12" t="s">
        <v>269</v>
      </c>
      <c r="B132" s="11" t="s">
        <v>435</v>
      </c>
      <c r="C132" s="272"/>
    </row>
    <row r="133" spans="1:3" ht="12" customHeight="1" thickBot="1">
      <c r="A133" s="19" t="s">
        <v>22</v>
      </c>
      <c r="B133" s="145" t="s">
        <v>427</v>
      </c>
      <c r="C133" s="305">
        <f>SUM(C134:C139)</f>
        <v>0</v>
      </c>
    </row>
    <row r="134" spans="1:3" ht="12" customHeight="1">
      <c r="A134" s="14" t="s">
        <v>88</v>
      </c>
      <c r="B134" s="8" t="s">
        <v>436</v>
      </c>
      <c r="C134" s="272"/>
    </row>
    <row r="135" spans="1:3" ht="12" customHeight="1">
      <c r="A135" s="14" t="s">
        <v>89</v>
      </c>
      <c r="B135" s="8" t="s">
        <v>428</v>
      </c>
      <c r="C135" s="272"/>
    </row>
    <row r="136" spans="1:3" ht="12" customHeight="1">
      <c r="A136" s="14" t="s">
        <v>90</v>
      </c>
      <c r="B136" s="8" t="s">
        <v>429</v>
      </c>
      <c r="C136" s="272"/>
    </row>
    <row r="137" spans="1:3" ht="12" customHeight="1">
      <c r="A137" s="14" t="s">
        <v>174</v>
      </c>
      <c r="B137" s="8" t="s">
        <v>430</v>
      </c>
      <c r="C137" s="272"/>
    </row>
    <row r="138" spans="1:3" ht="12" customHeight="1">
      <c r="A138" s="14" t="s">
        <v>175</v>
      </c>
      <c r="B138" s="8" t="s">
        <v>431</v>
      </c>
      <c r="C138" s="272"/>
    </row>
    <row r="139" spans="1:3" ht="12" customHeight="1" thickBot="1">
      <c r="A139" s="12" t="s">
        <v>176</v>
      </c>
      <c r="B139" s="8" t="s">
        <v>432</v>
      </c>
      <c r="C139" s="272"/>
    </row>
    <row r="140" spans="1:3" ht="12" customHeight="1" thickBot="1">
      <c r="A140" s="19" t="s">
        <v>23</v>
      </c>
      <c r="B140" s="145" t="s">
        <v>440</v>
      </c>
      <c r="C140" s="311">
        <f>+C141+C142+C143+C144</f>
        <v>0</v>
      </c>
    </row>
    <row r="141" spans="1:3" ht="12" customHeight="1">
      <c r="A141" s="14" t="s">
        <v>91</v>
      </c>
      <c r="B141" s="8" t="s">
        <v>371</v>
      </c>
      <c r="C141" s="272"/>
    </row>
    <row r="142" spans="1:3" ht="12" customHeight="1">
      <c r="A142" s="14" t="s">
        <v>92</v>
      </c>
      <c r="B142" s="8" t="s">
        <v>372</v>
      </c>
      <c r="C142" s="272"/>
    </row>
    <row r="143" spans="1:3" ht="12" customHeight="1">
      <c r="A143" s="14" t="s">
        <v>286</v>
      </c>
      <c r="B143" s="8" t="s">
        <v>441</v>
      </c>
      <c r="C143" s="272"/>
    </row>
    <row r="144" spans="1:3" ht="12" customHeight="1" thickBot="1">
      <c r="A144" s="12" t="s">
        <v>287</v>
      </c>
      <c r="B144" s="6" t="s">
        <v>391</v>
      </c>
      <c r="C144" s="272"/>
    </row>
    <row r="145" spans="1:3" ht="12" customHeight="1" thickBot="1">
      <c r="A145" s="19" t="s">
        <v>24</v>
      </c>
      <c r="B145" s="145" t="s">
        <v>442</v>
      </c>
      <c r="C145" s="314">
        <f>SUM(C146:C150)</f>
        <v>0</v>
      </c>
    </row>
    <row r="146" spans="1:3" ht="12" customHeight="1">
      <c r="A146" s="14" t="s">
        <v>93</v>
      </c>
      <c r="B146" s="8" t="s">
        <v>437</v>
      </c>
      <c r="C146" s="272"/>
    </row>
    <row r="147" spans="1:3" ht="12" customHeight="1">
      <c r="A147" s="14" t="s">
        <v>94</v>
      </c>
      <c r="B147" s="8" t="s">
        <v>444</v>
      </c>
      <c r="C147" s="272"/>
    </row>
    <row r="148" spans="1:3" ht="12" customHeight="1">
      <c r="A148" s="14" t="s">
        <v>298</v>
      </c>
      <c r="B148" s="8" t="s">
        <v>439</v>
      </c>
      <c r="C148" s="272"/>
    </row>
    <row r="149" spans="1:3" ht="12" customHeight="1">
      <c r="A149" s="14" t="s">
        <v>299</v>
      </c>
      <c r="B149" s="8" t="s">
        <v>445</v>
      </c>
      <c r="C149" s="272"/>
    </row>
    <row r="150" spans="1:3" ht="12" customHeight="1" thickBot="1">
      <c r="A150" s="14" t="s">
        <v>443</v>
      </c>
      <c r="B150" s="8" t="s">
        <v>446</v>
      </c>
      <c r="C150" s="272"/>
    </row>
    <row r="151" spans="1:3" ht="12" customHeight="1" thickBot="1">
      <c r="A151" s="19" t="s">
        <v>25</v>
      </c>
      <c r="B151" s="145" t="s">
        <v>447</v>
      </c>
      <c r="C151" s="461"/>
    </row>
    <row r="152" spans="1:3" ht="12" customHeight="1" thickBot="1">
      <c r="A152" s="19" t="s">
        <v>26</v>
      </c>
      <c r="B152" s="145" t="s">
        <v>448</v>
      </c>
      <c r="C152" s="461"/>
    </row>
    <row r="153" spans="1:9" ht="15" customHeight="1" thickBot="1">
      <c r="A153" s="19" t="s">
        <v>27</v>
      </c>
      <c r="B153" s="145" t="s">
        <v>450</v>
      </c>
      <c r="C153" s="416">
        <f>+C129+C133+C140+C145+C151+C152</f>
        <v>0</v>
      </c>
      <c r="F153" s="417"/>
      <c r="G153" s="418"/>
      <c r="H153" s="418"/>
      <c r="I153" s="418"/>
    </row>
    <row r="154" spans="1:3" s="406" customFormat="1" ht="12.75" customHeight="1" thickBot="1">
      <c r="A154" s="303" t="s">
        <v>28</v>
      </c>
      <c r="B154" s="378" t="s">
        <v>449</v>
      </c>
      <c r="C154" s="416">
        <f>+C128+C153</f>
        <v>1200</v>
      </c>
    </row>
    <row r="155" ht="7.5" customHeight="1"/>
    <row r="156" spans="1:3" ht="15.75">
      <c r="A156" s="507" t="s">
        <v>373</v>
      </c>
      <c r="B156" s="507"/>
      <c r="C156" s="507"/>
    </row>
    <row r="157" spans="1:3" ht="15" customHeight="1" thickBot="1">
      <c r="A157" s="505" t="s">
        <v>153</v>
      </c>
      <c r="B157" s="505"/>
      <c r="C157" s="315" t="s">
        <v>226</v>
      </c>
    </row>
    <row r="158" spans="1:4" ht="13.5" customHeight="1" thickBot="1">
      <c r="A158" s="19">
        <v>1</v>
      </c>
      <c r="B158" s="29" t="s">
        <v>451</v>
      </c>
      <c r="C158" s="305">
        <f>+C62-C128</f>
        <v>0</v>
      </c>
      <c r="D158" s="419"/>
    </row>
    <row r="159" spans="1:3" ht="27.75" customHeight="1" thickBot="1">
      <c r="A159" s="19" t="s">
        <v>19</v>
      </c>
      <c r="B159" s="29" t="s">
        <v>457</v>
      </c>
      <c r="C159" s="305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Pénzesgyőr.Önkormányzat
2017. ÉVI KÖLTSÉGVETÉS
ÖNKÉNT VÁLLALT FELADATAINAK MÉRLEGE
&amp;R&amp;"Times New Roman CE,Félkövér dőlt"&amp;11 1.3. melléklet a 1./2017. (III.13.)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B7" sqref="B7"/>
    </sheetView>
  </sheetViews>
  <sheetFormatPr defaultColWidth="9.00390625" defaultRowHeight="12.75"/>
  <cols>
    <col min="1" max="1" width="9.50390625" style="379" customWidth="1"/>
    <col min="2" max="2" width="91.625" style="379" customWidth="1"/>
    <col min="3" max="3" width="21.625" style="380" customWidth="1"/>
    <col min="4" max="4" width="9.00390625" style="404" customWidth="1"/>
    <col min="5" max="16384" width="9.375" style="404" customWidth="1"/>
  </cols>
  <sheetData>
    <row r="1" spans="1:3" ht="15.75" customHeight="1">
      <c r="A1" s="504" t="s">
        <v>15</v>
      </c>
      <c r="B1" s="504"/>
      <c r="C1" s="504"/>
    </row>
    <row r="2" spans="1:3" ht="15.75" customHeight="1" thickBot="1">
      <c r="A2" s="505" t="s">
        <v>151</v>
      </c>
      <c r="B2" s="505"/>
      <c r="C2" s="315" t="s">
        <v>226</v>
      </c>
    </row>
    <row r="3" spans="1:3" ht="37.5" customHeight="1" thickBot="1">
      <c r="A3" s="22" t="s">
        <v>66</v>
      </c>
      <c r="B3" s="23" t="s">
        <v>17</v>
      </c>
      <c r="C3" s="44" t="s">
        <v>528</v>
      </c>
    </row>
    <row r="4" spans="1:3" s="405" customFormat="1" ht="12" customHeight="1" thickBot="1">
      <c r="A4" s="400"/>
      <c r="B4" s="401" t="s">
        <v>470</v>
      </c>
      <c r="C4" s="402" t="s">
        <v>471</v>
      </c>
    </row>
    <row r="5" spans="1:3" s="406" customFormat="1" ht="12" customHeight="1" thickBot="1">
      <c r="A5" s="19" t="s">
        <v>18</v>
      </c>
      <c r="B5" s="20" t="s">
        <v>251</v>
      </c>
      <c r="C5" s="305">
        <f>+C6+C7+C8+C9+C10+C11</f>
        <v>0</v>
      </c>
    </row>
    <row r="6" spans="1:3" s="406" customFormat="1" ht="12" customHeight="1">
      <c r="A6" s="14" t="s">
        <v>95</v>
      </c>
      <c r="B6" s="407" t="s">
        <v>252</v>
      </c>
      <c r="C6" s="308"/>
    </row>
    <row r="7" spans="1:3" s="406" customFormat="1" ht="12" customHeight="1">
      <c r="A7" s="13" t="s">
        <v>96</v>
      </c>
      <c r="B7" s="408" t="s">
        <v>253</v>
      </c>
      <c r="C7" s="307"/>
    </row>
    <row r="8" spans="1:3" s="406" customFormat="1" ht="12" customHeight="1">
      <c r="A8" s="13" t="s">
        <v>97</v>
      </c>
      <c r="B8" s="408" t="s">
        <v>502</v>
      </c>
      <c r="C8" s="307"/>
    </row>
    <row r="9" spans="1:3" s="406" customFormat="1" ht="12" customHeight="1">
      <c r="A9" s="13" t="s">
        <v>98</v>
      </c>
      <c r="B9" s="408" t="s">
        <v>255</v>
      </c>
      <c r="C9" s="307"/>
    </row>
    <row r="10" spans="1:3" s="406" customFormat="1" ht="12" customHeight="1">
      <c r="A10" s="13" t="s">
        <v>147</v>
      </c>
      <c r="B10" s="301" t="s">
        <v>409</v>
      </c>
      <c r="C10" s="307"/>
    </row>
    <row r="11" spans="1:3" s="406" customFormat="1" ht="12" customHeight="1" thickBot="1">
      <c r="A11" s="15" t="s">
        <v>99</v>
      </c>
      <c r="B11" s="302" t="s">
        <v>410</v>
      </c>
      <c r="C11" s="307"/>
    </row>
    <row r="12" spans="1:3" s="406" customFormat="1" ht="12" customHeight="1" thickBot="1">
      <c r="A12" s="19" t="s">
        <v>19</v>
      </c>
      <c r="B12" s="300" t="s">
        <v>256</v>
      </c>
      <c r="C12" s="305">
        <f>+C13+C14+C15+C16+C17</f>
        <v>0</v>
      </c>
    </row>
    <row r="13" spans="1:3" s="406" customFormat="1" ht="12" customHeight="1">
      <c r="A13" s="14" t="s">
        <v>101</v>
      </c>
      <c r="B13" s="407" t="s">
        <v>257</v>
      </c>
      <c r="C13" s="308"/>
    </row>
    <row r="14" spans="1:3" s="406" customFormat="1" ht="12" customHeight="1">
      <c r="A14" s="13" t="s">
        <v>102</v>
      </c>
      <c r="B14" s="408" t="s">
        <v>258</v>
      </c>
      <c r="C14" s="307"/>
    </row>
    <row r="15" spans="1:3" s="406" customFormat="1" ht="12" customHeight="1">
      <c r="A15" s="13" t="s">
        <v>103</v>
      </c>
      <c r="B15" s="408" t="s">
        <v>402</v>
      </c>
      <c r="C15" s="307"/>
    </row>
    <row r="16" spans="1:3" s="406" customFormat="1" ht="12" customHeight="1">
      <c r="A16" s="13" t="s">
        <v>104</v>
      </c>
      <c r="B16" s="408" t="s">
        <v>403</v>
      </c>
      <c r="C16" s="307"/>
    </row>
    <row r="17" spans="1:3" s="406" customFormat="1" ht="12" customHeight="1">
      <c r="A17" s="13" t="s">
        <v>105</v>
      </c>
      <c r="B17" s="408" t="s">
        <v>259</v>
      </c>
      <c r="C17" s="307"/>
    </row>
    <row r="18" spans="1:3" s="406" customFormat="1" ht="12" customHeight="1" thickBot="1">
      <c r="A18" s="15" t="s">
        <v>114</v>
      </c>
      <c r="B18" s="302" t="s">
        <v>260</v>
      </c>
      <c r="C18" s="309"/>
    </row>
    <row r="19" spans="1:3" s="406" customFormat="1" ht="12" customHeight="1" thickBot="1">
      <c r="A19" s="19" t="s">
        <v>20</v>
      </c>
      <c r="B19" s="20" t="s">
        <v>261</v>
      </c>
      <c r="C19" s="305">
        <f>+C20+C21+C22+C23+C24</f>
        <v>0</v>
      </c>
    </row>
    <row r="20" spans="1:3" s="406" customFormat="1" ht="12" customHeight="1">
      <c r="A20" s="14" t="s">
        <v>84</v>
      </c>
      <c r="B20" s="407" t="s">
        <v>262</v>
      </c>
      <c r="C20" s="308"/>
    </row>
    <row r="21" spans="1:3" s="406" customFormat="1" ht="12" customHeight="1">
      <c r="A21" s="13" t="s">
        <v>85</v>
      </c>
      <c r="B21" s="408" t="s">
        <v>263</v>
      </c>
      <c r="C21" s="307"/>
    </row>
    <row r="22" spans="1:3" s="406" customFormat="1" ht="12" customHeight="1">
      <c r="A22" s="13" t="s">
        <v>86</v>
      </c>
      <c r="B22" s="408" t="s">
        <v>404</v>
      </c>
      <c r="C22" s="307"/>
    </row>
    <row r="23" spans="1:3" s="406" customFormat="1" ht="12" customHeight="1">
      <c r="A23" s="13" t="s">
        <v>87</v>
      </c>
      <c r="B23" s="408" t="s">
        <v>405</v>
      </c>
      <c r="C23" s="307"/>
    </row>
    <row r="24" spans="1:3" s="406" customFormat="1" ht="12" customHeight="1">
      <c r="A24" s="13" t="s">
        <v>170</v>
      </c>
      <c r="B24" s="408" t="s">
        <v>264</v>
      </c>
      <c r="C24" s="307"/>
    </row>
    <row r="25" spans="1:3" s="406" customFormat="1" ht="12" customHeight="1" thickBot="1">
      <c r="A25" s="15" t="s">
        <v>171</v>
      </c>
      <c r="B25" s="409" t="s">
        <v>265</v>
      </c>
      <c r="C25" s="309"/>
    </row>
    <row r="26" spans="1:3" s="406" customFormat="1" ht="12" customHeight="1" thickBot="1">
      <c r="A26" s="19" t="s">
        <v>172</v>
      </c>
      <c r="B26" s="20" t="s">
        <v>513</v>
      </c>
      <c r="C26" s="311">
        <f>SUM(C27:C33)</f>
        <v>0</v>
      </c>
    </row>
    <row r="27" spans="1:3" s="406" customFormat="1" ht="12" customHeight="1">
      <c r="A27" s="14" t="s">
        <v>267</v>
      </c>
      <c r="B27" s="407" t="s">
        <v>507</v>
      </c>
      <c r="C27" s="308"/>
    </row>
    <row r="28" spans="1:3" s="406" customFormat="1" ht="12" customHeight="1">
      <c r="A28" s="13" t="s">
        <v>268</v>
      </c>
      <c r="B28" s="408" t="s">
        <v>508</v>
      </c>
      <c r="C28" s="307"/>
    </row>
    <row r="29" spans="1:3" s="406" customFormat="1" ht="12" customHeight="1">
      <c r="A29" s="13" t="s">
        <v>269</v>
      </c>
      <c r="B29" s="408" t="s">
        <v>509</v>
      </c>
      <c r="C29" s="307"/>
    </row>
    <row r="30" spans="1:3" s="406" customFormat="1" ht="12" customHeight="1">
      <c r="A30" s="13" t="s">
        <v>270</v>
      </c>
      <c r="B30" s="408" t="s">
        <v>510</v>
      </c>
      <c r="C30" s="307"/>
    </row>
    <row r="31" spans="1:3" s="406" customFormat="1" ht="12" customHeight="1">
      <c r="A31" s="13" t="s">
        <v>504</v>
      </c>
      <c r="B31" s="408" t="s">
        <v>271</v>
      </c>
      <c r="C31" s="307"/>
    </row>
    <row r="32" spans="1:3" s="406" customFormat="1" ht="12" customHeight="1">
      <c r="A32" s="13" t="s">
        <v>505</v>
      </c>
      <c r="B32" s="408" t="s">
        <v>272</v>
      </c>
      <c r="C32" s="307"/>
    </row>
    <row r="33" spans="1:3" s="406" customFormat="1" ht="12" customHeight="1" thickBot="1">
      <c r="A33" s="15" t="s">
        <v>506</v>
      </c>
      <c r="B33" s="487" t="s">
        <v>273</v>
      </c>
      <c r="C33" s="309"/>
    </row>
    <row r="34" spans="1:3" s="406" customFormat="1" ht="12" customHeight="1" thickBot="1">
      <c r="A34" s="19" t="s">
        <v>22</v>
      </c>
      <c r="B34" s="20" t="s">
        <v>411</v>
      </c>
      <c r="C34" s="305">
        <f>SUM(C35:C45)</f>
        <v>0</v>
      </c>
    </row>
    <row r="35" spans="1:3" s="406" customFormat="1" ht="12" customHeight="1">
      <c r="A35" s="14" t="s">
        <v>88</v>
      </c>
      <c r="B35" s="407" t="s">
        <v>276</v>
      </c>
      <c r="C35" s="308"/>
    </row>
    <row r="36" spans="1:3" s="406" customFormat="1" ht="12" customHeight="1">
      <c r="A36" s="13" t="s">
        <v>89</v>
      </c>
      <c r="B36" s="408" t="s">
        <v>277</v>
      </c>
      <c r="C36" s="307"/>
    </row>
    <row r="37" spans="1:3" s="406" customFormat="1" ht="12" customHeight="1">
      <c r="A37" s="13" t="s">
        <v>90</v>
      </c>
      <c r="B37" s="408" t="s">
        <v>278</v>
      </c>
      <c r="C37" s="307"/>
    </row>
    <row r="38" spans="1:3" s="406" customFormat="1" ht="12" customHeight="1">
      <c r="A38" s="13" t="s">
        <v>174</v>
      </c>
      <c r="B38" s="408" t="s">
        <v>279</v>
      </c>
      <c r="C38" s="307"/>
    </row>
    <row r="39" spans="1:3" s="406" customFormat="1" ht="12" customHeight="1">
      <c r="A39" s="13" t="s">
        <v>175</v>
      </c>
      <c r="B39" s="408" t="s">
        <v>280</v>
      </c>
      <c r="C39" s="307"/>
    </row>
    <row r="40" spans="1:3" s="406" customFormat="1" ht="12" customHeight="1">
      <c r="A40" s="13" t="s">
        <v>176</v>
      </c>
      <c r="B40" s="408" t="s">
        <v>281</v>
      </c>
      <c r="C40" s="307"/>
    </row>
    <row r="41" spans="1:3" s="406" customFormat="1" ht="12" customHeight="1">
      <c r="A41" s="13" t="s">
        <v>177</v>
      </c>
      <c r="B41" s="408" t="s">
        <v>282</v>
      </c>
      <c r="C41" s="307"/>
    </row>
    <row r="42" spans="1:3" s="406" customFormat="1" ht="12" customHeight="1">
      <c r="A42" s="13" t="s">
        <v>178</v>
      </c>
      <c r="B42" s="408" t="s">
        <v>512</v>
      </c>
      <c r="C42" s="307"/>
    </row>
    <row r="43" spans="1:3" s="406" customFormat="1" ht="12" customHeight="1">
      <c r="A43" s="13" t="s">
        <v>274</v>
      </c>
      <c r="B43" s="408" t="s">
        <v>283</v>
      </c>
      <c r="C43" s="310"/>
    </row>
    <row r="44" spans="1:3" s="406" customFormat="1" ht="12" customHeight="1">
      <c r="A44" s="15" t="s">
        <v>275</v>
      </c>
      <c r="B44" s="409" t="s">
        <v>413</v>
      </c>
      <c r="C44" s="396"/>
    </row>
    <row r="45" spans="1:3" s="406" customFormat="1" ht="12" customHeight="1" thickBot="1">
      <c r="A45" s="15" t="s">
        <v>412</v>
      </c>
      <c r="B45" s="302" t="s">
        <v>284</v>
      </c>
      <c r="C45" s="396"/>
    </row>
    <row r="46" spans="1:3" s="406" customFormat="1" ht="12" customHeight="1" thickBot="1">
      <c r="A46" s="19" t="s">
        <v>23</v>
      </c>
      <c r="B46" s="20" t="s">
        <v>285</v>
      </c>
      <c r="C46" s="305">
        <f>SUM(C47:C51)</f>
        <v>0</v>
      </c>
    </row>
    <row r="47" spans="1:3" s="406" customFormat="1" ht="12" customHeight="1">
      <c r="A47" s="14" t="s">
        <v>91</v>
      </c>
      <c r="B47" s="407" t="s">
        <v>289</v>
      </c>
      <c r="C47" s="427"/>
    </row>
    <row r="48" spans="1:3" s="406" customFormat="1" ht="12" customHeight="1">
      <c r="A48" s="13" t="s">
        <v>92</v>
      </c>
      <c r="B48" s="408" t="s">
        <v>290</v>
      </c>
      <c r="C48" s="310"/>
    </row>
    <row r="49" spans="1:3" s="406" customFormat="1" ht="12" customHeight="1">
      <c r="A49" s="13" t="s">
        <v>286</v>
      </c>
      <c r="B49" s="408" t="s">
        <v>291</v>
      </c>
      <c r="C49" s="310"/>
    </row>
    <row r="50" spans="1:3" s="406" customFormat="1" ht="12" customHeight="1">
      <c r="A50" s="13" t="s">
        <v>287</v>
      </c>
      <c r="B50" s="408" t="s">
        <v>292</v>
      </c>
      <c r="C50" s="310"/>
    </row>
    <row r="51" spans="1:3" s="406" customFormat="1" ht="12" customHeight="1" thickBot="1">
      <c r="A51" s="15" t="s">
        <v>288</v>
      </c>
      <c r="B51" s="302" t="s">
        <v>293</v>
      </c>
      <c r="C51" s="396"/>
    </row>
    <row r="52" spans="1:3" s="406" customFormat="1" ht="12" customHeight="1" thickBot="1">
      <c r="A52" s="19" t="s">
        <v>179</v>
      </c>
      <c r="B52" s="20" t="s">
        <v>294</v>
      </c>
      <c r="C52" s="305">
        <f>SUM(C53:C55)</f>
        <v>0</v>
      </c>
    </row>
    <row r="53" spans="1:3" s="406" customFormat="1" ht="12" customHeight="1">
      <c r="A53" s="14" t="s">
        <v>93</v>
      </c>
      <c r="B53" s="407" t="s">
        <v>295</v>
      </c>
      <c r="C53" s="308"/>
    </row>
    <row r="54" spans="1:3" s="406" customFormat="1" ht="12" customHeight="1">
      <c r="A54" s="13" t="s">
        <v>94</v>
      </c>
      <c r="B54" s="408" t="s">
        <v>406</v>
      </c>
      <c r="C54" s="307"/>
    </row>
    <row r="55" spans="1:3" s="406" customFormat="1" ht="12" customHeight="1">
      <c r="A55" s="13" t="s">
        <v>298</v>
      </c>
      <c r="B55" s="408" t="s">
        <v>296</v>
      </c>
      <c r="C55" s="307"/>
    </row>
    <row r="56" spans="1:3" s="406" customFormat="1" ht="12" customHeight="1" thickBot="1">
      <c r="A56" s="15" t="s">
        <v>299</v>
      </c>
      <c r="B56" s="302" t="s">
        <v>297</v>
      </c>
      <c r="C56" s="309"/>
    </row>
    <row r="57" spans="1:3" s="406" customFormat="1" ht="12" customHeight="1" thickBot="1">
      <c r="A57" s="19" t="s">
        <v>25</v>
      </c>
      <c r="B57" s="300" t="s">
        <v>300</v>
      </c>
      <c r="C57" s="305">
        <f>SUM(C58:C60)</f>
        <v>0</v>
      </c>
    </row>
    <row r="58" spans="1:3" s="406" customFormat="1" ht="12" customHeight="1">
      <c r="A58" s="14" t="s">
        <v>180</v>
      </c>
      <c r="B58" s="407" t="s">
        <v>302</v>
      </c>
      <c r="C58" s="310"/>
    </row>
    <row r="59" spans="1:3" s="406" customFormat="1" ht="12" customHeight="1">
      <c r="A59" s="13" t="s">
        <v>181</v>
      </c>
      <c r="B59" s="408" t="s">
        <v>407</v>
      </c>
      <c r="C59" s="310"/>
    </row>
    <row r="60" spans="1:3" s="406" customFormat="1" ht="12" customHeight="1">
      <c r="A60" s="13" t="s">
        <v>227</v>
      </c>
      <c r="B60" s="408" t="s">
        <v>303</v>
      </c>
      <c r="C60" s="310"/>
    </row>
    <row r="61" spans="1:3" s="406" customFormat="1" ht="12" customHeight="1" thickBot="1">
      <c r="A61" s="15" t="s">
        <v>301</v>
      </c>
      <c r="B61" s="302" t="s">
        <v>304</v>
      </c>
      <c r="C61" s="310"/>
    </row>
    <row r="62" spans="1:3" s="406" customFormat="1" ht="12" customHeight="1" thickBot="1">
      <c r="A62" s="462" t="s">
        <v>453</v>
      </c>
      <c r="B62" s="20" t="s">
        <v>305</v>
      </c>
      <c r="C62" s="311">
        <f>+C5+C12+C19+C26+C34+C46+C52+C57</f>
        <v>0</v>
      </c>
    </row>
    <row r="63" spans="1:3" s="406" customFormat="1" ht="12" customHeight="1" thickBot="1">
      <c r="A63" s="430" t="s">
        <v>306</v>
      </c>
      <c r="B63" s="300" t="s">
        <v>307</v>
      </c>
      <c r="C63" s="305">
        <f>SUM(C64:C66)</f>
        <v>0</v>
      </c>
    </row>
    <row r="64" spans="1:3" s="406" customFormat="1" ht="12" customHeight="1">
      <c r="A64" s="14" t="s">
        <v>337</v>
      </c>
      <c r="B64" s="407" t="s">
        <v>308</v>
      </c>
      <c r="C64" s="310"/>
    </row>
    <row r="65" spans="1:3" s="406" customFormat="1" ht="12" customHeight="1">
      <c r="A65" s="13" t="s">
        <v>346</v>
      </c>
      <c r="B65" s="408" t="s">
        <v>309</v>
      </c>
      <c r="C65" s="310"/>
    </row>
    <row r="66" spans="1:3" s="406" customFormat="1" ht="12" customHeight="1" thickBot="1">
      <c r="A66" s="15" t="s">
        <v>347</v>
      </c>
      <c r="B66" s="456" t="s">
        <v>438</v>
      </c>
      <c r="C66" s="310"/>
    </row>
    <row r="67" spans="1:3" s="406" customFormat="1" ht="12" customHeight="1" thickBot="1">
      <c r="A67" s="430" t="s">
        <v>310</v>
      </c>
      <c r="B67" s="300" t="s">
        <v>311</v>
      </c>
      <c r="C67" s="305">
        <f>SUM(C68:C71)</f>
        <v>0</v>
      </c>
    </row>
    <row r="68" spans="1:3" s="406" customFormat="1" ht="12" customHeight="1">
      <c r="A68" s="14" t="s">
        <v>148</v>
      </c>
      <c r="B68" s="407" t="s">
        <v>312</v>
      </c>
      <c r="C68" s="310"/>
    </row>
    <row r="69" spans="1:3" s="406" customFormat="1" ht="12" customHeight="1">
      <c r="A69" s="13" t="s">
        <v>149</v>
      </c>
      <c r="B69" s="408" t="s">
        <v>313</v>
      </c>
      <c r="C69" s="310"/>
    </row>
    <row r="70" spans="1:3" s="406" customFormat="1" ht="12" customHeight="1">
      <c r="A70" s="13" t="s">
        <v>338</v>
      </c>
      <c r="B70" s="408" t="s">
        <v>314</v>
      </c>
      <c r="C70" s="310"/>
    </row>
    <row r="71" spans="1:3" s="406" customFormat="1" ht="12" customHeight="1" thickBot="1">
      <c r="A71" s="15" t="s">
        <v>339</v>
      </c>
      <c r="B71" s="302" t="s">
        <v>315</v>
      </c>
      <c r="C71" s="310"/>
    </row>
    <row r="72" spans="1:3" s="406" customFormat="1" ht="12" customHeight="1" thickBot="1">
      <c r="A72" s="430" t="s">
        <v>316</v>
      </c>
      <c r="B72" s="300" t="s">
        <v>317</v>
      </c>
      <c r="C72" s="305">
        <f>SUM(C73:C74)</f>
        <v>0</v>
      </c>
    </row>
    <row r="73" spans="1:3" s="406" customFormat="1" ht="12" customHeight="1">
      <c r="A73" s="14" t="s">
        <v>340</v>
      </c>
      <c r="B73" s="407" t="s">
        <v>318</v>
      </c>
      <c r="C73" s="310"/>
    </row>
    <row r="74" spans="1:3" s="406" customFormat="1" ht="12" customHeight="1" thickBot="1">
      <c r="A74" s="15" t="s">
        <v>341</v>
      </c>
      <c r="B74" s="302" t="s">
        <v>319</v>
      </c>
      <c r="C74" s="310"/>
    </row>
    <row r="75" spans="1:3" s="406" customFormat="1" ht="12" customHeight="1" thickBot="1">
      <c r="A75" s="430" t="s">
        <v>320</v>
      </c>
      <c r="B75" s="300" t="s">
        <v>321</v>
      </c>
      <c r="C75" s="305">
        <f>SUM(C76:C78)</f>
        <v>0</v>
      </c>
    </row>
    <row r="76" spans="1:3" s="406" customFormat="1" ht="12" customHeight="1">
      <c r="A76" s="14" t="s">
        <v>342</v>
      </c>
      <c r="B76" s="407" t="s">
        <v>322</v>
      </c>
      <c r="C76" s="310"/>
    </row>
    <row r="77" spans="1:3" s="406" customFormat="1" ht="12" customHeight="1">
      <c r="A77" s="13" t="s">
        <v>343</v>
      </c>
      <c r="B77" s="408" t="s">
        <v>323</v>
      </c>
      <c r="C77" s="310"/>
    </row>
    <row r="78" spans="1:3" s="406" customFormat="1" ht="12" customHeight="1" thickBot="1">
      <c r="A78" s="15" t="s">
        <v>344</v>
      </c>
      <c r="B78" s="302" t="s">
        <v>324</v>
      </c>
      <c r="C78" s="310"/>
    </row>
    <row r="79" spans="1:3" s="406" customFormat="1" ht="12" customHeight="1" thickBot="1">
      <c r="A79" s="430" t="s">
        <v>325</v>
      </c>
      <c r="B79" s="300" t="s">
        <v>345</v>
      </c>
      <c r="C79" s="305">
        <f>SUM(C80:C83)</f>
        <v>0</v>
      </c>
    </row>
    <row r="80" spans="1:3" s="406" customFormat="1" ht="12" customHeight="1">
      <c r="A80" s="410" t="s">
        <v>326</v>
      </c>
      <c r="B80" s="407" t="s">
        <v>327</v>
      </c>
      <c r="C80" s="310"/>
    </row>
    <row r="81" spans="1:3" s="406" customFormat="1" ht="12" customHeight="1">
      <c r="A81" s="411" t="s">
        <v>328</v>
      </c>
      <c r="B81" s="408" t="s">
        <v>329</v>
      </c>
      <c r="C81" s="310"/>
    </row>
    <row r="82" spans="1:3" s="406" customFormat="1" ht="12" customHeight="1">
      <c r="A82" s="411" t="s">
        <v>330</v>
      </c>
      <c r="B82" s="408" t="s">
        <v>331</v>
      </c>
      <c r="C82" s="310"/>
    </row>
    <row r="83" spans="1:3" s="406" customFormat="1" ht="12" customHeight="1" thickBot="1">
      <c r="A83" s="412" t="s">
        <v>332</v>
      </c>
      <c r="B83" s="302" t="s">
        <v>333</v>
      </c>
      <c r="C83" s="310"/>
    </row>
    <row r="84" spans="1:3" s="406" customFormat="1" ht="12" customHeight="1" thickBot="1">
      <c r="A84" s="430" t="s">
        <v>334</v>
      </c>
      <c r="B84" s="300" t="s">
        <v>452</v>
      </c>
      <c r="C84" s="428"/>
    </row>
    <row r="85" spans="1:3" s="406" customFormat="1" ht="13.5" customHeight="1" thickBot="1">
      <c r="A85" s="430" t="s">
        <v>336</v>
      </c>
      <c r="B85" s="300" t="s">
        <v>335</v>
      </c>
      <c r="C85" s="428"/>
    </row>
    <row r="86" spans="1:3" s="406" customFormat="1" ht="15.75" customHeight="1" thickBot="1">
      <c r="A86" s="430" t="s">
        <v>348</v>
      </c>
      <c r="B86" s="413" t="s">
        <v>455</v>
      </c>
      <c r="C86" s="311">
        <f>+C63+C67+C72+C75+C79+C85+C84</f>
        <v>0</v>
      </c>
    </row>
    <row r="87" spans="1:3" s="406" customFormat="1" ht="16.5" customHeight="1" thickBot="1">
      <c r="A87" s="431" t="s">
        <v>454</v>
      </c>
      <c r="B87" s="414" t="s">
        <v>456</v>
      </c>
      <c r="C87" s="311">
        <f>+C62+C86</f>
        <v>0</v>
      </c>
    </row>
    <row r="88" spans="1:3" s="406" customFormat="1" ht="83.25" customHeight="1">
      <c r="A88" s="4"/>
      <c r="B88" s="5"/>
      <c r="C88" s="312"/>
    </row>
    <row r="89" spans="1:3" ht="16.5" customHeight="1">
      <c r="A89" s="504" t="s">
        <v>47</v>
      </c>
      <c r="B89" s="504"/>
      <c r="C89" s="504"/>
    </row>
    <row r="90" spans="1:3" s="415" customFormat="1" ht="16.5" customHeight="1" thickBot="1">
      <c r="A90" s="506" t="s">
        <v>152</v>
      </c>
      <c r="B90" s="506"/>
      <c r="C90" s="161" t="s">
        <v>226</v>
      </c>
    </row>
    <row r="91" spans="1:3" ht="37.5" customHeight="1" thickBot="1">
      <c r="A91" s="22" t="s">
        <v>66</v>
      </c>
      <c r="B91" s="23" t="s">
        <v>48</v>
      </c>
      <c r="C91" s="44" t="str">
        <f>+C3</f>
        <v>2017. évi előirányzat</v>
      </c>
    </row>
    <row r="92" spans="1:3" s="405" customFormat="1" ht="12" customHeight="1" thickBot="1">
      <c r="A92" s="36"/>
      <c r="B92" s="37" t="s">
        <v>470</v>
      </c>
      <c r="C92" s="38" t="s">
        <v>471</v>
      </c>
    </row>
    <row r="93" spans="1:3" ht="12" customHeight="1" thickBot="1">
      <c r="A93" s="21" t="s">
        <v>18</v>
      </c>
      <c r="B93" s="30" t="s">
        <v>414</v>
      </c>
      <c r="C93" s="304">
        <f>C94+C95+C96+C97+C98+C111</f>
        <v>0</v>
      </c>
    </row>
    <row r="94" spans="1:3" ht="12" customHeight="1">
      <c r="A94" s="16" t="s">
        <v>95</v>
      </c>
      <c r="B94" s="9" t="s">
        <v>49</v>
      </c>
      <c r="C94" s="306"/>
    </row>
    <row r="95" spans="1:3" ht="12" customHeight="1">
      <c r="A95" s="13" t="s">
        <v>96</v>
      </c>
      <c r="B95" s="7" t="s">
        <v>182</v>
      </c>
      <c r="C95" s="307"/>
    </row>
    <row r="96" spans="1:3" ht="12" customHeight="1">
      <c r="A96" s="13" t="s">
        <v>97</v>
      </c>
      <c r="B96" s="7" t="s">
        <v>138</v>
      </c>
      <c r="C96" s="309"/>
    </row>
    <row r="97" spans="1:3" ht="12" customHeight="1">
      <c r="A97" s="13" t="s">
        <v>98</v>
      </c>
      <c r="B97" s="10" t="s">
        <v>183</v>
      </c>
      <c r="C97" s="309"/>
    </row>
    <row r="98" spans="1:3" ht="12" customHeight="1">
      <c r="A98" s="13" t="s">
        <v>109</v>
      </c>
      <c r="B98" s="18" t="s">
        <v>184</v>
      </c>
      <c r="C98" s="309"/>
    </row>
    <row r="99" spans="1:3" ht="12" customHeight="1">
      <c r="A99" s="13" t="s">
        <v>99</v>
      </c>
      <c r="B99" s="7" t="s">
        <v>419</v>
      </c>
      <c r="C99" s="309"/>
    </row>
    <row r="100" spans="1:3" ht="12" customHeight="1">
      <c r="A100" s="13" t="s">
        <v>100</v>
      </c>
      <c r="B100" s="165" t="s">
        <v>418</v>
      </c>
      <c r="C100" s="309"/>
    </row>
    <row r="101" spans="1:3" ht="12" customHeight="1">
      <c r="A101" s="13" t="s">
        <v>110</v>
      </c>
      <c r="B101" s="165" t="s">
        <v>417</v>
      </c>
      <c r="C101" s="309"/>
    </row>
    <row r="102" spans="1:3" ht="12" customHeight="1">
      <c r="A102" s="13" t="s">
        <v>111</v>
      </c>
      <c r="B102" s="163" t="s">
        <v>351</v>
      </c>
      <c r="C102" s="309"/>
    </row>
    <row r="103" spans="1:3" ht="12" customHeight="1">
      <c r="A103" s="13" t="s">
        <v>112</v>
      </c>
      <c r="B103" s="164" t="s">
        <v>352</v>
      </c>
      <c r="C103" s="309"/>
    </row>
    <row r="104" spans="1:3" ht="12" customHeight="1">
      <c r="A104" s="13" t="s">
        <v>113</v>
      </c>
      <c r="B104" s="164" t="s">
        <v>353</v>
      </c>
      <c r="C104" s="309"/>
    </row>
    <row r="105" spans="1:3" ht="12" customHeight="1">
      <c r="A105" s="13" t="s">
        <v>115</v>
      </c>
      <c r="B105" s="163" t="s">
        <v>354</v>
      </c>
      <c r="C105" s="309"/>
    </row>
    <row r="106" spans="1:3" ht="12" customHeight="1">
      <c r="A106" s="13" t="s">
        <v>185</v>
      </c>
      <c r="B106" s="163" t="s">
        <v>355</v>
      </c>
      <c r="C106" s="309"/>
    </row>
    <row r="107" spans="1:3" ht="12" customHeight="1">
      <c r="A107" s="13" t="s">
        <v>349</v>
      </c>
      <c r="B107" s="164" t="s">
        <v>356</v>
      </c>
      <c r="C107" s="309"/>
    </row>
    <row r="108" spans="1:3" ht="12" customHeight="1">
      <c r="A108" s="12" t="s">
        <v>350</v>
      </c>
      <c r="B108" s="165" t="s">
        <v>357</v>
      </c>
      <c r="C108" s="309"/>
    </row>
    <row r="109" spans="1:3" ht="12" customHeight="1">
      <c r="A109" s="13" t="s">
        <v>415</v>
      </c>
      <c r="B109" s="165" t="s">
        <v>358</v>
      </c>
      <c r="C109" s="309"/>
    </row>
    <row r="110" spans="1:3" ht="12" customHeight="1">
      <c r="A110" s="15" t="s">
        <v>416</v>
      </c>
      <c r="B110" s="165" t="s">
        <v>359</v>
      </c>
      <c r="C110" s="309"/>
    </row>
    <row r="111" spans="1:3" ht="12" customHeight="1">
      <c r="A111" s="13" t="s">
        <v>420</v>
      </c>
      <c r="B111" s="10" t="s">
        <v>50</v>
      </c>
      <c r="C111" s="307"/>
    </row>
    <row r="112" spans="1:3" ht="12" customHeight="1">
      <c r="A112" s="13" t="s">
        <v>421</v>
      </c>
      <c r="B112" s="7" t="s">
        <v>423</v>
      </c>
      <c r="C112" s="307"/>
    </row>
    <row r="113" spans="1:3" ht="12" customHeight="1" thickBot="1">
      <c r="A113" s="17" t="s">
        <v>422</v>
      </c>
      <c r="B113" s="460" t="s">
        <v>424</v>
      </c>
      <c r="C113" s="313"/>
    </row>
    <row r="114" spans="1:3" ht="12" customHeight="1" thickBot="1">
      <c r="A114" s="457" t="s">
        <v>19</v>
      </c>
      <c r="B114" s="458" t="s">
        <v>360</v>
      </c>
      <c r="C114" s="459">
        <f>+C115+C117+C119</f>
        <v>0</v>
      </c>
    </row>
    <row r="115" spans="1:3" ht="12" customHeight="1">
      <c r="A115" s="14" t="s">
        <v>101</v>
      </c>
      <c r="B115" s="7" t="s">
        <v>225</v>
      </c>
      <c r="C115" s="308"/>
    </row>
    <row r="116" spans="1:3" ht="12" customHeight="1">
      <c r="A116" s="14" t="s">
        <v>102</v>
      </c>
      <c r="B116" s="11" t="s">
        <v>364</v>
      </c>
      <c r="C116" s="308"/>
    </row>
    <row r="117" spans="1:3" ht="12" customHeight="1">
      <c r="A117" s="14" t="s">
        <v>103</v>
      </c>
      <c r="B117" s="11" t="s">
        <v>186</v>
      </c>
      <c r="C117" s="307"/>
    </row>
    <row r="118" spans="1:3" ht="12" customHeight="1">
      <c r="A118" s="14" t="s">
        <v>104</v>
      </c>
      <c r="B118" s="11" t="s">
        <v>365</v>
      </c>
      <c r="C118" s="272"/>
    </row>
    <row r="119" spans="1:3" ht="12" customHeight="1">
      <c r="A119" s="14" t="s">
        <v>105</v>
      </c>
      <c r="B119" s="302" t="s">
        <v>228</v>
      </c>
      <c r="C119" s="272"/>
    </row>
    <row r="120" spans="1:3" ht="12" customHeight="1">
      <c r="A120" s="14" t="s">
        <v>114</v>
      </c>
      <c r="B120" s="301" t="s">
        <v>408</v>
      </c>
      <c r="C120" s="272"/>
    </row>
    <row r="121" spans="1:3" ht="12" customHeight="1">
      <c r="A121" s="14" t="s">
        <v>116</v>
      </c>
      <c r="B121" s="403" t="s">
        <v>370</v>
      </c>
      <c r="C121" s="272"/>
    </row>
    <row r="122" spans="1:3" ht="15.75">
      <c r="A122" s="14" t="s">
        <v>187</v>
      </c>
      <c r="B122" s="164" t="s">
        <v>353</v>
      </c>
      <c r="C122" s="272"/>
    </row>
    <row r="123" spans="1:3" ht="12" customHeight="1">
      <c r="A123" s="14" t="s">
        <v>188</v>
      </c>
      <c r="B123" s="164" t="s">
        <v>369</v>
      </c>
      <c r="C123" s="272"/>
    </row>
    <row r="124" spans="1:3" ht="12" customHeight="1">
      <c r="A124" s="14" t="s">
        <v>189</v>
      </c>
      <c r="B124" s="164" t="s">
        <v>368</v>
      </c>
      <c r="C124" s="272"/>
    </row>
    <row r="125" spans="1:3" ht="12" customHeight="1">
      <c r="A125" s="14" t="s">
        <v>361</v>
      </c>
      <c r="B125" s="164" t="s">
        <v>356</v>
      </c>
      <c r="C125" s="272"/>
    </row>
    <row r="126" spans="1:3" ht="12" customHeight="1">
      <c r="A126" s="14" t="s">
        <v>362</v>
      </c>
      <c r="B126" s="164" t="s">
        <v>367</v>
      </c>
      <c r="C126" s="272"/>
    </row>
    <row r="127" spans="1:3" ht="16.5" thickBot="1">
      <c r="A127" s="12" t="s">
        <v>363</v>
      </c>
      <c r="B127" s="164" t="s">
        <v>366</v>
      </c>
      <c r="C127" s="274"/>
    </row>
    <row r="128" spans="1:3" ht="12" customHeight="1" thickBot="1">
      <c r="A128" s="19" t="s">
        <v>20</v>
      </c>
      <c r="B128" s="145" t="s">
        <v>425</v>
      </c>
      <c r="C128" s="305">
        <f>+C93+C114</f>
        <v>0</v>
      </c>
    </row>
    <row r="129" spans="1:3" ht="12" customHeight="1" thickBot="1">
      <c r="A129" s="19" t="s">
        <v>21</v>
      </c>
      <c r="B129" s="145" t="s">
        <v>426</v>
      </c>
      <c r="C129" s="305">
        <f>+C130+C131+C132</f>
        <v>0</v>
      </c>
    </row>
    <row r="130" spans="1:3" ht="12" customHeight="1">
      <c r="A130" s="14" t="s">
        <v>267</v>
      </c>
      <c r="B130" s="11" t="s">
        <v>433</v>
      </c>
      <c r="C130" s="272"/>
    </row>
    <row r="131" spans="1:3" ht="12" customHeight="1">
      <c r="A131" s="14" t="s">
        <v>268</v>
      </c>
      <c r="B131" s="11" t="s">
        <v>434</v>
      </c>
      <c r="C131" s="272"/>
    </row>
    <row r="132" spans="1:3" ht="12" customHeight="1" thickBot="1">
      <c r="A132" s="12" t="s">
        <v>269</v>
      </c>
      <c r="B132" s="11" t="s">
        <v>435</v>
      </c>
      <c r="C132" s="272"/>
    </row>
    <row r="133" spans="1:3" ht="12" customHeight="1" thickBot="1">
      <c r="A133" s="19" t="s">
        <v>22</v>
      </c>
      <c r="B133" s="145" t="s">
        <v>427</v>
      </c>
      <c r="C133" s="305">
        <f>SUM(C134:C139)</f>
        <v>0</v>
      </c>
    </row>
    <row r="134" spans="1:3" ht="12" customHeight="1">
      <c r="A134" s="14" t="s">
        <v>88</v>
      </c>
      <c r="B134" s="8" t="s">
        <v>436</v>
      </c>
      <c r="C134" s="272"/>
    </row>
    <row r="135" spans="1:3" ht="12" customHeight="1">
      <c r="A135" s="14" t="s">
        <v>89</v>
      </c>
      <c r="B135" s="8" t="s">
        <v>428</v>
      </c>
      <c r="C135" s="272"/>
    </row>
    <row r="136" spans="1:3" ht="12" customHeight="1">
      <c r="A136" s="14" t="s">
        <v>90</v>
      </c>
      <c r="B136" s="8" t="s">
        <v>429</v>
      </c>
      <c r="C136" s="272"/>
    </row>
    <row r="137" spans="1:3" ht="12" customHeight="1">
      <c r="A137" s="14" t="s">
        <v>174</v>
      </c>
      <c r="B137" s="8" t="s">
        <v>430</v>
      </c>
      <c r="C137" s="272"/>
    </row>
    <row r="138" spans="1:3" ht="12" customHeight="1">
      <c r="A138" s="14" t="s">
        <v>175</v>
      </c>
      <c r="B138" s="8" t="s">
        <v>431</v>
      </c>
      <c r="C138" s="272"/>
    </row>
    <row r="139" spans="1:3" ht="12" customHeight="1" thickBot="1">
      <c r="A139" s="12" t="s">
        <v>176</v>
      </c>
      <c r="B139" s="8" t="s">
        <v>432</v>
      </c>
      <c r="C139" s="272"/>
    </row>
    <row r="140" spans="1:3" ht="12" customHeight="1" thickBot="1">
      <c r="A140" s="19" t="s">
        <v>23</v>
      </c>
      <c r="B140" s="145" t="s">
        <v>440</v>
      </c>
      <c r="C140" s="311">
        <f>+C141+C142+C143+C144</f>
        <v>0</v>
      </c>
    </row>
    <row r="141" spans="1:3" ht="12" customHeight="1">
      <c r="A141" s="14" t="s">
        <v>91</v>
      </c>
      <c r="B141" s="8" t="s">
        <v>371</v>
      </c>
      <c r="C141" s="272"/>
    </row>
    <row r="142" spans="1:3" ht="12" customHeight="1">
      <c r="A142" s="14" t="s">
        <v>92</v>
      </c>
      <c r="B142" s="8" t="s">
        <v>372</v>
      </c>
      <c r="C142" s="272"/>
    </row>
    <row r="143" spans="1:3" ht="12" customHeight="1">
      <c r="A143" s="14" t="s">
        <v>286</v>
      </c>
      <c r="B143" s="8" t="s">
        <v>441</v>
      </c>
      <c r="C143" s="272"/>
    </row>
    <row r="144" spans="1:3" ht="12" customHeight="1" thickBot="1">
      <c r="A144" s="12" t="s">
        <v>287</v>
      </c>
      <c r="B144" s="6" t="s">
        <v>391</v>
      </c>
      <c r="C144" s="272"/>
    </row>
    <row r="145" spans="1:3" ht="12" customHeight="1" thickBot="1">
      <c r="A145" s="19" t="s">
        <v>24</v>
      </c>
      <c r="B145" s="145" t="s">
        <v>442</v>
      </c>
      <c r="C145" s="314">
        <f>SUM(C146:C150)</f>
        <v>0</v>
      </c>
    </row>
    <row r="146" spans="1:3" ht="12" customHeight="1">
      <c r="A146" s="14" t="s">
        <v>93</v>
      </c>
      <c r="B146" s="8" t="s">
        <v>437</v>
      </c>
      <c r="C146" s="272"/>
    </row>
    <row r="147" spans="1:3" ht="12" customHeight="1">
      <c r="A147" s="14" t="s">
        <v>94</v>
      </c>
      <c r="B147" s="8" t="s">
        <v>444</v>
      </c>
      <c r="C147" s="272"/>
    </row>
    <row r="148" spans="1:3" ht="12" customHeight="1">
      <c r="A148" s="14" t="s">
        <v>298</v>
      </c>
      <c r="B148" s="8" t="s">
        <v>439</v>
      </c>
      <c r="C148" s="272"/>
    </row>
    <row r="149" spans="1:3" ht="12" customHeight="1">
      <c r="A149" s="14" t="s">
        <v>299</v>
      </c>
      <c r="B149" s="8" t="s">
        <v>445</v>
      </c>
      <c r="C149" s="272"/>
    </row>
    <row r="150" spans="1:3" ht="12" customHeight="1" thickBot="1">
      <c r="A150" s="14" t="s">
        <v>443</v>
      </c>
      <c r="B150" s="8" t="s">
        <v>446</v>
      </c>
      <c r="C150" s="272"/>
    </row>
    <row r="151" spans="1:3" ht="12" customHeight="1" thickBot="1">
      <c r="A151" s="19" t="s">
        <v>25</v>
      </c>
      <c r="B151" s="145" t="s">
        <v>447</v>
      </c>
      <c r="C151" s="461"/>
    </row>
    <row r="152" spans="1:3" ht="12" customHeight="1" thickBot="1">
      <c r="A152" s="19" t="s">
        <v>26</v>
      </c>
      <c r="B152" s="145" t="s">
        <v>448</v>
      </c>
      <c r="C152" s="461"/>
    </row>
    <row r="153" spans="1:9" ht="15" customHeight="1" thickBot="1">
      <c r="A153" s="19" t="s">
        <v>27</v>
      </c>
      <c r="B153" s="145" t="s">
        <v>450</v>
      </c>
      <c r="C153" s="416">
        <f>+C129+C133+C140+C145+C151+C152</f>
        <v>0</v>
      </c>
      <c r="F153" s="417"/>
      <c r="G153" s="418"/>
      <c r="H153" s="418"/>
      <c r="I153" s="418"/>
    </row>
    <row r="154" spans="1:3" s="406" customFormat="1" ht="12.75" customHeight="1" thickBot="1">
      <c r="A154" s="303" t="s">
        <v>28</v>
      </c>
      <c r="B154" s="378" t="s">
        <v>449</v>
      </c>
      <c r="C154" s="416">
        <f>+C128+C153</f>
        <v>0</v>
      </c>
    </row>
    <row r="155" ht="7.5" customHeight="1"/>
    <row r="156" spans="1:3" ht="15.75">
      <c r="A156" s="507" t="s">
        <v>373</v>
      </c>
      <c r="B156" s="507"/>
      <c r="C156" s="507"/>
    </row>
    <row r="157" spans="1:3" ht="15" customHeight="1" thickBot="1">
      <c r="A157" s="505" t="s">
        <v>153</v>
      </c>
      <c r="B157" s="505"/>
      <c r="C157" s="315" t="s">
        <v>226</v>
      </c>
    </row>
    <row r="158" spans="1:4" ht="13.5" customHeight="1" thickBot="1">
      <c r="A158" s="19">
        <v>1</v>
      </c>
      <c r="B158" s="29" t="s">
        <v>451</v>
      </c>
      <c r="C158" s="305">
        <f>+C62-C128</f>
        <v>0</v>
      </c>
      <c r="D158" s="419"/>
    </row>
    <row r="159" spans="1:3" ht="27.75" customHeight="1" thickBot="1">
      <c r="A159" s="19" t="s">
        <v>19</v>
      </c>
      <c r="B159" s="29" t="s">
        <v>457</v>
      </c>
      <c r="C159" s="305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Pénzesgyőr.Önkormányzat
2016. ÉVI KÖLTSÉGVETÉS
ÁLLAMIGAZGATÁSI FELADATAINAK MÉRLEGE
&amp;R&amp;"Times New Roman CE,Félkövér dőlt"&amp;11 1.4. melléklet a 1./2017. (III.13.)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L25" sqref="L25"/>
    </sheetView>
  </sheetViews>
  <sheetFormatPr defaultColWidth="9.00390625" defaultRowHeight="12.75"/>
  <cols>
    <col min="1" max="1" width="6.875" style="61" customWidth="1"/>
    <col min="2" max="2" width="55.125" style="216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9.75" customHeight="1">
      <c r="B1" s="326" t="s">
        <v>157</v>
      </c>
      <c r="C1" s="327"/>
      <c r="D1" s="327"/>
      <c r="E1" s="327"/>
      <c r="F1" s="510" t="s">
        <v>530</v>
      </c>
    </row>
    <row r="2" spans="5:6" ht="14.25" thickBot="1">
      <c r="E2" s="328" t="s">
        <v>57</v>
      </c>
      <c r="F2" s="510"/>
    </row>
    <row r="3" spans="1:6" ht="18" customHeight="1" thickBot="1">
      <c r="A3" s="508" t="s">
        <v>66</v>
      </c>
      <c r="B3" s="329" t="s">
        <v>55</v>
      </c>
      <c r="C3" s="330"/>
      <c r="D3" s="329" t="s">
        <v>56</v>
      </c>
      <c r="E3" s="331"/>
      <c r="F3" s="510"/>
    </row>
    <row r="4" spans="1:6" s="332" customFormat="1" ht="35.25" customHeight="1" thickBot="1">
      <c r="A4" s="509"/>
      <c r="B4" s="217" t="s">
        <v>58</v>
      </c>
      <c r="C4" s="218" t="s">
        <v>529</v>
      </c>
      <c r="D4" s="217" t="s">
        <v>58</v>
      </c>
      <c r="E4" s="58" t="str">
        <f>+C4</f>
        <v>2017.évi előirányzat</v>
      </c>
      <c r="F4" s="510"/>
    </row>
    <row r="5" spans="1:6" s="337" customFormat="1" ht="12" customHeight="1" thickBot="1">
      <c r="A5" s="333"/>
      <c r="B5" s="334" t="s">
        <v>470</v>
      </c>
      <c r="C5" s="335" t="s">
        <v>471</v>
      </c>
      <c r="D5" s="334" t="s">
        <v>472</v>
      </c>
      <c r="E5" s="336" t="s">
        <v>474</v>
      </c>
      <c r="F5" s="510"/>
    </row>
    <row r="6" spans="1:6" ht="12.75" customHeight="1">
      <c r="A6" s="338" t="s">
        <v>18</v>
      </c>
      <c r="B6" s="339" t="s">
        <v>374</v>
      </c>
      <c r="C6" s="316">
        <v>18147</v>
      </c>
      <c r="D6" s="339" t="s">
        <v>59</v>
      </c>
      <c r="E6" s="306">
        <v>14101</v>
      </c>
      <c r="F6" s="510"/>
    </row>
    <row r="7" spans="1:6" ht="12.75" customHeight="1">
      <c r="A7" s="340" t="s">
        <v>19</v>
      </c>
      <c r="B7" s="341" t="s">
        <v>375</v>
      </c>
      <c r="C7" s="317">
        <v>7710</v>
      </c>
      <c r="D7" s="341" t="s">
        <v>182</v>
      </c>
      <c r="E7" s="307">
        <v>3145</v>
      </c>
      <c r="F7" s="510"/>
    </row>
    <row r="8" spans="1:6" ht="12.75" customHeight="1">
      <c r="A8" s="340" t="s">
        <v>20</v>
      </c>
      <c r="B8" s="341" t="s">
        <v>395</v>
      </c>
      <c r="C8" s="317"/>
      <c r="D8" s="341" t="s">
        <v>231</v>
      </c>
      <c r="E8" s="309">
        <v>11325</v>
      </c>
      <c r="F8" s="510"/>
    </row>
    <row r="9" spans="1:6" ht="12.75" customHeight="1">
      <c r="A9" s="340" t="s">
        <v>21</v>
      </c>
      <c r="B9" s="341" t="s">
        <v>173</v>
      </c>
      <c r="C9" s="317">
        <v>5210</v>
      </c>
      <c r="D9" s="341" t="s">
        <v>183</v>
      </c>
      <c r="E9" s="309">
        <v>2645</v>
      </c>
      <c r="F9" s="510"/>
    </row>
    <row r="10" spans="1:6" ht="12.75" customHeight="1">
      <c r="A10" s="340" t="s">
        <v>22</v>
      </c>
      <c r="B10" s="342" t="s">
        <v>401</v>
      </c>
      <c r="C10" s="317">
        <v>2770</v>
      </c>
      <c r="D10" s="341" t="s">
        <v>184</v>
      </c>
      <c r="E10" s="309">
        <v>3300</v>
      </c>
      <c r="F10" s="510"/>
    </row>
    <row r="11" spans="1:6" ht="12.75" customHeight="1">
      <c r="A11" s="340" t="s">
        <v>23</v>
      </c>
      <c r="B11" s="341" t="s">
        <v>376</v>
      </c>
      <c r="C11" s="318">
        <v>0</v>
      </c>
      <c r="D11" s="341" t="s">
        <v>50</v>
      </c>
      <c r="E11" s="322"/>
      <c r="F11" s="510"/>
    </row>
    <row r="12" spans="1:6" ht="12.75" customHeight="1">
      <c r="A12" s="340" t="s">
        <v>24</v>
      </c>
      <c r="B12" s="341" t="s">
        <v>458</v>
      </c>
      <c r="C12" s="317"/>
      <c r="D12" s="493"/>
      <c r="E12" s="493"/>
      <c r="F12" s="510"/>
    </row>
    <row r="13" spans="1:6" ht="12.75" customHeight="1">
      <c r="A13" s="340" t="s">
        <v>25</v>
      </c>
      <c r="B13" s="51"/>
      <c r="C13" s="317"/>
      <c r="D13" s="51"/>
      <c r="E13" s="322"/>
      <c r="F13" s="510"/>
    </row>
    <row r="14" spans="1:6" ht="12.75" customHeight="1">
      <c r="A14" s="340" t="s">
        <v>26</v>
      </c>
      <c r="B14" s="420"/>
      <c r="C14" s="318"/>
      <c r="D14" s="51"/>
      <c r="E14" s="322"/>
      <c r="F14" s="510"/>
    </row>
    <row r="15" spans="1:6" ht="12.75" customHeight="1">
      <c r="A15" s="340" t="s">
        <v>27</v>
      </c>
      <c r="B15" s="51"/>
      <c r="C15" s="317"/>
      <c r="D15" s="51"/>
      <c r="E15" s="322"/>
      <c r="F15" s="510"/>
    </row>
    <row r="16" spans="1:6" ht="12.75" customHeight="1">
      <c r="A16" s="340" t="s">
        <v>28</v>
      </c>
      <c r="B16" s="51"/>
      <c r="C16" s="317"/>
      <c r="D16" s="51"/>
      <c r="E16" s="322"/>
      <c r="F16" s="510"/>
    </row>
    <row r="17" spans="1:6" ht="12.75" customHeight="1" thickBot="1">
      <c r="A17" s="340" t="s">
        <v>29</v>
      </c>
      <c r="B17" s="63"/>
      <c r="C17" s="319"/>
      <c r="D17" s="51"/>
      <c r="E17" s="323"/>
      <c r="F17" s="510"/>
    </row>
    <row r="18" spans="1:6" ht="15.75" customHeight="1" thickBot="1">
      <c r="A18" s="343" t="s">
        <v>30</v>
      </c>
      <c r="B18" s="147" t="s">
        <v>459</v>
      </c>
      <c r="C18" s="320">
        <f>SUM(C6:C17)</f>
        <v>33837</v>
      </c>
      <c r="D18" s="147" t="s">
        <v>382</v>
      </c>
      <c r="E18" s="324">
        <f>SUM(E6:E17)</f>
        <v>34516</v>
      </c>
      <c r="F18" s="510"/>
    </row>
    <row r="19" spans="1:6" ht="12.75" customHeight="1">
      <c r="A19" s="344" t="s">
        <v>31</v>
      </c>
      <c r="B19" s="345" t="s">
        <v>379</v>
      </c>
      <c r="C19" s="463">
        <f>+C20+C21+C22+C23</f>
        <v>0</v>
      </c>
      <c r="D19" s="346" t="s">
        <v>190</v>
      </c>
      <c r="E19" s="325"/>
      <c r="F19" s="510"/>
    </row>
    <row r="20" spans="1:6" ht="12.75" customHeight="1">
      <c r="A20" s="347" t="s">
        <v>32</v>
      </c>
      <c r="B20" s="346" t="s">
        <v>223</v>
      </c>
      <c r="C20" s="95">
        <v>0</v>
      </c>
      <c r="D20" s="346" t="s">
        <v>381</v>
      </c>
      <c r="E20" s="96"/>
      <c r="F20" s="510"/>
    </row>
    <row r="21" spans="1:6" ht="12.75" customHeight="1">
      <c r="A21" s="347" t="s">
        <v>33</v>
      </c>
      <c r="B21" s="346" t="s">
        <v>224</v>
      </c>
      <c r="C21" s="95"/>
      <c r="D21" s="346" t="s">
        <v>155</v>
      </c>
      <c r="E21" s="96"/>
      <c r="F21" s="510"/>
    </row>
    <row r="22" spans="1:6" ht="12.75" customHeight="1">
      <c r="A22" s="347" t="s">
        <v>34</v>
      </c>
      <c r="B22" s="346" t="s">
        <v>229</v>
      </c>
      <c r="C22" s="95"/>
      <c r="D22" s="346" t="s">
        <v>156</v>
      </c>
      <c r="E22" s="96"/>
      <c r="F22" s="510"/>
    </row>
    <row r="23" spans="1:6" ht="12.75" customHeight="1">
      <c r="A23" s="347" t="s">
        <v>35</v>
      </c>
      <c r="B23" s="346" t="s">
        <v>230</v>
      </c>
      <c r="C23" s="95"/>
      <c r="D23" s="345" t="s">
        <v>232</v>
      </c>
      <c r="E23" s="96"/>
      <c r="F23" s="510"/>
    </row>
    <row r="24" spans="1:6" ht="12.75" customHeight="1">
      <c r="A24" s="347" t="s">
        <v>36</v>
      </c>
      <c r="B24" s="346" t="s">
        <v>380</v>
      </c>
      <c r="C24" s="348">
        <f>+C25+C26</f>
        <v>0</v>
      </c>
      <c r="D24" s="346" t="s">
        <v>191</v>
      </c>
      <c r="E24" s="96"/>
      <c r="F24" s="510"/>
    </row>
    <row r="25" spans="1:6" ht="12.75" customHeight="1">
      <c r="A25" s="344" t="s">
        <v>37</v>
      </c>
      <c r="B25" s="345" t="s">
        <v>377</v>
      </c>
      <c r="C25" s="321"/>
      <c r="D25" s="339" t="s">
        <v>441</v>
      </c>
      <c r="E25" s="325"/>
      <c r="F25" s="510"/>
    </row>
    <row r="26" spans="1:6" ht="12.75" customHeight="1">
      <c r="A26" s="347" t="s">
        <v>38</v>
      </c>
      <c r="B26" s="346" t="s">
        <v>378</v>
      </c>
      <c r="C26" s="95"/>
      <c r="D26" s="341" t="s">
        <v>447</v>
      </c>
      <c r="E26" s="96"/>
      <c r="F26" s="510"/>
    </row>
    <row r="27" spans="1:6" ht="12.75" customHeight="1">
      <c r="A27" s="340" t="s">
        <v>39</v>
      </c>
      <c r="B27" s="346" t="s">
        <v>452</v>
      </c>
      <c r="C27" s="95"/>
      <c r="D27" s="341" t="s">
        <v>448</v>
      </c>
      <c r="E27" s="96"/>
      <c r="F27" s="510"/>
    </row>
    <row r="28" spans="1:6" ht="12.75" customHeight="1" thickBot="1">
      <c r="A28" s="386" t="s">
        <v>40</v>
      </c>
      <c r="B28" s="345" t="s">
        <v>335</v>
      </c>
      <c r="C28" s="321"/>
      <c r="D28" s="51" t="s">
        <v>516</v>
      </c>
      <c r="E28" s="322">
        <v>725</v>
      </c>
      <c r="F28" s="510"/>
    </row>
    <row r="29" spans="1:6" ht="15.75" customHeight="1" thickBot="1">
      <c r="A29" s="343" t="s">
        <v>41</v>
      </c>
      <c r="B29" s="147" t="s">
        <v>460</v>
      </c>
      <c r="C29" s="320">
        <f>+C19+C24+C27+C28</f>
        <v>0</v>
      </c>
      <c r="D29" s="147" t="s">
        <v>462</v>
      </c>
      <c r="E29" s="324">
        <f>SUM(E19:E28)</f>
        <v>725</v>
      </c>
      <c r="F29" s="510"/>
    </row>
    <row r="30" spans="1:6" ht="13.5" thickBot="1">
      <c r="A30" s="343" t="s">
        <v>42</v>
      </c>
      <c r="B30" s="349" t="s">
        <v>461</v>
      </c>
      <c r="C30" s="350">
        <f>+C18+C29</f>
        <v>33837</v>
      </c>
      <c r="D30" s="349" t="s">
        <v>463</v>
      </c>
      <c r="E30" s="350">
        <f>+E18+E29</f>
        <v>35241</v>
      </c>
      <c r="F30" s="510"/>
    </row>
    <row r="31" spans="1:6" ht="13.5" thickBot="1">
      <c r="A31" s="343" t="s">
        <v>43</v>
      </c>
      <c r="B31" s="349" t="s">
        <v>168</v>
      </c>
      <c r="C31" s="350">
        <f>IF(C18-E18&lt;0,E18-C18,"-")</f>
        <v>679</v>
      </c>
      <c r="D31" s="349" t="s">
        <v>169</v>
      </c>
      <c r="E31" s="350" t="str">
        <f>IF(C18-E18&gt;0,C18-E18,"-")</f>
        <v>-</v>
      </c>
      <c r="F31" s="510"/>
    </row>
    <row r="32" spans="1:6" ht="13.5" thickBot="1">
      <c r="A32" s="343" t="s">
        <v>44</v>
      </c>
      <c r="B32" s="349" t="s">
        <v>233</v>
      </c>
      <c r="C32" s="350">
        <f>IF(C18+C29-E30&lt;0,E30-(C18+C29),"-")</f>
        <v>1404</v>
      </c>
      <c r="D32" s="349" t="s">
        <v>234</v>
      </c>
      <c r="E32" s="350" t="str">
        <f>IF(C18+C29-E30&gt;0,C18+C29-E30,"-")</f>
        <v>-</v>
      </c>
      <c r="F32" s="510"/>
    </row>
    <row r="33" spans="2:4" ht="18.75">
      <c r="B33" s="511"/>
      <c r="C33" s="511"/>
      <c r="D33" s="51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B6" sqref="B6"/>
    </sheetView>
  </sheetViews>
  <sheetFormatPr defaultColWidth="9.00390625" defaultRowHeight="12.75"/>
  <cols>
    <col min="1" max="1" width="6.875" style="61" customWidth="1"/>
    <col min="2" max="2" width="55.125" style="216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1.5">
      <c r="B1" s="326" t="s">
        <v>158</v>
      </c>
      <c r="C1" s="327"/>
      <c r="D1" s="327"/>
      <c r="E1" s="327"/>
      <c r="F1" s="510" t="s">
        <v>531</v>
      </c>
    </row>
    <row r="2" spans="5:6" ht="14.25" thickBot="1">
      <c r="E2" s="328" t="s">
        <v>57</v>
      </c>
      <c r="F2" s="510"/>
    </row>
    <row r="3" spans="1:6" ht="13.5" thickBot="1">
      <c r="A3" s="512" t="s">
        <v>66</v>
      </c>
      <c r="B3" s="329" t="s">
        <v>55</v>
      </c>
      <c r="C3" s="330"/>
      <c r="D3" s="329" t="s">
        <v>56</v>
      </c>
      <c r="E3" s="331"/>
      <c r="F3" s="510"/>
    </row>
    <row r="4" spans="1:6" s="332" customFormat="1" ht="24.75" thickBot="1">
      <c r="A4" s="513"/>
      <c r="B4" s="217" t="s">
        <v>58</v>
      </c>
      <c r="C4" s="218" t="str">
        <f>+'2.1.sz.mell  '!C4</f>
        <v>2017.évi előirányzat</v>
      </c>
      <c r="D4" s="217" t="s">
        <v>58</v>
      </c>
      <c r="E4" s="218" t="str">
        <f>+'2.1.sz.mell  '!C4</f>
        <v>2017.évi előirányzat</v>
      </c>
      <c r="F4" s="510"/>
    </row>
    <row r="5" spans="1:6" s="332" customFormat="1" ht="13.5" thickBot="1">
      <c r="A5" s="333"/>
      <c r="B5" s="334" t="s">
        <v>470</v>
      </c>
      <c r="C5" s="335" t="s">
        <v>471</v>
      </c>
      <c r="D5" s="334" t="s">
        <v>472</v>
      </c>
      <c r="E5" s="336" t="s">
        <v>474</v>
      </c>
      <c r="F5" s="510"/>
    </row>
    <row r="6" spans="1:6" ht="12.75" customHeight="1">
      <c r="A6" s="338" t="s">
        <v>18</v>
      </c>
      <c r="B6" s="339" t="s">
        <v>383</v>
      </c>
      <c r="C6" s="316"/>
      <c r="D6" s="339" t="s">
        <v>225</v>
      </c>
      <c r="E6" s="308">
        <v>2600</v>
      </c>
      <c r="F6" s="510"/>
    </row>
    <row r="7" spans="1:6" ht="12.75">
      <c r="A7" s="340" t="s">
        <v>19</v>
      </c>
      <c r="B7" s="341" t="s">
        <v>384</v>
      </c>
      <c r="C7" s="317"/>
      <c r="D7" s="341" t="s">
        <v>389</v>
      </c>
      <c r="E7" s="308"/>
      <c r="F7" s="510"/>
    </row>
    <row r="8" spans="1:6" ht="12.75" customHeight="1">
      <c r="A8" s="340" t="s">
        <v>20</v>
      </c>
      <c r="B8" s="341" t="s">
        <v>9</v>
      </c>
      <c r="C8" s="317">
        <v>5105</v>
      </c>
      <c r="D8" s="341" t="s">
        <v>186</v>
      </c>
      <c r="E8" s="307">
        <v>11201</v>
      </c>
      <c r="F8" s="510"/>
    </row>
    <row r="9" spans="1:6" ht="12.75" customHeight="1">
      <c r="A9" s="340" t="s">
        <v>21</v>
      </c>
      <c r="B9" s="341" t="s">
        <v>385</v>
      </c>
      <c r="C9" s="317"/>
      <c r="D9" s="341" t="s">
        <v>390</v>
      </c>
      <c r="E9" s="322"/>
      <c r="F9" s="510"/>
    </row>
    <row r="10" spans="1:6" ht="12.75" customHeight="1">
      <c r="A10" s="340" t="s">
        <v>22</v>
      </c>
      <c r="B10" s="341" t="s">
        <v>386</v>
      </c>
      <c r="C10" s="317"/>
      <c r="D10" s="341" t="s">
        <v>228</v>
      </c>
      <c r="E10" s="322"/>
      <c r="F10" s="510"/>
    </row>
    <row r="11" spans="1:6" ht="12.75" customHeight="1">
      <c r="A11" s="340" t="s">
        <v>23</v>
      </c>
      <c r="B11" s="341" t="s">
        <v>387</v>
      </c>
      <c r="C11" s="318">
        <v>3600</v>
      </c>
      <c r="D11" s="423"/>
      <c r="E11" s="322"/>
      <c r="F11" s="510"/>
    </row>
    <row r="12" spans="1:6" ht="12.75" customHeight="1">
      <c r="A12" s="340" t="s">
        <v>24</v>
      </c>
      <c r="B12" s="51"/>
      <c r="C12" s="317"/>
      <c r="D12" s="423"/>
      <c r="E12" s="322"/>
      <c r="F12" s="510"/>
    </row>
    <row r="13" spans="1:6" ht="12.75" customHeight="1">
      <c r="A13" s="340" t="s">
        <v>25</v>
      </c>
      <c r="B13" s="51"/>
      <c r="C13" s="317"/>
      <c r="D13" s="424"/>
      <c r="E13" s="322"/>
      <c r="F13" s="510"/>
    </row>
    <row r="14" spans="1:6" ht="12.75" customHeight="1">
      <c r="A14" s="340" t="s">
        <v>26</v>
      </c>
      <c r="B14" s="421"/>
      <c r="C14" s="318"/>
      <c r="D14" s="423"/>
      <c r="E14" s="322"/>
      <c r="F14" s="510"/>
    </row>
    <row r="15" spans="1:6" ht="12.75">
      <c r="A15" s="340" t="s">
        <v>27</v>
      </c>
      <c r="B15" s="51"/>
      <c r="C15" s="318"/>
      <c r="D15" s="423"/>
      <c r="E15" s="322"/>
      <c r="F15" s="510"/>
    </row>
    <row r="16" spans="1:6" ht="12.75" customHeight="1" thickBot="1">
      <c r="A16" s="386" t="s">
        <v>28</v>
      </c>
      <c r="B16" s="422"/>
      <c r="C16" s="388"/>
      <c r="D16" s="387" t="s">
        <v>50</v>
      </c>
      <c r="E16" s="364"/>
      <c r="F16" s="510"/>
    </row>
    <row r="17" spans="1:6" ht="15.75" customHeight="1" thickBot="1">
      <c r="A17" s="343" t="s">
        <v>29</v>
      </c>
      <c r="B17" s="147" t="s">
        <v>396</v>
      </c>
      <c r="C17" s="320">
        <f>+C6+C8+C9+C11+C12+C13+C14+C15+C16</f>
        <v>8705</v>
      </c>
      <c r="D17" s="147" t="s">
        <v>397</v>
      </c>
      <c r="E17" s="324">
        <f>+E6+E8+E10+E11+E12+E13+E14+E15+E16</f>
        <v>13801</v>
      </c>
      <c r="F17" s="510"/>
    </row>
    <row r="18" spans="1:6" ht="12.75" customHeight="1">
      <c r="A18" s="338" t="s">
        <v>30</v>
      </c>
      <c r="B18" s="352" t="s">
        <v>246</v>
      </c>
      <c r="C18" s="359">
        <f>+C19+C20+C21+C22+C23</f>
        <v>6500</v>
      </c>
      <c r="D18" s="346" t="s">
        <v>190</v>
      </c>
      <c r="E18" s="93"/>
      <c r="F18" s="510"/>
    </row>
    <row r="19" spans="1:6" ht="12.75" customHeight="1">
      <c r="A19" s="340" t="s">
        <v>31</v>
      </c>
      <c r="B19" s="353" t="s">
        <v>235</v>
      </c>
      <c r="C19" s="95">
        <v>6500</v>
      </c>
      <c r="D19" s="346" t="s">
        <v>193</v>
      </c>
      <c r="E19" s="96"/>
      <c r="F19" s="510"/>
    </row>
    <row r="20" spans="1:6" ht="12.75" customHeight="1">
      <c r="A20" s="338" t="s">
        <v>32</v>
      </c>
      <c r="B20" s="353" t="s">
        <v>236</v>
      </c>
      <c r="C20" s="95"/>
      <c r="D20" s="346" t="s">
        <v>155</v>
      </c>
      <c r="E20" s="96"/>
      <c r="F20" s="510"/>
    </row>
    <row r="21" spans="1:6" ht="12.75" customHeight="1">
      <c r="A21" s="340" t="s">
        <v>33</v>
      </c>
      <c r="B21" s="353" t="s">
        <v>237</v>
      </c>
      <c r="C21" s="95"/>
      <c r="D21" s="346" t="s">
        <v>156</v>
      </c>
      <c r="E21" s="96"/>
      <c r="F21" s="510"/>
    </row>
    <row r="22" spans="1:6" ht="12.75" customHeight="1">
      <c r="A22" s="338" t="s">
        <v>34</v>
      </c>
      <c r="B22" s="353" t="s">
        <v>238</v>
      </c>
      <c r="C22" s="95"/>
      <c r="D22" s="345" t="s">
        <v>232</v>
      </c>
      <c r="E22" s="96"/>
      <c r="F22" s="510"/>
    </row>
    <row r="23" spans="1:6" ht="12.75" customHeight="1">
      <c r="A23" s="340" t="s">
        <v>35</v>
      </c>
      <c r="B23" s="354" t="s">
        <v>239</v>
      </c>
      <c r="C23" s="95"/>
      <c r="D23" s="346" t="s">
        <v>194</v>
      </c>
      <c r="E23" s="96"/>
      <c r="F23" s="510"/>
    </row>
    <row r="24" spans="1:6" ht="12.75" customHeight="1">
      <c r="A24" s="338" t="s">
        <v>36</v>
      </c>
      <c r="B24" s="355" t="s">
        <v>240</v>
      </c>
      <c r="C24" s="348">
        <f>+C25+C26+C27+C28+C29</f>
        <v>0</v>
      </c>
      <c r="D24" s="356" t="s">
        <v>192</v>
      </c>
      <c r="E24" s="96"/>
      <c r="F24" s="510"/>
    </row>
    <row r="25" spans="1:6" ht="12.75" customHeight="1">
      <c r="A25" s="340" t="s">
        <v>37</v>
      </c>
      <c r="B25" s="354" t="s">
        <v>241</v>
      </c>
      <c r="C25" s="95"/>
      <c r="D25" s="356" t="s">
        <v>391</v>
      </c>
      <c r="E25" s="96"/>
      <c r="F25" s="510"/>
    </row>
    <row r="26" spans="1:6" ht="12.75" customHeight="1">
      <c r="A26" s="338" t="s">
        <v>38</v>
      </c>
      <c r="B26" s="354" t="s">
        <v>242</v>
      </c>
      <c r="C26" s="95"/>
      <c r="D26" s="351"/>
      <c r="E26" s="96"/>
      <c r="F26" s="510"/>
    </row>
    <row r="27" spans="1:6" ht="12.75" customHeight="1">
      <c r="A27" s="340" t="s">
        <v>39</v>
      </c>
      <c r="B27" s="353" t="s">
        <v>243</v>
      </c>
      <c r="C27" s="95"/>
      <c r="D27" s="143"/>
      <c r="E27" s="96"/>
      <c r="F27" s="510"/>
    </row>
    <row r="28" spans="1:6" ht="12.75" customHeight="1">
      <c r="A28" s="338" t="s">
        <v>40</v>
      </c>
      <c r="B28" s="357" t="s">
        <v>244</v>
      </c>
      <c r="C28" s="95"/>
      <c r="D28" s="51"/>
      <c r="E28" s="96"/>
      <c r="F28" s="510"/>
    </row>
    <row r="29" spans="1:6" ht="12.75" customHeight="1" thickBot="1">
      <c r="A29" s="340" t="s">
        <v>41</v>
      </c>
      <c r="B29" s="358" t="s">
        <v>245</v>
      </c>
      <c r="C29" s="95"/>
      <c r="D29" s="143"/>
      <c r="E29" s="96"/>
      <c r="F29" s="510"/>
    </row>
    <row r="30" spans="1:6" ht="21.75" customHeight="1" thickBot="1">
      <c r="A30" s="343" t="s">
        <v>42</v>
      </c>
      <c r="B30" s="147" t="s">
        <v>388</v>
      </c>
      <c r="C30" s="320">
        <f>+C18+C24</f>
        <v>6500</v>
      </c>
      <c r="D30" s="147" t="s">
        <v>392</v>
      </c>
      <c r="E30" s="324">
        <f>SUM(E18:E29)</f>
        <v>0</v>
      </c>
      <c r="F30" s="510"/>
    </row>
    <row r="31" spans="1:6" ht="13.5" thickBot="1">
      <c r="A31" s="343" t="s">
        <v>43</v>
      </c>
      <c r="B31" s="349" t="s">
        <v>393</v>
      </c>
      <c r="C31" s="350">
        <f>+C17+C30</f>
        <v>15205</v>
      </c>
      <c r="D31" s="349" t="s">
        <v>394</v>
      </c>
      <c r="E31" s="350">
        <f>+E17+E30</f>
        <v>13801</v>
      </c>
      <c r="F31" s="510"/>
    </row>
    <row r="32" spans="1:6" ht="13.5" thickBot="1">
      <c r="A32" s="343" t="s">
        <v>44</v>
      </c>
      <c r="B32" s="349" t="s">
        <v>168</v>
      </c>
      <c r="C32" s="350">
        <f>IF(C17-E17&lt;0,E17-C17,"-")</f>
        <v>5096</v>
      </c>
      <c r="D32" s="349" t="s">
        <v>169</v>
      </c>
      <c r="E32" s="350" t="str">
        <f>IF(C17-E17&gt;0,C17-E17,"-")</f>
        <v>-</v>
      </c>
      <c r="F32" s="510"/>
    </row>
    <row r="33" spans="1:6" ht="13.5" thickBot="1">
      <c r="A33" s="343" t="s">
        <v>45</v>
      </c>
      <c r="B33" s="349" t="s">
        <v>233</v>
      </c>
      <c r="C33" s="350" t="str">
        <f>IF(C17+C30-E26&lt;0,E26-(C17+C30),"-")</f>
        <v>-</v>
      </c>
      <c r="D33" s="349" t="s">
        <v>234</v>
      </c>
      <c r="E33" s="350">
        <f>IF(C17+C30-E26&gt;0,C17+C30-E26,"-")</f>
        <v>15205</v>
      </c>
      <c r="F33" s="51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8" t="s">
        <v>150</v>
      </c>
      <c r="E1" s="151" t="s">
        <v>154</v>
      </c>
    </row>
    <row r="3" spans="1:5" ht="12.75">
      <c r="A3" s="157"/>
      <c r="B3" s="158"/>
      <c r="C3" s="157"/>
      <c r="D3" s="160"/>
      <c r="E3" s="158"/>
    </row>
    <row r="4" spans="1:5" ht="15.75">
      <c r="A4" s="105" t="str">
        <f>+ÖSSZEFÜGGÉSEK!A5</f>
        <v>2016. évi előirányzat BEVÉTELEK</v>
      </c>
      <c r="B4" s="159"/>
      <c r="C4" s="166"/>
      <c r="D4" s="160"/>
      <c r="E4" s="158"/>
    </row>
    <row r="5" spans="1:5" ht="12.75">
      <c r="A5" s="157"/>
      <c r="B5" s="158"/>
      <c r="C5" s="157"/>
      <c r="D5" s="160"/>
      <c r="E5" s="158"/>
    </row>
    <row r="6" spans="1:5" ht="12.75">
      <c r="A6" s="157" t="s">
        <v>496</v>
      </c>
      <c r="B6" s="158">
        <f>+'1.1.sz.mell.'!C62</f>
        <v>42542</v>
      </c>
      <c r="C6" s="157" t="s">
        <v>464</v>
      </c>
      <c r="D6" s="160">
        <f>+'2.1.sz.mell  '!C18+'2.2.sz.mell  '!C17</f>
        <v>42542</v>
      </c>
      <c r="E6" s="158">
        <f aca="true" t="shared" si="0" ref="E6:E15">+B6-D6</f>
        <v>0</v>
      </c>
    </row>
    <row r="7" spans="1:5" ht="12.75">
      <c r="A7" s="157" t="s">
        <v>497</v>
      </c>
      <c r="B7" s="158">
        <f>+'1.1.sz.mell.'!C86</f>
        <v>7438</v>
      </c>
      <c r="C7" s="157" t="s">
        <v>465</v>
      </c>
      <c r="D7" s="160">
        <f>+'2.1.sz.mell  '!C29+'2.2.sz.mell  '!C30</f>
        <v>6500</v>
      </c>
      <c r="E7" s="158">
        <f t="shared" si="0"/>
        <v>938</v>
      </c>
    </row>
    <row r="8" spans="1:5" ht="12.75">
      <c r="A8" s="157" t="s">
        <v>498</v>
      </c>
      <c r="B8" s="158">
        <f>+'1.1.sz.mell.'!C87</f>
        <v>49980</v>
      </c>
      <c r="C8" s="157" t="s">
        <v>466</v>
      </c>
      <c r="D8" s="160">
        <f>+'2.1.sz.mell  '!C30+'2.2.sz.mell  '!C31</f>
        <v>49042</v>
      </c>
      <c r="E8" s="158">
        <f t="shared" si="0"/>
        <v>938</v>
      </c>
    </row>
    <row r="9" spans="1:5" ht="12.75">
      <c r="A9" s="157"/>
      <c r="B9" s="158"/>
      <c r="C9" s="157"/>
      <c r="D9" s="160"/>
      <c r="E9" s="158"/>
    </row>
    <row r="10" spans="1:5" ht="12.75">
      <c r="A10" s="157"/>
      <c r="B10" s="158"/>
      <c r="C10" s="157"/>
      <c r="D10" s="160"/>
      <c r="E10" s="158"/>
    </row>
    <row r="11" spans="1:5" ht="15.75">
      <c r="A11" s="105" t="str">
        <f>+ÖSSZEFÜGGÉSEK!A12</f>
        <v>2016. évi előirányzat KIADÁSOK</v>
      </c>
      <c r="B11" s="159"/>
      <c r="C11" s="166"/>
      <c r="D11" s="160"/>
      <c r="E11" s="158"/>
    </row>
    <row r="12" spans="1:5" ht="12.75">
      <c r="A12" s="157"/>
      <c r="B12" s="158"/>
      <c r="C12" s="157"/>
      <c r="D12" s="160"/>
      <c r="E12" s="158"/>
    </row>
    <row r="13" spans="1:5" ht="12.75">
      <c r="A13" s="157" t="s">
        <v>499</v>
      </c>
      <c r="B13" s="158">
        <f>+'1.1.sz.mell.'!C128</f>
        <v>48316</v>
      </c>
      <c r="C13" s="157" t="s">
        <v>467</v>
      </c>
      <c r="D13" s="160">
        <f>+'2.1.sz.mell  '!E18+'2.2.sz.mell  '!E17</f>
        <v>48317</v>
      </c>
      <c r="E13" s="158">
        <f t="shared" si="0"/>
        <v>-1</v>
      </c>
    </row>
    <row r="14" spans="1:5" ht="12.75">
      <c r="A14" s="157" t="s">
        <v>500</v>
      </c>
      <c r="B14" s="158">
        <f>+'1.1.sz.mell.'!C153</f>
        <v>1664</v>
      </c>
      <c r="C14" s="157" t="s">
        <v>468</v>
      </c>
      <c r="D14" s="160">
        <f>+'2.1.sz.mell  '!E29+'2.2.sz.mell  '!E30</f>
        <v>725</v>
      </c>
      <c r="E14" s="158">
        <f t="shared" si="0"/>
        <v>939</v>
      </c>
    </row>
    <row r="15" spans="1:5" ht="12.75">
      <c r="A15" s="157" t="s">
        <v>501</v>
      </c>
      <c r="B15" s="158">
        <f>+'1.1.sz.mell.'!C154</f>
        <v>49980</v>
      </c>
      <c r="C15" s="157" t="s">
        <v>469</v>
      </c>
      <c r="D15" s="160">
        <f>+'2.1.sz.mell  '!E30+'2.2.sz.mell  '!E31</f>
        <v>49042</v>
      </c>
      <c r="E15" s="158">
        <f t="shared" si="0"/>
        <v>938</v>
      </c>
    </row>
    <row r="16" spans="1:5" ht="12.75">
      <c r="A16" s="149"/>
      <c r="B16" s="149"/>
      <c r="C16" s="157"/>
      <c r="D16" s="160"/>
      <c r="E16" s="150"/>
    </row>
    <row r="17" spans="1:5" ht="12.75">
      <c r="A17" s="149"/>
      <c r="B17" s="149"/>
      <c r="C17" s="149"/>
      <c r="D17" s="149"/>
      <c r="E17" s="149"/>
    </row>
    <row r="18" spans="1:5" ht="12.75">
      <c r="A18" s="149"/>
      <c r="B18" s="149"/>
      <c r="C18" s="149"/>
      <c r="D18" s="149"/>
      <c r="E18" s="149"/>
    </row>
    <row r="19" spans="1:5" ht="12.75">
      <c r="A19" s="149"/>
      <c r="B19" s="149"/>
      <c r="C19" s="149"/>
      <c r="D19" s="149"/>
      <c r="E19" s="149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B6" sqref="B6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14" t="s">
        <v>517</v>
      </c>
      <c r="B1" s="514"/>
      <c r="C1" s="514"/>
      <c r="D1" s="514"/>
      <c r="E1" s="514"/>
      <c r="F1" s="514"/>
    </row>
    <row r="2" spans="1:7" ht="15.75" customHeight="1" thickBot="1">
      <c r="A2" s="170"/>
      <c r="B2" s="170"/>
      <c r="C2" s="515"/>
      <c r="D2" s="515"/>
      <c r="E2" s="522" t="s">
        <v>54</v>
      </c>
      <c r="F2" s="522"/>
      <c r="G2" s="176"/>
    </row>
    <row r="3" spans="1:6" ht="63" customHeight="1">
      <c r="A3" s="518" t="s">
        <v>16</v>
      </c>
      <c r="B3" s="520" t="s">
        <v>196</v>
      </c>
      <c r="C3" s="520" t="s">
        <v>250</v>
      </c>
      <c r="D3" s="520"/>
      <c r="E3" s="520"/>
      <c r="F3" s="516" t="s">
        <v>479</v>
      </c>
    </row>
    <row r="4" spans="1:6" ht="15.75" thickBot="1">
      <c r="A4" s="519"/>
      <c r="B4" s="521"/>
      <c r="C4" s="455">
        <f>+LEFT(ÖSSZEFÜGGÉSEK!A5,4)+1</f>
        <v>2017</v>
      </c>
      <c r="D4" s="455">
        <f>+C4+1</f>
        <v>2018</v>
      </c>
      <c r="E4" s="455">
        <f>+D4+1</f>
        <v>2019</v>
      </c>
      <c r="F4" s="517"/>
    </row>
    <row r="5" spans="1:6" ht="15.75" thickBot="1">
      <c r="A5" s="173"/>
      <c r="B5" s="174" t="s">
        <v>470</v>
      </c>
      <c r="C5" s="174" t="s">
        <v>471</v>
      </c>
      <c r="D5" s="174" t="s">
        <v>472</v>
      </c>
      <c r="E5" s="174" t="s">
        <v>474</v>
      </c>
      <c r="F5" s="175" t="s">
        <v>473</v>
      </c>
    </row>
    <row r="6" spans="1:6" ht="15">
      <c r="A6" s="172" t="s">
        <v>18</v>
      </c>
      <c r="B6" s="194"/>
      <c r="C6" s="195"/>
      <c r="D6" s="195"/>
      <c r="E6" s="195"/>
      <c r="F6" s="179">
        <f>SUM(C6:E6)</f>
        <v>0</v>
      </c>
    </row>
    <row r="7" spans="1:6" ht="15">
      <c r="A7" s="171" t="s">
        <v>19</v>
      </c>
      <c r="B7" s="196"/>
      <c r="C7" s="197"/>
      <c r="D7" s="197"/>
      <c r="E7" s="197"/>
      <c r="F7" s="180">
        <f>SUM(C7:E7)</f>
        <v>0</v>
      </c>
    </row>
    <row r="8" spans="1:6" ht="15">
      <c r="A8" s="171" t="s">
        <v>20</v>
      </c>
      <c r="B8" s="196"/>
      <c r="C8" s="197"/>
      <c r="D8" s="197"/>
      <c r="E8" s="197"/>
      <c r="F8" s="180">
        <f>SUM(C8:E8)</f>
        <v>0</v>
      </c>
    </row>
    <row r="9" spans="1:6" ht="15">
      <c r="A9" s="171" t="s">
        <v>21</v>
      </c>
      <c r="B9" s="196"/>
      <c r="C9" s="197"/>
      <c r="D9" s="197"/>
      <c r="E9" s="197"/>
      <c r="F9" s="180">
        <f>SUM(C9:E9)</f>
        <v>0</v>
      </c>
    </row>
    <row r="10" spans="1:6" ht="15.75" thickBot="1">
      <c r="A10" s="177" t="s">
        <v>22</v>
      </c>
      <c r="B10" s="198"/>
      <c r="C10" s="199"/>
      <c r="D10" s="199"/>
      <c r="E10" s="199"/>
      <c r="F10" s="180">
        <f>SUM(C10:E10)</f>
        <v>0</v>
      </c>
    </row>
    <row r="11" spans="1:6" s="437" customFormat="1" ht="15" thickBot="1">
      <c r="A11" s="434" t="s">
        <v>23</v>
      </c>
      <c r="B11" s="178" t="s">
        <v>197</v>
      </c>
      <c r="C11" s="435">
        <f>SUM(C6:C10)</f>
        <v>0</v>
      </c>
      <c r="D11" s="435">
        <f>SUM(D6:D10)</f>
        <v>0</v>
      </c>
      <c r="E11" s="435">
        <f>SUM(E6:E10)</f>
        <v>0</v>
      </c>
      <c r="F11" s="43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1./2017. (III.13.)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2017-11-21T08:56:11Z</cp:lastPrinted>
  <dcterms:created xsi:type="dcterms:W3CDTF">1999-10-30T10:30:45Z</dcterms:created>
  <dcterms:modified xsi:type="dcterms:W3CDTF">2017-11-22T11:05:15Z</dcterms:modified>
  <cp:category/>
  <cp:version/>
  <cp:contentType/>
  <cp:contentStatus/>
</cp:coreProperties>
</file>