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X:\TestületiÜlések\!Som\2018\2018.06.28\Rendelet\"/>
    </mc:Choice>
  </mc:AlternateContent>
  <bookViews>
    <workbookView xWindow="0" yWindow="0" windowWidth="20490" windowHeight="7245" tabRatio="727" firstSheet="7" activeTab="13"/>
  </bookViews>
  <sheets>
    <sheet name="ÖSSZEFÜGGÉSEK" sheetId="75" r:id="rId1"/>
    <sheet name="1.1.sz.mell." sheetId="1" r:id="rId2"/>
    <sheet name="1.2.sz.mell. " sheetId="148" r:id="rId3"/>
    <sheet name="1.3.sz.mell. " sheetId="149" r:id="rId4"/>
    <sheet name="1.4.sz.mell. " sheetId="150" r:id="rId5"/>
    <sheet name="2.1.sz.mell  " sheetId="73" r:id="rId6"/>
    <sheet name="2.2.sz.mell  " sheetId="61" r:id="rId7"/>
    <sheet name="ELLENŐRZÉS-1.sz.2.a.sz.2.b.sz." sheetId="76" r:id="rId8"/>
    <sheet name="3.sz.mell." sheetId="63" r:id="rId9"/>
    <sheet name="4.sz.mell. " sheetId="147" r:id="rId10"/>
    <sheet name="5.1. sz. mell" sheetId="3" r:id="rId11"/>
    <sheet name="5.1.1. sz. mell " sheetId="151" r:id="rId12"/>
    <sheet name="5.1.2. sz. mell " sheetId="152" r:id="rId13"/>
    <sheet name="5.1.3. sz. mell " sheetId="153" r:id="rId14"/>
  </sheets>
  <definedNames>
    <definedName name="_xlnm.Print_Titles" localSheetId="10">'5.1. sz. mell'!$1:$6</definedName>
    <definedName name="_xlnm.Print_Titles" localSheetId="11">'5.1.1. sz. mell '!$1:$6</definedName>
    <definedName name="_xlnm.Print_Titles" localSheetId="12">'5.1.2. sz. mell '!$1:$6</definedName>
    <definedName name="_xlnm.Print_Titles" localSheetId="13">'5.1.3. sz. mell '!$1:$6</definedName>
    <definedName name="_xlnm.Print_Area" localSheetId="1">'1.1.sz.mell.'!$A$1:$G$161</definedName>
    <definedName name="_xlnm.Print_Area" localSheetId="2">'1.2.sz.mell. '!$A$1:$G$161</definedName>
    <definedName name="_xlnm.Print_Area" localSheetId="3">'1.3.sz.mell. '!$A$1:$G$161</definedName>
    <definedName name="_xlnm.Print_Area" localSheetId="4">'1.4.sz.mell. '!$A$1:$G$161</definedName>
  </definedNames>
  <calcPr calcId="162913"/>
</workbook>
</file>

<file path=xl/calcChain.xml><?xml version="1.0" encoding="utf-8"?>
<calcChain xmlns="http://schemas.openxmlformats.org/spreadsheetml/2006/main">
  <c r="E18" i="1" l="1"/>
  <c r="G4" i="148" l="1"/>
  <c r="E4" i="148"/>
  <c r="E93" i="148" s="1"/>
  <c r="G93" i="148"/>
  <c r="E4" i="61"/>
  <c r="I3" i="63"/>
  <c r="G3" i="63"/>
  <c r="G5" i="153"/>
  <c r="E5" i="152"/>
  <c r="E5" i="153"/>
  <c r="G5" i="152"/>
  <c r="G5" i="151"/>
  <c r="G5" i="3"/>
  <c r="E5" i="151"/>
  <c r="E5" i="3"/>
  <c r="G93" i="150"/>
  <c r="E93" i="150"/>
  <c r="G4" i="150"/>
  <c r="E4" i="150"/>
  <c r="C149" i="1"/>
  <c r="D149" i="1"/>
  <c r="E149" i="1"/>
  <c r="F149" i="1"/>
  <c r="C150" i="1"/>
  <c r="D150" i="1"/>
  <c r="E150" i="1"/>
  <c r="F150" i="1"/>
  <c r="C151" i="1"/>
  <c r="D151" i="1"/>
  <c r="E151" i="1"/>
  <c r="F151" i="1"/>
  <c r="C152" i="1"/>
  <c r="D152" i="1"/>
  <c r="E152" i="1"/>
  <c r="F152" i="1"/>
  <c r="D148" i="1"/>
  <c r="E148" i="1"/>
  <c r="C144" i="1"/>
  <c r="D144" i="1"/>
  <c r="E144" i="1"/>
  <c r="C145" i="1"/>
  <c r="D145" i="1"/>
  <c r="E145" i="1"/>
  <c r="C146" i="1"/>
  <c r="D146" i="1"/>
  <c r="E146" i="1"/>
  <c r="D143" i="1"/>
  <c r="E143" i="1"/>
  <c r="C137" i="1"/>
  <c r="D137" i="1"/>
  <c r="E137" i="1"/>
  <c r="C138" i="1"/>
  <c r="D138" i="1"/>
  <c r="E138" i="1"/>
  <c r="C139" i="1"/>
  <c r="D139" i="1"/>
  <c r="E139" i="1"/>
  <c r="C140" i="1"/>
  <c r="D140" i="1"/>
  <c r="E140" i="1"/>
  <c r="C141" i="1"/>
  <c r="D141" i="1"/>
  <c r="E141" i="1"/>
  <c r="D136" i="1"/>
  <c r="E136" i="1"/>
  <c r="C133" i="1"/>
  <c r="D133" i="1"/>
  <c r="E133" i="1"/>
  <c r="C134" i="1"/>
  <c r="D134" i="1"/>
  <c r="E134" i="1"/>
  <c r="D132" i="1"/>
  <c r="E132" i="1"/>
  <c r="C118" i="1"/>
  <c r="D118" i="1"/>
  <c r="E118" i="1"/>
  <c r="C119" i="1"/>
  <c r="D119" i="1"/>
  <c r="E119" i="1"/>
  <c r="F119" i="1"/>
  <c r="C120" i="1"/>
  <c r="D120" i="1"/>
  <c r="E120" i="1"/>
  <c r="C121" i="1"/>
  <c r="D121" i="1"/>
  <c r="E121" i="1"/>
  <c r="C122" i="1"/>
  <c r="D122" i="1"/>
  <c r="E122" i="1"/>
  <c r="C123" i="1"/>
  <c r="D123" i="1"/>
  <c r="E123" i="1"/>
  <c r="C124" i="1"/>
  <c r="D124" i="1"/>
  <c r="E124" i="1"/>
  <c r="C125" i="1"/>
  <c r="D125" i="1"/>
  <c r="E125" i="1"/>
  <c r="C126" i="1"/>
  <c r="D126" i="1"/>
  <c r="E126" i="1"/>
  <c r="C127" i="1"/>
  <c r="D127" i="1"/>
  <c r="E127" i="1"/>
  <c r="C128" i="1"/>
  <c r="D128" i="1"/>
  <c r="E128" i="1"/>
  <c r="C129" i="1"/>
  <c r="D129" i="1"/>
  <c r="E129" i="1"/>
  <c r="D117" i="1"/>
  <c r="E117" i="1"/>
  <c r="C97" i="1"/>
  <c r="D97" i="1"/>
  <c r="E97" i="1"/>
  <c r="C98" i="1"/>
  <c r="D98" i="1"/>
  <c r="E98" i="1"/>
  <c r="C99" i="1"/>
  <c r="D99" i="1"/>
  <c r="E99" i="1"/>
  <c r="C100" i="1"/>
  <c r="D100" i="1"/>
  <c r="E100" i="1"/>
  <c r="C101" i="1"/>
  <c r="D101" i="1"/>
  <c r="E101" i="1"/>
  <c r="C102" i="1"/>
  <c r="D102" i="1"/>
  <c r="E102" i="1"/>
  <c r="C103" i="1"/>
  <c r="D103" i="1"/>
  <c r="E103" i="1"/>
  <c r="C104" i="1"/>
  <c r="D104" i="1"/>
  <c r="E104" i="1"/>
  <c r="C105" i="1"/>
  <c r="D105" i="1"/>
  <c r="E105" i="1"/>
  <c r="C106" i="1"/>
  <c r="D106" i="1"/>
  <c r="E106" i="1"/>
  <c r="C107" i="1"/>
  <c r="D107" i="1"/>
  <c r="E107" i="1"/>
  <c r="C108" i="1"/>
  <c r="D108" i="1"/>
  <c r="E108" i="1"/>
  <c r="C109" i="1"/>
  <c r="D109" i="1"/>
  <c r="E109" i="1"/>
  <c r="C110" i="1"/>
  <c r="D110" i="1"/>
  <c r="E110" i="1"/>
  <c r="C111" i="1"/>
  <c r="D111" i="1"/>
  <c r="E111" i="1"/>
  <c r="C112" i="1"/>
  <c r="D112" i="1"/>
  <c r="E112" i="1"/>
  <c r="C113" i="1"/>
  <c r="D113" i="1"/>
  <c r="E113" i="1"/>
  <c r="C114" i="1"/>
  <c r="D114" i="1"/>
  <c r="E114" i="1"/>
  <c r="C115" i="1"/>
  <c r="D115" i="1"/>
  <c r="E115" i="1"/>
  <c r="D96" i="1"/>
  <c r="E96" i="1"/>
  <c r="C82" i="1"/>
  <c r="D82" i="1"/>
  <c r="E82" i="1"/>
  <c r="C83" i="1"/>
  <c r="D83" i="1"/>
  <c r="E83" i="1"/>
  <c r="C84" i="1"/>
  <c r="D84" i="1"/>
  <c r="E84" i="1"/>
  <c r="D81" i="1"/>
  <c r="E81" i="1"/>
  <c r="C78" i="1"/>
  <c r="D78" i="1"/>
  <c r="E78" i="1"/>
  <c r="C79" i="1"/>
  <c r="D79" i="1"/>
  <c r="E79" i="1"/>
  <c r="D77" i="1"/>
  <c r="E77" i="1"/>
  <c r="C75" i="1"/>
  <c r="D75" i="1"/>
  <c r="E75" i="1"/>
  <c r="D74" i="1"/>
  <c r="E74" i="1"/>
  <c r="C70" i="1"/>
  <c r="D70" i="1"/>
  <c r="E70" i="1"/>
  <c r="C71" i="1"/>
  <c r="D71" i="1"/>
  <c r="E71" i="1"/>
  <c r="C72" i="1"/>
  <c r="D72" i="1"/>
  <c r="E72" i="1"/>
  <c r="D69" i="1"/>
  <c r="E69" i="1"/>
  <c r="C66" i="1"/>
  <c r="D66" i="1"/>
  <c r="E66" i="1"/>
  <c r="C67" i="1"/>
  <c r="D67" i="1"/>
  <c r="E67" i="1"/>
  <c r="D65" i="1"/>
  <c r="E65" i="1"/>
  <c r="C60" i="1"/>
  <c r="D60" i="1"/>
  <c r="E60" i="1"/>
  <c r="C61" i="1"/>
  <c r="D61" i="1"/>
  <c r="E61" i="1"/>
  <c r="C62" i="1"/>
  <c r="D62" i="1"/>
  <c r="E62" i="1"/>
  <c r="D59" i="1"/>
  <c r="E59" i="1"/>
  <c r="C148" i="1"/>
  <c r="C143" i="1"/>
  <c r="C136" i="1"/>
  <c r="C132" i="1"/>
  <c r="C117" i="1"/>
  <c r="C96" i="1"/>
  <c r="C81" i="1"/>
  <c r="C77" i="1"/>
  <c r="C74" i="1"/>
  <c r="C69" i="1"/>
  <c r="C65" i="1"/>
  <c r="C59" i="1"/>
  <c r="C55" i="1"/>
  <c r="D55" i="1"/>
  <c r="E55" i="1"/>
  <c r="C56" i="1"/>
  <c r="D56" i="1"/>
  <c r="E56" i="1"/>
  <c r="C57" i="1"/>
  <c r="D57" i="1"/>
  <c r="E57" i="1"/>
  <c r="D54" i="1"/>
  <c r="E54" i="1"/>
  <c r="C54" i="1"/>
  <c r="C49" i="1"/>
  <c r="D49" i="1"/>
  <c r="E49" i="1"/>
  <c r="C50" i="1"/>
  <c r="D50" i="1"/>
  <c r="E50" i="1"/>
  <c r="C51" i="1"/>
  <c r="D51" i="1"/>
  <c r="E51" i="1"/>
  <c r="C52" i="1"/>
  <c r="D52" i="1"/>
  <c r="E52" i="1"/>
  <c r="D48" i="1"/>
  <c r="E48" i="1"/>
  <c r="C48" i="1"/>
  <c r="C37" i="1"/>
  <c r="D37" i="1"/>
  <c r="E37" i="1"/>
  <c r="C38" i="1"/>
  <c r="D38" i="1"/>
  <c r="E38" i="1"/>
  <c r="C39" i="1"/>
  <c r="D39" i="1"/>
  <c r="E39" i="1"/>
  <c r="C40" i="1"/>
  <c r="D40" i="1"/>
  <c r="E40" i="1"/>
  <c r="C41" i="1"/>
  <c r="D41" i="1"/>
  <c r="E41" i="1"/>
  <c r="C42" i="1"/>
  <c r="D42" i="1"/>
  <c r="E42" i="1"/>
  <c r="C43" i="1"/>
  <c r="D43" i="1"/>
  <c r="E43" i="1"/>
  <c r="C44" i="1"/>
  <c r="D44" i="1"/>
  <c r="E44" i="1"/>
  <c r="C45" i="1"/>
  <c r="D45" i="1"/>
  <c r="E45" i="1"/>
  <c r="C46" i="1"/>
  <c r="D46" i="1"/>
  <c r="E46" i="1"/>
  <c r="D36" i="1"/>
  <c r="E36" i="1"/>
  <c r="C36" i="1"/>
  <c r="C29" i="1"/>
  <c r="D29" i="1"/>
  <c r="E29" i="1"/>
  <c r="C30" i="1"/>
  <c r="D30" i="1"/>
  <c r="E30" i="1"/>
  <c r="C31" i="1"/>
  <c r="D31" i="1"/>
  <c r="E31" i="1"/>
  <c r="C32" i="1"/>
  <c r="D32" i="1"/>
  <c r="E32" i="1"/>
  <c r="C33" i="1"/>
  <c r="D33" i="1"/>
  <c r="E33" i="1"/>
  <c r="C34" i="1"/>
  <c r="D34" i="1"/>
  <c r="E34" i="1"/>
  <c r="D28" i="1"/>
  <c r="E28" i="1"/>
  <c r="C28" i="1"/>
  <c r="C22" i="1"/>
  <c r="D22" i="1"/>
  <c r="E22" i="1"/>
  <c r="C23" i="1"/>
  <c r="D23" i="1"/>
  <c r="E23" i="1"/>
  <c r="C24" i="1"/>
  <c r="D24" i="1"/>
  <c r="E24" i="1"/>
  <c r="C25" i="1"/>
  <c r="D25" i="1"/>
  <c r="E25" i="1"/>
  <c r="C26" i="1"/>
  <c r="D26" i="1"/>
  <c r="E26" i="1"/>
  <c r="D21" i="1"/>
  <c r="E21" i="1"/>
  <c r="C21" i="1"/>
  <c r="C15" i="1"/>
  <c r="D15" i="1"/>
  <c r="E15" i="1"/>
  <c r="C16" i="1"/>
  <c r="D16" i="1"/>
  <c r="E16" i="1"/>
  <c r="C17" i="1"/>
  <c r="D17" i="1"/>
  <c r="E17" i="1"/>
  <c r="C18" i="1"/>
  <c r="D18" i="1"/>
  <c r="C19" i="1"/>
  <c r="D19" i="1"/>
  <c r="E19" i="1"/>
  <c r="D14" i="1"/>
  <c r="E14" i="1"/>
  <c r="C14" i="1"/>
  <c r="C8" i="1"/>
  <c r="D8" i="1"/>
  <c r="E8" i="1"/>
  <c r="C9" i="1"/>
  <c r="D9" i="1"/>
  <c r="E9" i="1"/>
  <c r="C10" i="1"/>
  <c r="D10" i="1"/>
  <c r="E10" i="1"/>
  <c r="C11" i="1"/>
  <c r="D11" i="1"/>
  <c r="E11" i="1"/>
  <c r="C12" i="1"/>
  <c r="D12" i="1"/>
  <c r="E12" i="1"/>
  <c r="D7" i="1"/>
  <c r="E7" i="1"/>
  <c r="C7" i="1"/>
  <c r="F146" i="148" l="1"/>
  <c r="F145" i="148"/>
  <c r="F144" i="148"/>
  <c r="F143" i="148"/>
  <c r="E142" i="148"/>
  <c r="D142" i="148"/>
  <c r="C142" i="148"/>
  <c r="F141" i="148"/>
  <c r="F141" i="1" s="1"/>
  <c r="F140" i="148"/>
  <c r="F140" i="1" s="1"/>
  <c r="F139" i="148"/>
  <c r="F139" i="1" s="1"/>
  <c r="F138" i="148"/>
  <c r="F138" i="1" s="1"/>
  <c r="F137" i="148"/>
  <c r="F137" i="1" s="1"/>
  <c r="F136" i="148"/>
  <c r="F136" i="1" s="1"/>
  <c r="E135" i="148"/>
  <c r="D135" i="148"/>
  <c r="C135" i="148"/>
  <c r="F134" i="148"/>
  <c r="F133" i="148"/>
  <c r="F132" i="148"/>
  <c r="E131" i="148"/>
  <c r="D131" i="148"/>
  <c r="C131" i="148"/>
  <c r="F129" i="148"/>
  <c r="F128" i="148"/>
  <c r="F127" i="148"/>
  <c r="F126" i="148"/>
  <c r="F125" i="148"/>
  <c r="F124" i="148"/>
  <c r="F123" i="148"/>
  <c r="F122" i="148"/>
  <c r="F121" i="148"/>
  <c r="F120" i="148"/>
  <c r="G119" i="148"/>
  <c r="G118" i="148"/>
  <c r="F118" i="148"/>
  <c r="F118" i="1" s="1"/>
  <c r="F117" i="148"/>
  <c r="F117" i="1" s="1"/>
  <c r="E116" i="148"/>
  <c r="D116" i="148"/>
  <c r="C116" i="148"/>
  <c r="F115" i="148"/>
  <c r="F114" i="148"/>
  <c r="F113" i="148"/>
  <c r="F112" i="148"/>
  <c r="F111" i="148"/>
  <c r="F110" i="148"/>
  <c r="F109" i="148"/>
  <c r="F108" i="148"/>
  <c r="F107" i="148"/>
  <c r="F106" i="148"/>
  <c r="F105" i="148"/>
  <c r="F104" i="148"/>
  <c r="F103" i="148"/>
  <c r="F102" i="148"/>
  <c r="F101" i="148"/>
  <c r="F100" i="148"/>
  <c r="F99" i="148"/>
  <c r="F98" i="148"/>
  <c r="F97" i="148"/>
  <c r="F96" i="148"/>
  <c r="F81" i="148"/>
  <c r="E80" i="148"/>
  <c r="D80" i="148"/>
  <c r="C80" i="148"/>
  <c r="F79" i="148"/>
  <c r="F79" i="1" s="1"/>
  <c r="F78" i="148"/>
  <c r="G77" i="148"/>
  <c r="F77" i="148"/>
  <c r="E76" i="148"/>
  <c r="D76" i="148"/>
  <c r="C76" i="148"/>
  <c r="F75" i="148"/>
  <c r="F74" i="148"/>
  <c r="F73" i="148" s="1"/>
  <c r="E73" i="148"/>
  <c r="D73" i="148"/>
  <c r="C73" i="148"/>
  <c r="F72" i="148"/>
  <c r="F72" i="1" s="1"/>
  <c r="G71" i="148"/>
  <c r="F71" i="148"/>
  <c r="F71" i="1" s="1"/>
  <c r="F70" i="148"/>
  <c r="F70" i="1" s="1"/>
  <c r="G69" i="148"/>
  <c r="F69" i="148"/>
  <c r="F69" i="1" s="1"/>
  <c r="F68" i="148"/>
  <c r="E68" i="148"/>
  <c r="D68" i="148"/>
  <c r="C68" i="148"/>
  <c r="F67" i="148"/>
  <c r="F66" i="148"/>
  <c r="F65" i="148"/>
  <c r="E64" i="148"/>
  <c r="D64" i="148"/>
  <c r="C64" i="148"/>
  <c r="F62" i="148"/>
  <c r="F61" i="148"/>
  <c r="F60" i="148"/>
  <c r="F59" i="148"/>
  <c r="E58" i="148"/>
  <c r="D58" i="148"/>
  <c r="C58" i="148"/>
  <c r="F57" i="148"/>
  <c r="F56" i="148"/>
  <c r="F56" i="1" s="1"/>
  <c r="F55" i="148"/>
  <c r="G54" i="148"/>
  <c r="F54" i="148"/>
  <c r="E53" i="148"/>
  <c r="D53" i="148"/>
  <c r="C53" i="148"/>
  <c r="F52" i="148"/>
  <c r="F51" i="148"/>
  <c r="F51" i="1" s="1"/>
  <c r="F50" i="148"/>
  <c r="F49" i="148"/>
  <c r="F49" i="1" s="1"/>
  <c r="F48" i="148"/>
  <c r="E47" i="148"/>
  <c r="D47" i="148"/>
  <c r="C47" i="148"/>
  <c r="F46" i="148"/>
  <c r="G45" i="148"/>
  <c r="F45" i="148"/>
  <c r="F45" i="1" s="1"/>
  <c r="F44" i="148"/>
  <c r="F43" i="148"/>
  <c r="F43" i="1" s="1"/>
  <c r="F42" i="148"/>
  <c r="F42" i="1" s="1"/>
  <c r="F41" i="148"/>
  <c r="F41" i="1" s="1"/>
  <c r="F40" i="148"/>
  <c r="F39" i="148"/>
  <c r="F39" i="1" s="1"/>
  <c r="G38" i="148"/>
  <c r="F38" i="148"/>
  <c r="F38" i="1" s="1"/>
  <c r="F37" i="148"/>
  <c r="F37" i="1" s="1"/>
  <c r="F36" i="148"/>
  <c r="E35" i="148"/>
  <c r="D35" i="148"/>
  <c r="C35" i="148"/>
  <c r="F34" i="148"/>
  <c r="F34" i="1" s="1"/>
  <c r="F33" i="148"/>
  <c r="G32" i="148"/>
  <c r="F32" i="148"/>
  <c r="F32" i="1" s="1"/>
  <c r="F31" i="148"/>
  <c r="F30" i="148"/>
  <c r="F30" i="1" s="1"/>
  <c r="F29" i="148"/>
  <c r="F28" i="148"/>
  <c r="F28" i="1" s="1"/>
  <c r="F27" i="148"/>
  <c r="E27" i="148"/>
  <c r="D27" i="148"/>
  <c r="C27" i="148"/>
  <c r="G26" i="148"/>
  <c r="F26" i="148"/>
  <c r="F26" i="1" s="1"/>
  <c r="F25" i="148"/>
  <c r="F24" i="148"/>
  <c r="F24" i="1" s="1"/>
  <c r="F23" i="148"/>
  <c r="F22" i="148"/>
  <c r="F22" i="1" s="1"/>
  <c r="F21" i="148"/>
  <c r="E20" i="148"/>
  <c r="D20" i="148"/>
  <c r="C20" i="148"/>
  <c r="F19" i="148"/>
  <c r="F19" i="1" s="1"/>
  <c r="F18" i="148"/>
  <c r="F18" i="1" s="1"/>
  <c r="G17" i="148"/>
  <c r="F17" i="148"/>
  <c r="F17" i="1" s="1"/>
  <c r="F16" i="148"/>
  <c r="F15" i="148"/>
  <c r="F15" i="1" s="1"/>
  <c r="F14" i="148"/>
  <c r="E13" i="148"/>
  <c r="D13" i="148"/>
  <c r="C13" i="148"/>
  <c r="F12" i="148"/>
  <c r="F11" i="148"/>
  <c r="F11" i="1" s="1"/>
  <c r="F10" i="148"/>
  <c r="F9" i="148"/>
  <c r="F9" i="1" s="1"/>
  <c r="F8" i="148"/>
  <c r="F7" i="148"/>
  <c r="F7" i="1" s="1"/>
  <c r="G9" i="148" l="1"/>
  <c r="F116" i="148"/>
  <c r="G36" i="148"/>
  <c r="F36" i="1"/>
  <c r="F64" i="148"/>
  <c r="F66" i="1"/>
  <c r="G81" i="148"/>
  <c r="F81" i="1"/>
  <c r="G107" i="148"/>
  <c r="F107" i="1"/>
  <c r="G111" i="148"/>
  <c r="F111" i="1"/>
  <c r="G143" i="148"/>
  <c r="F143" i="1"/>
  <c r="G15" i="148"/>
  <c r="G24" i="148"/>
  <c r="G30" i="148"/>
  <c r="G41" i="148"/>
  <c r="G43" i="148"/>
  <c r="G46" i="148"/>
  <c r="F46" i="1"/>
  <c r="F47" i="148"/>
  <c r="F48" i="1"/>
  <c r="G55" i="148"/>
  <c r="F55" i="1"/>
  <c r="G60" i="148"/>
  <c r="F60" i="1"/>
  <c r="G67" i="148"/>
  <c r="F67" i="1"/>
  <c r="G78" i="148"/>
  <c r="F78" i="1"/>
  <c r="G96" i="148"/>
  <c r="F96" i="1"/>
  <c r="G100" i="148"/>
  <c r="F100" i="1"/>
  <c r="G104" i="148"/>
  <c r="F104" i="1"/>
  <c r="G108" i="148"/>
  <c r="F108" i="1"/>
  <c r="G112" i="148"/>
  <c r="F112" i="1"/>
  <c r="G123" i="148"/>
  <c r="F123" i="1"/>
  <c r="G127" i="148"/>
  <c r="F127" i="1"/>
  <c r="G133" i="148"/>
  <c r="F133" i="1"/>
  <c r="G136" i="148"/>
  <c r="G138" i="148"/>
  <c r="G140" i="148"/>
  <c r="G144" i="148"/>
  <c r="F144" i="1"/>
  <c r="G50" i="148"/>
  <c r="F50" i="1"/>
  <c r="G57" i="148"/>
  <c r="F57" i="1"/>
  <c r="G103" i="148"/>
  <c r="F103" i="1"/>
  <c r="G122" i="148"/>
  <c r="F122" i="1"/>
  <c r="G132" i="148"/>
  <c r="F132" i="1"/>
  <c r="G16" i="148"/>
  <c r="F16" i="1"/>
  <c r="G22" i="148"/>
  <c r="G25" i="148"/>
  <c r="F25" i="1"/>
  <c r="G28" i="148"/>
  <c r="G31" i="148"/>
  <c r="F31" i="1"/>
  <c r="G37" i="148"/>
  <c r="G39" i="148"/>
  <c r="G44" i="148"/>
  <c r="F44" i="1"/>
  <c r="G51" i="148"/>
  <c r="G61" i="148"/>
  <c r="F61" i="1"/>
  <c r="G70" i="148"/>
  <c r="G68" i="148" s="1"/>
  <c r="G72" i="148"/>
  <c r="G97" i="148"/>
  <c r="F97" i="1"/>
  <c r="G101" i="148"/>
  <c r="F101" i="1"/>
  <c r="G105" i="148"/>
  <c r="F105" i="1"/>
  <c r="G109" i="148"/>
  <c r="F109" i="1"/>
  <c r="G113" i="148"/>
  <c r="F113" i="1"/>
  <c r="G117" i="148"/>
  <c r="G120" i="148"/>
  <c r="F120" i="1"/>
  <c r="G124" i="148"/>
  <c r="F124" i="1"/>
  <c r="G128" i="148"/>
  <c r="F128" i="1"/>
  <c r="G134" i="148"/>
  <c r="F134" i="1"/>
  <c r="F135" i="148"/>
  <c r="G145" i="148"/>
  <c r="F145" i="1"/>
  <c r="G21" i="148"/>
  <c r="F21" i="1"/>
  <c r="G53" i="148"/>
  <c r="F58" i="148"/>
  <c r="F59" i="1"/>
  <c r="G99" i="148"/>
  <c r="F99" i="1"/>
  <c r="G115" i="148"/>
  <c r="F115" i="1"/>
  <c r="G126" i="148"/>
  <c r="F126" i="1"/>
  <c r="G18" i="148"/>
  <c r="G33" i="148"/>
  <c r="F33" i="1"/>
  <c r="F13" i="148"/>
  <c r="F14" i="1"/>
  <c r="G19" i="148"/>
  <c r="F20" i="148"/>
  <c r="G23" i="148"/>
  <c r="F23" i="1"/>
  <c r="G29" i="148"/>
  <c r="F29" i="1"/>
  <c r="G34" i="148"/>
  <c r="F35" i="148"/>
  <c r="G40" i="148"/>
  <c r="F40" i="1"/>
  <c r="G42" i="148"/>
  <c r="G35" i="148" s="1"/>
  <c r="G49" i="148"/>
  <c r="G52" i="148"/>
  <c r="F52" i="1"/>
  <c r="F53" i="148"/>
  <c r="F54" i="1"/>
  <c r="G56" i="148"/>
  <c r="G62" i="148"/>
  <c r="F62" i="1"/>
  <c r="G65" i="148"/>
  <c r="F65" i="1"/>
  <c r="G75" i="148"/>
  <c r="F75" i="1"/>
  <c r="F76" i="148"/>
  <c r="F77" i="1"/>
  <c r="G79" i="148"/>
  <c r="G98" i="148"/>
  <c r="F98" i="1"/>
  <c r="G102" i="148"/>
  <c r="F102" i="1"/>
  <c r="G106" i="148"/>
  <c r="F106" i="1"/>
  <c r="G110" i="148"/>
  <c r="F110" i="1"/>
  <c r="G114" i="148"/>
  <c r="F114" i="1"/>
  <c r="G121" i="148"/>
  <c r="F121" i="1"/>
  <c r="G125" i="148"/>
  <c r="F125" i="1"/>
  <c r="G129" i="148"/>
  <c r="F129" i="1"/>
  <c r="F131" i="148"/>
  <c r="G137" i="148"/>
  <c r="G139" i="148"/>
  <c r="G141" i="148"/>
  <c r="F142" i="148"/>
  <c r="G146" i="148"/>
  <c r="F146" i="1"/>
  <c r="G74" i="148"/>
  <c r="G73" i="148" s="1"/>
  <c r="F74" i="1"/>
  <c r="G11" i="148"/>
  <c r="G8" i="148"/>
  <c r="F8" i="1"/>
  <c r="G12" i="148"/>
  <c r="F12" i="1"/>
  <c r="G7" i="148"/>
  <c r="G10" i="148"/>
  <c r="F10" i="1"/>
  <c r="G76" i="148"/>
  <c r="G14" i="148"/>
  <c r="G48" i="148"/>
  <c r="G59" i="148"/>
  <c r="G58" i="148" s="1"/>
  <c r="G66" i="148"/>
  <c r="G64" i="148" s="1"/>
  <c r="G20" i="148" l="1"/>
  <c r="G142" i="148"/>
  <c r="G27" i="148"/>
  <c r="G135" i="148"/>
  <c r="G47" i="148"/>
  <c r="G131" i="148"/>
  <c r="G13" i="148"/>
  <c r="G116" i="148"/>
  <c r="C148" i="152"/>
  <c r="D148" i="152"/>
  <c r="E148" i="152"/>
  <c r="F148" i="152"/>
  <c r="C149" i="152"/>
  <c r="D149" i="152"/>
  <c r="E149" i="152"/>
  <c r="F149" i="152"/>
  <c r="C150" i="152"/>
  <c r="D150" i="152"/>
  <c r="E150" i="152"/>
  <c r="F150" i="152"/>
  <c r="C151" i="152"/>
  <c r="D151" i="152"/>
  <c r="E151" i="152"/>
  <c r="F151" i="152"/>
  <c r="D147" i="152"/>
  <c r="E147" i="152"/>
  <c r="F147" i="152"/>
  <c r="C142" i="152"/>
  <c r="D142" i="152"/>
  <c r="E142" i="152"/>
  <c r="F142" i="152"/>
  <c r="C143" i="152"/>
  <c r="D143" i="152"/>
  <c r="E143" i="152"/>
  <c r="F143" i="152"/>
  <c r="C144" i="152"/>
  <c r="D144" i="152"/>
  <c r="E144" i="152"/>
  <c r="F144" i="152"/>
  <c r="C145" i="152"/>
  <c r="D145" i="152"/>
  <c r="E145" i="152"/>
  <c r="F145" i="152"/>
  <c r="D141" i="152"/>
  <c r="E141" i="152"/>
  <c r="F141" i="152"/>
  <c r="C139" i="152"/>
  <c r="D139" i="152"/>
  <c r="E139" i="152"/>
  <c r="F139" i="152"/>
  <c r="C135" i="152"/>
  <c r="D135" i="152"/>
  <c r="E135" i="152"/>
  <c r="F135" i="152"/>
  <c r="C136" i="152"/>
  <c r="D136" i="152"/>
  <c r="E136" i="152"/>
  <c r="F136" i="152"/>
  <c r="C137" i="152"/>
  <c r="D137" i="152"/>
  <c r="E137" i="152"/>
  <c r="F137" i="152"/>
  <c r="C138" i="152"/>
  <c r="D138" i="152"/>
  <c r="E138" i="152"/>
  <c r="F138" i="152"/>
  <c r="D134" i="152"/>
  <c r="E134" i="152"/>
  <c r="F134" i="152"/>
  <c r="C131" i="152"/>
  <c r="D131" i="152"/>
  <c r="E131" i="152"/>
  <c r="F131" i="152"/>
  <c r="C132" i="152"/>
  <c r="D132" i="152"/>
  <c r="E132" i="152"/>
  <c r="F132" i="152"/>
  <c r="D130" i="152"/>
  <c r="E130" i="152"/>
  <c r="F130" i="152"/>
  <c r="C116" i="152"/>
  <c r="D116" i="152"/>
  <c r="E116" i="152"/>
  <c r="F116" i="152"/>
  <c r="C117" i="152"/>
  <c r="D117" i="152"/>
  <c r="E117" i="152"/>
  <c r="F117" i="152"/>
  <c r="C118" i="152"/>
  <c r="D118" i="152"/>
  <c r="E118" i="152"/>
  <c r="F118" i="152"/>
  <c r="C119" i="152"/>
  <c r="D119" i="152"/>
  <c r="E119" i="152"/>
  <c r="F119" i="152"/>
  <c r="C120" i="152"/>
  <c r="D120" i="152"/>
  <c r="E120" i="152"/>
  <c r="F120" i="152"/>
  <c r="C121" i="152"/>
  <c r="D121" i="152"/>
  <c r="E121" i="152"/>
  <c r="F121" i="152"/>
  <c r="C122" i="152"/>
  <c r="D122" i="152"/>
  <c r="E122" i="152"/>
  <c r="F122" i="152"/>
  <c r="C123" i="152"/>
  <c r="D123" i="152"/>
  <c r="E123" i="152"/>
  <c r="F123" i="152"/>
  <c r="C124" i="152"/>
  <c r="D124" i="152"/>
  <c r="E124" i="152"/>
  <c r="F124" i="152"/>
  <c r="C125" i="152"/>
  <c r="D125" i="152"/>
  <c r="E125" i="152"/>
  <c r="F125" i="152"/>
  <c r="C126" i="152"/>
  <c r="D126" i="152"/>
  <c r="E126" i="152"/>
  <c r="F126" i="152"/>
  <c r="C127" i="152"/>
  <c r="D127" i="152"/>
  <c r="E127" i="152"/>
  <c r="F127" i="152"/>
  <c r="D115" i="152"/>
  <c r="E115" i="152"/>
  <c r="F115" i="152"/>
  <c r="C147" i="152"/>
  <c r="C141" i="152"/>
  <c r="C134" i="152"/>
  <c r="C130" i="152"/>
  <c r="C115" i="152"/>
  <c r="C95" i="152"/>
  <c r="D95" i="152"/>
  <c r="E95" i="152"/>
  <c r="F95" i="152"/>
  <c r="C96" i="152"/>
  <c r="D96" i="152"/>
  <c r="E96" i="152"/>
  <c r="F96" i="152"/>
  <c r="C97" i="152"/>
  <c r="D97" i="152"/>
  <c r="E97" i="152"/>
  <c r="F97" i="152"/>
  <c r="C98" i="152"/>
  <c r="D98" i="152"/>
  <c r="E98" i="152"/>
  <c r="F98" i="152"/>
  <c r="C99" i="152"/>
  <c r="D99" i="152"/>
  <c r="E99" i="152"/>
  <c r="F99" i="152"/>
  <c r="C100" i="152"/>
  <c r="D100" i="152"/>
  <c r="E100" i="152"/>
  <c r="F100" i="152"/>
  <c r="C101" i="152"/>
  <c r="D101" i="152"/>
  <c r="E101" i="152"/>
  <c r="F101" i="152"/>
  <c r="C102" i="152"/>
  <c r="D102" i="152"/>
  <c r="E102" i="152"/>
  <c r="F102" i="152"/>
  <c r="C103" i="152"/>
  <c r="D103" i="152"/>
  <c r="E103" i="152"/>
  <c r="F103" i="152"/>
  <c r="C104" i="152"/>
  <c r="D104" i="152"/>
  <c r="E104" i="152"/>
  <c r="F104" i="152"/>
  <c r="C105" i="152"/>
  <c r="D105" i="152"/>
  <c r="E105" i="152"/>
  <c r="F105" i="152"/>
  <c r="C106" i="152"/>
  <c r="D106" i="152"/>
  <c r="E106" i="152"/>
  <c r="F106" i="152"/>
  <c r="C107" i="152"/>
  <c r="D107" i="152"/>
  <c r="E107" i="152"/>
  <c r="F107" i="152"/>
  <c r="C108" i="152"/>
  <c r="D108" i="152"/>
  <c r="E108" i="152"/>
  <c r="F108" i="152"/>
  <c r="C109" i="152"/>
  <c r="D109" i="152"/>
  <c r="E109" i="152"/>
  <c r="F109" i="152"/>
  <c r="C110" i="152"/>
  <c r="D110" i="152"/>
  <c r="E110" i="152"/>
  <c r="F110" i="152"/>
  <c r="C111" i="152"/>
  <c r="D111" i="152"/>
  <c r="E111" i="152"/>
  <c r="F111" i="152"/>
  <c r="C112" i="152"/>
  <c r="D112" i="152"/>
  <c r="E112" i="152"/>
  <c r="F112" i="152"/>
  <c r="C113" i="152"/>
  <c r="D113" i="152"/>
  <c r="E113" i="152"/>
  <c r="F113" i="152"/>
  <c r="D94" i="152"/>
  <c r="E94" i="152"/>
  <c r="F94" i="152"/>
  <c r="C94" i="152"/>
  <c r="C93" i="152" s="1"/>
  <c r="C128" i="152" s="1"/>
  <c r="C155" i="152" s="1"/>
  <c r="C84" i="152"/>
  <c r="D84" i="152"/>
  <c r="E84" i="152"/>
  <c r="F84" i="152"/>
  <c r="C85" i="152"/>
  <c r="D85" i="152"/>
  <c r="E85" i="152"/>
  <c r="F85" i="152"/>
  <c r="C86" i="152"/>
  <c r="D86" i="152"/>
  <c r="E86" i="152"/>
  <c r="F86" i="152"/>
  <c r="D83" i="152"/>
  <c r="E83" i="152"/>
  <c r="F83" i="152"/>
  <c r="C80" i="152"/>
  <c r="D80" i="152"/>
  <c r="E80" i="152"/>
  <c r="F80" i="152"/>
  <c r="C81" i="152"/>
  <c r="D81" i="152"/>
  <c r="E81" i="152"/>
  <c r="F81" i="152"/>
  <c r="D79" i="152"/>
  <c r="E79" i="152"/>
  <c r="F79" i="152"/>
  <c r="C77" i="152"/>
  <c r="D77" i="152"/>
  <c r="E77" i="152"/>
  <c r="F77" i="152"/>
  <c r="D76" i="152"/>
  <c r="E76" i="152"/>
  <c r="F76" i="152"/>
  <c r="C72" i="152"/>
  <c r="D72" i="152"/>
  <c r="E72" i="152"/>
  <c r="F72" i="152"/>
  <c r="C73" i="152"/>
  <c r="D73" i="152"/>
  <c r="E73" i="152"/>
  <c r="F73" i="152"/>
  <c r="C74" i="152"/>
  <c r="D74" i="152"/>
  <c r="E74" i="152"/>
  <c r="F74" i="152"/>
  <c r="D71" i="152"/>
  <c r="E71" i="152"/>
  <c r="F71" i="152"/>
  <c r="C68" i="152"/>
  <c r="D68" i="152"/>
  <c r="E68" i="152"/>
  <c r="F68" i="152"/>
  <c r="C69" i="152"/>
  <c r="D69" i="152"/>
  <c r="E69" i="152"/>
  <c r="F69" i="152"/>
  <c r="D67" i="152"/>
  <c r="E67" i="152"/>
  <c r="F67" i="152"/>
  <c r="C62" i="152"/>
  <c r="D62" i="152"/>
  <c r="E62" i="152"/>
  <c r="F62" i="152"/>
  <c r="C63" i="152"/>
  <c r="D63" i="152"/>
  <c r="E63" i="152"/>
  <c r="F63" i="152"/>
  <c r="C64" i="152"/>
  <c r="D64" i="152"/>
  <c r="E64" i="152"/>
  <c r="F64" i="152"/>
  <c r="D61" i="152"/>
  <c r="E61" i="152"/>
  <c r="F61" i="152"/>
  <c r="C57" i="152"/>
  <c r="D57" i="152"/>
  <c r="E57" i="152"/>
  <c r="F57" i="152"/>
  <c r="C58" i="152"/>
  <c r="D58" i="152"/>
  <c r="E58" i="152"/>
  <c r="F58" i="152"/>
  <c r="C59" i="152"/>
  <c r="D59" i="152"/>
  <c r="E59" i="152"/>
  <c r="F59" i="152"/>
  <c r="D56" i="152"/>
  <c r="E56" i="152"/>
  <c r="F56" i="152"/>
  <c r="C51" i="152"/>
  <c r="D51" i="152"/>
  <c r="E51" i="152"/>
  <c r="F51" i="152"/>
  <c r="C52" i="152"/>
  <c r="D52" i="152"/>
  <c r="E52" i="152"/>
  <c r="F52" i="152"/>
  <c r="C53" i="152"/>
  <c r="D53" i="152"/>
  <c r="E53" i="152"/>
  <c r="F53" i="152"/>
  <c r="C54" i="152"/>
  <c r="D54" i="152"/>
  <c r="E54" i="152"/>
  <c r="F54" i="152"/>
  <c r="D50" i="152"/>
  <c r="E50" i="152"/>
  <c r="F50" i="152"/>
  <c r="C39" i="152"/>
  <c r="D39" i="152"/>
  <c r="E39" i="152"/>
  <c r="F39" i="152"/>
  <c r="C40" i="152"/>
  <c r="D40" i="152"/>
  <c r="E40" i="152"/>
  <c r="F40" i="152"/>
  <c r="C41" i="152"/>
  <c r="D41" i="152"/>
  <c r="E41" i="152"/>
  <c r="F41" i="152"/>
  <c r="C42" i="152"/>
  <c r="D42" i="152"/>
  <c r="E42" i="152"/>
  <c r="F42" i="152"/>
  <c r="C43" i="152"/>
  <c r="D43" i="152"/>
  <c r="E43" i="152"/>
  <c r="F43" i="152"/>
  <c r="C44" i="152"/>
  <c r="D44" i="152"/>
  <c r="E44" i="152"/>
  <c r="F44" i="152"/>
  <c r="C45" i="152"/>
  <c r="D45" i="152"/>
  <c r="E45" i="152"/>
  <c r="F45" i="152"/>
  <c r="C46" i="152"/>
  <c r="D46" i="152"/>
  <c r="E46" i="152"/>
  <c r="F46" i="152"/>
  <c r="C47" i="152"/>
  <c r="D47" i="152"/>
  <c r="E47" i="152"/>
  <c r="F47" i="152"/>
  <c r="C48" i="152"/>
  <c r="D48" i="152"/>
  <c r="E48" i="152"/>
  <c r="F48" i="152"/>
  <c r="D38" i="152"/>
  <c r="E38" i="152"/>
  <c r="F38" i="152"/>
  <c r="C31" i="152"/>
  <c r="D31" i="152"/>
  <c r="E31" i="152"/>
  <c r="F31" i="152"/>
  <c r="C32" i="152"/>
  <c r="D32" i="152"/>
  <c r="E32" i="152"/>
  <c r="F32" i="152"/>
  <c r="C33" i="152"/>
  <c r="D33" i="152"/>
  <c r="E33" i="152"/>
  <c r="F33" i="152"/>
  <c r="C34" i="152"/>
  <c r="D34" i="152"/>
  <c r="E34" i="152"/>
  <c r="F34" i="152"/>
  <c r="C35" i="152"/>
  <c r="D35" i="152"/>
  <c r="E35" i="152"/>
  <c r="F35" i="152"/>
  <c r="C36" i="152"/>
  <c r="D36" i="152"/>
  <c r="E36" i="152"/>
  <c r="F36" i="152"/>
  <c r="D30" i="152"/>
  <c r="E30" i="152"/>
  <c r="F30" i="152"/>
  <c r="C24" i="152"/>
  <c r="D24" i="152"/>
  <c r="E24" i="152"/>
  <c r="F24" i="152"/>
  <c r="C25" i="152"/>
  <c r="D25" i="152"/>
  <c r="E25" i="152"/>
  <c r="F25" i="152"/>
  <c r="C26" i="152"/>
  <c r="D26" i="152"/>
  <c r="E26" i="152"/>
  <c r="F26" i="152"/>
  <c r="C27" i="152"/>
  <c r="D27" i="152"/>
  <c r="E27" i="152"/>
  <c r="F27" i="152"/>
  <c r="C28" i="152"/>
  <c r="D28" i="152"/>
  <c r="E28" i="152"/>
  <c r="F28" i="152"/>
  <c r="D23" i="152"/>
  <c r="E23" i="152"/>
  <c r="F23" i="152"/>
  <c r="C17" i="152"/>
  <c r="D17" i="152"/>
  <c r="E17" i="152"/>
  <c r="F17" i="152"/>
  <c r="C18" i="152"/>
  <c r="D18" i="152"/>
  <c r="E18" i="152"/>
  <c r="F18" i="152"/>
  <c r="C19" i="152"/>
  <c r="D19" i="152"/>
  <c r="E19" i="152"/>
  <c r="F19" i="152"/>
  <c r="C20" i="152"/>
  <c r="D20" i="152"/>
  <c r="E20" i="152"/>
  <c r="F20" i="152"/>
  <c r="C21" i="152"/>
  <c r="D21" i="152"/>
  <c r="E21" i="152"/>
  <c r="F21" i="152"/>
  <c r="D16" i="152"/>
  <c r="E16" i="152"/>
  <c r="F16" i="152"/>
  <c r="C83" i="152"/>
  <c r="C79" i="152"/>
  <c r="C76" i="152"/>
  <c r="C71" i="152"/>
  <c r="C67" i="152"/>
  <c r="C61" i="152"/>
  <c r="C56" i="152"/>
  <c r="C50" i="152"/>
  <c r="C38" i="152"/>
  <c r="C30" i="152"/>
  <c r="C23" i="152"/>
  <c r="C16" i="152"/>
  <c r="C10" i="152"/>
  <c r="D10" i="152"/>
  <c r="E10" i="152"/>
  <c r="F10" i="152"/>
  <c r="C11" i="152"/>
  <c r="D11" i="152"/>
  <c r="E11" i="152"/>
  <c r="F11" i="152"/>
  <c r="C12" i="152"/>
  <c r="D12" i="152"/>
  <c r="E12" i="152"/>
  <c r="F12" i="152"/>
  <c r="C13" i="152"/>
  <c r="D13" i="152"/>
  <c r="E13" i="152"/>
  <c r="F13" i="152"/>
  <c r="C14" i="152"/>
  <c r="D14" i="152"/>
  <c r="E14" i="152"/>
  <c r="F14" i="152"/>
  <c r="D9" i="152"/>
  <c r="E9" i="152"/>
  <c r="F9" i="152"/>
  <c r="C9" i="152"/>
  <c r="C148" i="151"/>
  <c r="C146" i="151" s="1"/>
  <c r="D148" i="151"/>
  <c r="E148" i="151"/>
  <c r="C149" i="151"/>
  <c r="D149" i="151"/>
  <c r="E149" i="151"/>
  <c r="F149" i="151"/>
  <c r="C150" i="151"/>
  <c r="D150" i="151"/>
  <c r="E150" i="151"/>
  <c r="C151" i="151"/>
  <c r="G151" i="151" s="1"/>
  <c r="D151" i="151"/>
  <c r="E151" i="151"/>
  <c r="F151" i="151"/>
  <c r="D147" i="151"/>
  <c r="D146" i="151" s="1"/>
  <c r="E147" i="151"/>
  <c r="C142" i="151"/>
  <c r="D142" i="151"/>
  <c r="E142" i="151"/>
  <c r="F142" i="151"/>
  <c r="C143" i="151"/>
  <c r="G143" i="151" s="1"/>
  <c r="D143" i="151"/>
  <c r="E143" i="151"/>
  <c r="F143" i="151"/>
  <c r="C144" i="151"/>
  <c r="G144" i="151" s="1"/>
  <c r="D144" i="151"/>
  <c r="E144" i="151"/>
  <c r="F144" i="151"/>
  <c r="D145" i="151"/>
  <c r="D141" i="151"/>
  <c r="E141" i="151"/>
  <c r="F141" i="151"/>
  <c r="C135" i="151"/>
  <c r="D135" i="151"/>
  <c r="E135" i="151"/>
  <c r="F135" i="151"/>
  <c r="C136" i="151"/>
  <c r="D136" i="151"/>
  <c r="E136" i="151"/>
  <c r="F136" i="151"/>
  <c r="C137" i="151"/>
  <c r="D137" i="151"/>
  <c r="E137" i="151"/>
  <c r="F137" i="151"/>
  <c r="C138" i="151"/>
  <c r="D138" i="151"/>
  <c r="E138" i="151"/>
  <c r="F138" i="151"/>
  <c r="C139" i="151"/>
  <c r="D139" i="151"/>
  <c r="E139" i="151"/>
  <c r="F139" i="151"/>
  <c r="D134" i="151"/>
  <c r="E134" i="151"/>
  <c r="F134" i="151"/>
  <c r="C131" i="151"/>
  <c r="D131" i="151"/>
  <c r="E131" i="151"/>
  <c r="F131" i="151"/>
  <c r="C132" i="151"/>
  <c r="D132" i="151"/>
  <c r="E132" i="151"/>
  <c r="F132" i="151"/>
  <c r="G132" i="151" s="1"/>
  <c r="D130" i="151"/>
  <c r="E130" i="151"/>
  <c r="F130" i="151"/>
  <c r="G130" i="151" s="1"/>
  <c r="C116" i="151"/>
  <c r="D116" i="151"/>
  <c r="E116" i="151"/>
  <c r="F116" i="151"/>
  <c r="C117" i="151"/>
  <c r="D117" i="151"/>
  <c r="E117" i="151"/>
  <c r="F117" i="151"/>
  <c r="C118" i="151"/>
  <c r="D118" i="151"/>
  <c r="E118" i="151"/>
  <c r="F118" i="151"/>
  <c r="C119" i="151"/>
  <c r="D119" i="151"/>
  <c r="E119" i="151"/>
  <c r="F119" i="151"/>
  <c r="C120" i="151"/>
  <c r="D120" i="151"/>
  <c r="E120" i="151"/>
  <c r="F120" i="151"/>
  <c r="C121" i="151"/>
  <c r="D121" i="151"/>
  <c r="E121" i="151"/>
  <c r="F121" i="151"/>
  <c r="C122" i="151"/>
  <c r="D122" i="151"/>
  <c r="E122" i="151"/>
  <c r="F122" i="151"/>
  <c r="C123" i="151"/>
  <c r="D123" i="151"/>
  <c r="E123" i="151"/>
  <c r="F123" i="151"/>
  <c r="C124" i="151"/>
  <c r="D124" i="151"/>
  <c r="E124" i="151"/>
  <c r="F124" i="151"/>
  <c r="C125" i="151"/>
  <c r="D125" i="151"/>
  <c r="E125" i="151"/>
  <c r="F125" i="151"/>
  <c r="C126" i="151"/>
  <c r="G126" i="151" s="1"/>
  <c r="D126" i="151"/>
  <c r="E126" i="151"/>
  <c r="F126" i="151"/>
  <c r="C127" i="151"/>
  <c r="D127" i="151"/>
  <c r="E127" i="151"/>
  <c r="F127" i="151"/>
  <c r="D115" i="151"/>
  <c r="E115" i="151"/>
  <c r="E114" i="151" s="1"/>
  <c r="F115" i="151"/>
  <c r="G115" i="151" s="1"/>
  <c r="C95" i="151"/>
  <c r="D95" i="151"/>
  <c r="E95" i="151"/>
  <c r="F95" i="151"/>
  <c r="C96" i="151"/>
  <c r="D96" i="151"/>
  <c r="E96" i="151"/>
  <c r="F96" i="151"/>
  <c r="C97" i="151"/>
  <c r="D97" i="151"/>
  <c r="E97" i="151"/>
  <c r="F97" i="151"/>
  <c r="C98" i="151"/>
  <c r="D98" i="151"/>
  <c r="E98" i="151"/>
  <c r="F98" i="151"/>
  <c r="C99" i="151"/>
  <c r="D99" i="151"/>
  <c r="E99" i="151"/>
  <c r="F99" i="151"/>
  <c r="C100" i="151"/>
  <c r="D100" i="151"/>
  <c r="E100" i="151"/>
  <c r="F100" i="151"/>
  <c r="G100" i="151" s="1"/>
  <c r="C101" i="151"/>
  <c r="D101" i="151"/>
  <c r="E101" i="151"/>
  <c r="F101" i="151"/>
  <c r="C102" i="151"/>
  <c r="D102" i="151"/>
  <c r="E102" i="151"/>
  <c r="F102" i="151"/>
  <c r="C103" i="151"/>
  <c r="D103" i="151"/>
  <c r="E103" i="151"/>
  <c r="F103" i="151"/>
  <c r="C104" i="151"/>
  <c r="D104" i="151"/>
  <c r="E104" i="151"/>
  <c r="F104" i="151"/>
  <c r="G104" i="151" s="1"/>
  <c r="C105" i="151"/>
  <c r="D105" i="151"/>
  <c r="E105" i="151"/>
  <c r="F105" i="151"/>
  <c r="C106" i="151"/>
  <c r="D106" i="151"/>
  <c r="E106" i="151"/>
  <c r="F106" i="151"/>
  <c r="C107" i="151"/>
  <c r="D107" i="151"/>
  <c r="E107" i="151"/>
  <c r="F107" i="151"/>
  <c r="C108" i="151"/>
  <c r="D108" i="151"/>
  <c r="E108" i="151"/>
  <c r="F108" i="151"/>
  <c r="C109" i="151"/>
  <c r="D109" i="151"/>
  <c r="E109" i="151"/>
  <c r="F109" i="151"/>
  <c r="C110" i="151"/>
  <c r="D110" i="151"/>
  <c r="E110" i="151"/>
  <c r="F110" i="151"/>
  <c r="C111" i="151"/>
  <c r="D111" i="151"/>
  <c r="E111" i="151"/>
  <c r="F111" i="151"/>
  <c r="C112" i="151"/>
  <c r="D112" i="151"/>
  <c r="E112" i="151"/>
  <c r="F112" i="151"/>
  <c r="C113" i="151"/>
  <c r="D113" i="151"/>
  <c r="E113" i="151"/>
  <c r="F113" i="151"/>
  <c r="D94" i="151"/>
  <c r="E94" i="151"/>
  <c r="F94" i="151"/>
  <c r="C147" i="151"/>
  <c r="C141" i="151"/>
  <c r="G141" i="151" s="1"/>
  <c r="C134" i="151"/>
  <c r="C133" i="151" s="1"/>
  <c r="C130" i="151"/>
  <c r="C115" i="151"/>
  <c r="C94" i="151"/>
  <c r="C57" i="151"/>
  <c r="D57" i="151"/>
  <c r="E57" i="151"/>
  <c r="F57" i="151"/>
  <c r="C58" i="151"/>
  <c r="D58" i="151"/>
  <c r="E58" i="151"/>
  <c r="F58" i="151"/>
  <c r="C59" i="151"/>
  <c r="D59" i="151"/>
  <c r="E59" i="151"/>
  <c r="F59" i="151"/>
  <c r="D56" i="151"/>
  <c r="E56" i="151"/>
  <c r="F56" i="151"/>
  <c r="C56" i="151"/>
  <c r="C84" i="151"/>
  <c r="D84" i="151"/>
  <c r="E84" i="151"/>
  <c r="C85" i="151"/>
  <c r="D85" i="151"/>
  <c r="E85" i="151"/>
  <c r="C86" i="151"/>
  <c r="D86" i="151"/>
  <c r="E86" i="151"/>
  <c r="D83" i="151"/>
  <c r="E83" i="151"/>
  <c r="F83" i="151"/>
  <c r="C80" i="151"/>
  <c r="G80" i="151" s="1"/>
  <c r="D80" i="151"/>
  <c r="E80" i="151"/>
  <c r="F80" i="151"/>
  <c r="C81" i="151"/>
  <c r="G81" i="151" s="1"/>
  <c r="D81" i="151"/>
  <c r="E81" i="151"/>
  <c r="F81" i="151"/>
  <c r="D79" i="151"/>
  <c r="E79" i="151"/>
  <c r="E78" i="151" s="1"/>
  <c r="F79" i="151"/>
  <c r="C77" i="151"/>
  <c r="D77" i="151"/>
  <c r="E77" i="151"/>
  <c r="F77" i="151"/>
  <c r="D76" i="151"/>
  <c r="E76" i="151"/>
  <c r="C72" i="151"/>
  <c r="D72" i="151"/>
  <c r="E72" i="151"/>
  <c r="F72" i="151"/>
  <c r="C73" i="151"/>
  <c r="D73" i="151"/>
  <c r="E73" i="151"/>
  <c r="F73" i="151"/>
  <c r="C74" i="151"/>
  <c r="D74" i="151"/>
  <c r="E74" i="151"/>
  <c r="F74" i="151"/>
  <c r="D71" i="151"/>
  <c r="D70" i="151" s="1"/>
  <c r="E71" i="151"/>
  <c r="F71" i="151"/>
  <c r="C68" i="151"/>
  <c r="G68" i="151" s="1"/>
  <c r="D68" i="151"/>
  <c r="E68" i="151"/>
  <c r="F68" i="151"/>
  <c r="C69" i="151"/>
  <c r="G69" i="151" s="1"/>
  <c r="D69" i="151"/>
  <c r="E69" i="151"/>
  <c r="F69" i="151"/>
  <c r="D67" i="151"/>
  <c r="E67" i="151"/>
  <c r="E66" i="151" s="1"/>
  <c r="F67" i="151"/>
  <c r="C62" i="151"/>
  <c r="D62" i="151"/>
  <c r="E62" i="151"/>
  <c r="F62" i="151"/>
  <c r="C63" i="151"/>
  <c r="D63" i="151"/>
  <c r="E63" i="151"/>
  <c r="F63" i="151"/>
  <c r="C64" i="151"/>
  <c r="D64" i="151"/>
  <c r="E64" i="151"/>
  <c r="F64" i="151"/>
  <c r="D61" i="151"/>
  <c r="E61" i="151"/>
  <c r="F61" i="151"/>
  <c r="C51" i="151"/>
  <c r="D51" i="151"/>
  <c r="E51" i="151"/>
  <c r="F51" i="151"/>
  <c r="C52" i="151"/>
  <c r="D52" i="151"/>
  <c r="E52" i="151"/>
  <c r="F52" i="151"/>
  <c r="G52" i="151" s="1"/>
  <c r="C53" i="151"/>
  <c r="D53" i="151"/>
  <c r="E53" i="151"/>
  <c r="F53" i="151"/>
  <c r="G53" i="151" s="1"/>
  <c r="C54" i="151"/>
  <c r="D54" i="151"/>
  <c r="E54" i="151"/>
  <c r="F54" i="151"/>
  <c r="D50" i="151"/>
  <c r="E50" i="151"/>
  <c r="F50" i="151"/>
  <c r="G50" i="151" s="1"/>
  <c r="C39" i="151"/>
  <c r="D39" i="151"/>
  <c r="E39" i="151"/>
  <c r="F39" i="151"/>
  <c r="C40" i="151"/>
  <c r="D40" i="151"/>
  <c r="E40" i="151"/>
  <c r="F40" i="151"/>
  <c r="C41" i="151"/>
  <c r="D41" i="151"/>
  <c r="E41" i="151"/>
  <c r="F41" i="151"/>
  <c r="C42" i="151"/>
  <c r="D42" i="151"/>
  <c r="E42" i="151"/>
  <c r="F42" i="151"/>
  <c r="C43" i="151"/>
  <c r="D43" i="151"/>
  <c r="E43" i="151"/>
  <c r="F43" i="151"/>
  <c r="C44" i="151"/>
  <c r="D44" i="151"/>
  <c r="E44" i="151"/>
  <c r="F44" i="151"/>
  <c r="C45" i="151"/>
  <c r="D45" i="151"/>
  <c r="E45" i="151"/>
  <c r="F45" i="151"/>
  <c r="C46" i="151"/>
  <c r="D46" i="151"/>
  <c r="E46" i="151"/>
  <c r="F46" i="151"/>
  <c r="C47" i="151"/>
  <c r="D47" i="151"/>
  <c r="E47" i="151"/>
  <c r="F47" i="151"/>
  <c r="C48" i="151"/>
  <c r="D48" i="151"/>
  <c r="E48" i="151"/>
  <c r="F48" i="151"/>
  <c r="D38" i="151"/>
  <c r="E38" i="151"/>
  <c r="F38" i="151"/>
  <c r="C31" i="151"/>
  <c r="G31" i="151" s="1"/>
  <c r="D31" i="151"/>
  <c r="E31" i="151"/>
  <c r="F31" i="151"/>
  <c r="C32" i="151"/>
  <c r="G32" i="151" s="1"/>
  <c r="D32" i="151"/>
  <c r="E32" i="151"/>
  <c r="F32" i="151"/>
  <c r="C33" i="151"/>
  <c r="G33" i="151" s="1"/>
  <c r="D33" i="151"/>
  <c r="E33" i="151"/>
  <c r="F33" i="151"/>
  <c r="C34" i="151"/>
  <c r="G34" i="151" s="1"/>
  <c r="D34" i="151"/>
  <c r="E34" i="151"/>
  <c r="F34" i="151"/>
  <c r="C35" i="151"/>
  <c r="G35" i="151" s="1"/>
  <c r="D35" i="151"/>
  <c r="E35" i="151"/>
  <c r="F35" i="151"/>
  <c r="C36" i="151"/>
  <c r="G36" i="151" s="1"/>
  <c r="D36" i="151"/>
  <c r="E36" i="151"/>
  <c r="F36" i="151"/>
  <c r="D30" i="151"/>
  <c r="E30" i="151"/>
  <c r="E29" i="151" s="1"/>
  <c r="F30" i="151"/>
  <c r="C24" i="151"/>
  <c r="D24" i="151"/>
  <c r="E24" i="151"/>
  <c r="F24" i="151"/>
  <c r="C25" i="151"/>
  <c r="D25" i="151"/>
  <c r="E25" i="151"/>
  <c r="F25" i="151"/>
  <c r="C26" i="151"/>
  <c r="D26" i="151"/>
  <c r="E26" i="151"/>
  <c r="F26" i="151"/>
  <c r="C27" i="151"/>
  <c r="D27" i="151"/>
  <c r="E27" i="151"/>
  <c r="F27" i="151"/>
  <c r="C28" i="151"/>
  <c r="D28" i="151"/>
  <c r="E28" i="151"/>
  <c r="F28" i="151"/>
  <c r="D23" i="151"/>
  <c r="E23" i="151"/>
  <c r="C17" i="151"/>
  <c r="D17" i="151"/>
  <c r="E17" i="151"/>
  <c r="F17" i="151"/>
  <c r="C18" i="151"/>
  <c r="D18" i="151"/>
  <c r="E18" i="151"/>
  <c r="F18" i="151"/>
  <c r="C19" i="151"/>
  <c r="D19" i="151"/>
  <c r="E19" i="151"/>
  <c r="F19" i="151"/>
  <c r="C20" i="151"/>
  <c r="D20" i="151"/>
  <c r="E20" i="151"/>
  <c r="F20" i="151"/>
  <c r="C21" i="151"/>
  <c r="D21" i="151"/>
  <c r="E21" i="151"/>
  <c r="F21" i="151"/>
  <c r="D16" i="151"/>
  <c r="E16" i="151"/>
  <c r="F16" i="151"/>
  <c r="C83" i="151"/>
  <c r="G83" i="151" s="1"/>
  <c r="C79" i="151"/>
  <c r="G79" i="151" s="1"/>
  <c r="C76" i="151"/>
  <c r="C71" i="151"/>
  <c r="C67" i="151"/>
  <c r="C61" i="151"/>
  <c r="G61" i="151" s="1"/>
  <c r="G60" i="151" s="1"/>
  <c r="C50" i="151"/>
  <c r="C38" i="151"/>
  <c r="G38" i="151" s="1"/>
  <c r="C30" i="151"/>
  <c r="C29" i="151" s="1"/>
  <c r="C23" i="151"/>
  <c r="C16" i="151"/>
  <c r="C10" i="151"/>
  <c r="D10" i="151"/>
  <c r="E10" i="151"/>
  <c r="F10" i="151"/>
  <c r="G10" i="151" s="1"/>
  <c r="C11" i="151"/>
  <c r="D11" i="151"/>
  <c r="E11" i="151"/>
  <c r="F11" i="151"/>
  <c r="G11" i="151" s="1"/>
  <c r="C12" i="151"/>
  <c r="D12" i="151"/>
  <c r="E12" i="151"/>
  <c r="F12" i="151"/>
  <c r="G12" i="151" s="1"/>
  <c r="C13" i="151"/>
  <c r="D13" i="151"/>
  <c r="E13" i="151"/>
  <c r="F13" i="151"/>
  <c r="F8" i="151" s="1"/>
  <c r="C14" i="151"/>
  <c r="D14" i="151"/>
  <c r="E14" i="151"/>
  <c r="F14" i="151"/>
  <c r="D9" i="151"/>
  <c r="E9" i="151"/>
  <c r="F9" i="151"/>
  <c r="C9" i="151"/>
  <c r="C148" i="3"/>
  <c r="D148" i="3"/>
  <c r="E148" i="3"/>
  <c r="C149" i="3"/>
  <c r="C146" i="3" s="1"/>
  <c r="D149" i="3"/>
  <c r="E149" i="3"/>
  <c r="C150" i="3"/>
  <c r="D150" i="3"/>
  <c r="E150" i="3"/>
  <c r="C151" i="3"/>
  <c r="D151" i="3"/>
  <c r="E151" i="3"/>
  <c r="F151" i="3"/>
  <c r="D147" i="3"/>
  <c r="E147" i="3"/>
  <c r="F147" i="3"/>
  <c r="G147" i="3" s="1"/>
  <c r="C142" i="3"/>
  <c r="D142" i="3"/>
  <c r="E142" i="3"/>
  <c r="C143" i="3"/>
  <c r="D143" i="3"/>
  <c r="E143" i="3"/>
  <c r="F143" i="3"/>
  <c r="C144" i="3"/>
  <c r="D144" i="3"/>
  <c r="E144" i="3"/>
  <c r="F144" i="3"/>
  <c r="D141" i="3"/>
  <c r="E141" i="3"/>
  <c r="F141" i="3"/>
  <c r="C135" i="3"/>
  <c r="G135" i="3" s="1"/>
  <c r="D135" i="3"/>
  <c r="E135" i="3"/>
  <c r="F135" i="3"/>
  <c r="C136" i="3"/>
  <c r="G136" i="3" s="1"/>
  <c r="D136" i="3"/>
  <c r="E136" i="3"/>
  <c r="F136" i="3"/>
  <c r="C137" i="3"/>
  <c r="D137" i="3"/>
  <c r="E137" i="3"/>
  <c r="F137" i="3"/>
  <c r="C138" i="3"/>
  <c r="G138" i="3" s="1"/>
  <c r="D138" i="3"/>
  <c r="E138" i="3"/>
  <c r="F138" i="3"/>
  <c r="C139" i="3"/>
  <c r="G139" i="3" s="1"/>
  <c r="D139" i="3"/>
  <c r="E139" i="3"/>
  <c r="F139" i="3"/>
  <c r="D134" i="3"/>
  <c r="E134" i="3"/>
  <c r="F134" i="3"/>
  <c r="C131" i="3"/>
  <c r="D131" i="3"/>
  <c r="E131" i="3"/>
  <c r="F131" i="3"/>
  <c r="C132" i="3"/>
  <c r="D132" i="3"/>
  <c r="E132" i="3"/>
  <c r="F132" i="3"/>
  <c r="D130" i="3"/>
  <c r="E130" i="3"/>
  <c r="F130" i="3"/>
  <c r="C116" i="3"/>
  <c r="D116" i="3"/>
  <c r="E116" i="3"/>
  <c r="F116" i="3"/>
  <c r="G116" i="3" s="1"/>
  <c r="C117" i="3"/>
  <c r="D117" i="3"/>
  <c r="E117" i="3"/>
  <c r="C118" i="3"/>
  <c r="D118" i="3"/>
  <c r="E118" i="3"/>
  <c r="F118" i="3"/>
  <c r="C119" i="3"/>
  <c r="D119" i="3"/>
  <c r="E119" i="3"/>
  <c r="F119" i="3"/>
  <c r="C120" i="3"/>
  <c r="D120" i="3"/>
  <c r="E120" i="3"/>
  <c r="F120" i="3"/>
  <c r="C121" i="3"/>
  <c r="D121" i="3"/>
  <c r="E121" i="3"/>
  <c r="F121" i="3"/>
  <c r="C122" i="3"/>
  <c r="D122" i="3"/>
  <c r="E122" i="3"/>
  <c r="F122" i="3"/>
  <c r="C123" i="3"/>
  <c r="D123" i="3"/>
  <c r="E123" i="3"/>
  <c r="F123" i="3"/>
  <c r="C124" i="3"/>
  <c r="D124" i="3"/>
  <c r="E124" i="3"/>
  <c r="F124" i="3"/>
  <c r="C125" i="3"/>
  <c r="D125" i="3"/>
  <c r="E125" i="3"/>
  <c r="F125" i="3"/>
  <c r="C126" i="3"/>
  <c r="D126" i="3"/>
  <c r="E126" i="3"/>
  <c r="F126" i="3"/>
  <c r="C127" i="3"/>
  <c r="D127" i="3"/>
  <c r="E127" i="3"/>
  <c r="F127" i="3"/>
  <c r="D115" i="3"/>
  <c r="D114" i="3" s="1"/>
  <c r="E115" i="3"/>
  <c r="C147" i="3"/>
  <c r="C141" i="3"/>
  <c r="G141" i="3" s="1"/>
  <c r="C134" i="3"/>
  <c r="C130" i="3"/>
  <c r="C115" i="3"/>
  <c r="C95" i="3"/>
  <c r="D95" i="3"/>
  <c r="E95" i="3"/>
  <c r="F95" i="3"/>
  <c r="C96" i="3"/>
  <c r="D96" i="3"/>
  <c r="E96" i="3"/>
  <c r="C97" i="3"/>
  <c r="D97" i="3"/>
  <c r="E97" i="3"/>
  <c r="F97" i="3"/>
  <c r="G97" i="3" s="1"/>
  <c r="C98" i="3"/>
  <c r="D98" i="3"/>
  <c r="E98" i="3"/>
  <c r="C99" i="3"/>
  <c r="D99" i="3"/>
  <c r="E99" i="3"/>
  <c r="F99" i="3"/>
  <c r="G99" i="3" s="1"/>
  <c r="C100" i="3"/>
  <c r="D100" i="3"/>
  <c r="E100" i="3"/>
  <c r="F100" i="3"/>
  <c r="G100" i="3" s="1"/>
  <c r="C101" i="3"/>
  <c r="D101" i="3"/>
  <c r="E101" i="3"/>
  <c r="C102" i="3"/>
  <c r="D102" i="3"/>
  <c r="E102" i="3"/>
  <c r="F102" i="3"/>
  <c r="C103" i="3"/>
  <c r="D103" i="3"/>
  <c r="E103" i="3"/>
  <c r="F103" i="3"/>
  <c r="C104" i="3"/>
  <c r="D104" i="3"/>
  <c r="E104" i="3"/>
  <c r="F104" i="3"/>
  <c r="C105" i="3"/>
  <c r="D105" i="3"/>
  <c r="E105" i="3"/>
  <c r="C106" i="3"/>
  <c r="D106" i="3"/>
  <c r="E106" i="3"/>
  <c r="F106" i="3"/>
  <c r="C107" i="3"/>
  <c r="D107" i="3"/>
  <c r="E107" i="3"/>
  <c r="F107" i="3"/>
  <c r="C108" i="3"/>
  <c r="D108" i="3"/>
  <c r="E108" i="3"/>
  <c r="F108" i="3"/>
  <c r="C109" i="3"/>
  <c r="D109" i="3"/>
  <c r="E109" i="3"/>
  <c r="F109" i="3"/>
  <c r="G109" i="3" s="1"/>
  <c r="C110" i="3"/>
  <c r="D110" i="3"/>
  <c r="E110" i="3"/>
  <c r="F110" i="3"/>
  <c r="C111" i="3"/>
  <c r="D111" i="3"/>
  <c r="E111" i="3"/>
  <c r="C112" i="3"/>
  <c r="D112" i="3"/>
  <c r="E112" i="3"/>
  <c r="C113" i="3"/>
  <c r="D113" i="3"/>
  <c r="E113" i="3"/>
  <c r="F113" i="3"/>
  <c r="G113" i="3" s="1"/>
  <c r="D94" i="3"/>
  <c r="E94" i="3"/>
  <c r="C94" i="3"/>
  <c r="C93" i="3" s="1"/>
  <c r="C84" i="3"/>
  <c r="D84" i="3"/>
  <c r="E84" i="3"/>
  <c r="C85" i="3"/>
  <c r="D85" i="3"/>
  <c r="E85" i="3"/>
  <c r="C86" i="3"/>
  <c r="D86" i="3"/>
  <c r="E86" i="3"/>
  <c r="D83" i="3"/>
  <c r="D82" i="3" s="1"/>
  <c r="E83" i="3"/>
  <c r="F83" i="3"/>
  <c r="C80" i="3"/>
  <c r="D80" i="3"/>
  <c r="E80" i="3"/>
  <c r="F80" i="3"/>
  <c r="C81" i="3"/>
  <c r="G81" i="3" s="1"/>
  <c r="D81" i="3"/>
  <c r="E81" i="3"/>
  <c r="F81" i="3"/>
  <c r="D79" i="3"/>
  <c r="E79" i="3"/>
  <c r="E78" i="3" s="1"/>
  <c r="F79" i="3"/>
  <c r="C77" i="3"/>
  <c r="D77" i="3"/>
  <c r="E77" i="3"/>
  <c r="F77" i="3"/>
  <c r="D76" i="3"/>
  <c r="E76" i="3"/>
  <c r="C72" i="3"/>
  <c r="D72" i="3"/>
  <c r="E72" i="3"/>
  <c r="F72" i="3"/>
  <c r="C73" i="3"/>
  <c r="D73" i="3"/>
  <c r="E73" i="3"/>
  <c r="F73" i="3"/>
  <c r="C74" i="3"/>
  <c r="D74" i="3"/>
  <c r="E74" i="3"/>
  <c r="F74" i="3"/>
  <c r="D71" i="3"/>
  <c r="D70" i="3" s="1"/>
  <c r="E71" i="3"/>
  <c r="F71" i="3"/>
  <c r="C68" i="3"/>
  <c r="G68" i="3" s="1"/>
  <c r="D68" i="3"/>
  <c r="E68" i="3"/>
  <c r="F68" i="3"/>
  <c r="C69" i="3"/>
  <c r="G69" i="3" s="1"/>
  <c r="D69" i="3"/>
  <c r="E69" i="3"/>
  <c r="F69" i="3"/>
  <c r="D67" i="3"/>
  <c r="E67" i="3"/>
  <c r="E66" i="3" s="1"/>
  <c r="F67" i="3"/>
  <c r="C62" i="3"/>
  <c r="D62" i="3"/>
  <c r="E62" i="3"/>
  <c r="F62" i="3"/>
  <c r="C63" i="3"/>
  <c r="D63" i="3"/>
  <c r="E63" i="3"/>
  <c r="F63" i="3"/>
  <c r="C64" i="3"/>
  <c r="D64" i="3"/>
  <c r="E64" i="3"/>
  <c r="F64" i="3"/>
  <c r="D61" i="3"/>
  <c r="E61" i="3"/>
  <c r="F61" i="3"/>
  <c r="C57" i="3"/>
  <c r="D57" i="3"/>
  <c r="E57" i="3"/>
  <c r="F57" i="3"/>
  <c r="C58" i="3"/>
  <c r="D58" i="3"/>
  <c r="E58" i="3"/>
  <c r="F58" i="3"/>
  <c r="C59" i="3"/>
  <c r="D59" i="3"/>
  <c r="E59" i="3"/>
  <c r="F59" i="3"/>
  <c r="D56" i="3"/>
  <c r="E56" i="3"/>
  <c r="F56" i="3"/>
  <c r="C51" i="3"/>
  <c r="D51" i="3"/>
  <c r="E51" i="3"/>
  <c r="F51" i="3"/>
  <c r="C52" i="3"/>
  <c r="D52" i="3"/>
  <c r="E52" i="3"/>
  <c r="F52" i="3"/>
  <c r="C53" i="3"/>
  <c r="D53" i="3"/>
  <c r="E53" i="3"/>
  <c r="F53" i="3"/>
  <c r="C54" i="3"/>
  <c r="D54" i="3"/>
  <c r="E54" i="3"/>
  <c r="F54" i="3"/>
  <c r="D50" i="3"/>
  <c r="E50" i="3"/>
  <c r="F50" i="3"/>
  <c r="C39" i="3"/>
  <c r="G39" i="3" s="1"/>
  <c r="D39" i="3"/>
  <c r="E39" i="3"/>
  <c r="F39" i="3"/>
  <c r="C40" i="3"/>
  <c r="G40" i="3" s="1"/>
  <c r="D40" i="3"/>
  <c r="E40" i="3"/>
  <c r="F40" i="3"/>
  <c r="C41" i="3"/>
  <c r="G41" i="3" s="1"/>
  <c r="D41" i="3"/>
  <c r="E41" i="3"/>
  <c r="F41" i="3"/>
  <c r="C42" i="3"/>
  <c r="G42" i="3" s="1"/>
  <c r="D42" i="3"/>
  <c r="E42" i="3"/>
  <c r="F42" i="3"/>
  <c r="C43" i="3"/>
  <c r="G43" i="3" s="1"/>
  <c r="D43" i="3"/>
  <c r="E43" i="3"/>
  <c r="F43" i="3"/>
  <c r="C44" i="3"/>
  <c r="G44" i="3" s="1"/>
  <c r="D44" i="3"/>
  <c r="E44" i="3"/>
  <c r="F44" i="3"/>
  <c r="C45" i="3"/>
  <c r="G45" i="3" s="1"/>
  <c r="D45" i="3"/>
  <c r="E45" i="3"/>
  <c r="F45" i="3"/>
  <c r="C46" i="3"/>
  <c r="G46" i="3" s="1"/>
  <c r="D46" i="3"/>
  <c r="E46" i="3"/>
  <c r="F46" i="3"/>
  <c r="C47" i="3"/>
  <c r="G47" i="3" s="1"/>
  <c r="D47" i="3"/>
  <c r="E47" i="3"/>
  <c r="F47" i="3"/>
  <c r="C48" i="3"/>
  <c r="G48" i="3" s="1"/>
  <c r="D48" i="3"/>
  <c r="E48" i="3"/>
  <c r="F48" i="3"/>
  <c r="D38" i="3"/>
  <c r="E38" i="3"/>
  <c r="F38" i="3"/>
  <c r="C31" i="3"/>
  <c r="D31" i="3"/>
  <c r="E31" i="3"/>
  <c r="F31" i="3"/>
  <c r="C32" i="3"/>
  <c r="D32" i="3"/>
  <c r="E32" i="3"/>
  <c r="F32" i="3"/>
  <c r="C33" i="3"/>
  <c r="D33" i="3"/>
  <c r="E33" i="3"/>
  <c r="F33" i="3"/>
  <c r="C34" i="3"/>
  <c r="D34" i="3"/>
  <c r="E34" i="3"/>
  <c r="F34" i="3"/>
  <c r="C35" i="3"/>
  <c r="D35" i="3"/>
  <c r="E35" i="3"/>
  <c r="F35" i="3"/>
  <c r="C36" i="3"/>
  <c r="D36" i="3"/>
  <c r="E36" i="3"/>
  <c r="F36" i="3"/>
  <c r="D30" i="3"/>
  <c r="E30" i="3"/>
  <c r="F30" i="3"/>
  <c r="C24" i="3"/>
  <c r="D24" i="3"/>
  <c r="E24" i="3"/>
  <c r="F24" i="3"/>
  <c r="C25" i="3"/>
  <c r="D25" i="3"/>
  <c r="E25" i="3"/>
  <c r="F25" i="3"/>
  <c r="G25" i="3" s="1"/>
  <c r="C26" i="3"/>
  <c r="D26" i="3"/>
  <c r="E26" i="3"/>
  <c r="F26" i="3"/>
  <c r="C27" i="3"/>
  <c r="D27" i="3"/>
  <c r="E27" i="3"/>
  <c r="F27" i="3"/>
  <c r="C28" i="3"/>
  <c r="D28" i="3"/>
  <c r="E28" i="3"/>
  <c r="F28" i="3"/>
  <c r="G28" i="3" s="1"/>
  <c r="D23" i="3"/>
  <c r="E23" i="3"/>
  <c r="C83" i="3"/>
  <c r="C79" i="3"/>
  <c r="C76" i="3"/>
  <c r="C71" i="3"/>
  <c r="C67" i="3"/>
  <c r="G67" i="3" s="1"/>
  <c r="C61" i="3"/>
  <c r="C56" i="3"/>
  <c r="C50" i="3"/>
  <c r="C38" i="3"/>
  <c r="G38" i="3" s="1"/>
  <c r="C30" i="3"/>
  <c r="C23" i="3"/>
  <c r="C17" i="3"/>
  <c r="D17" i="3"/>
  <c r="E17" i="3"/>
  <c r="F17" i="3"/>
  <c r="C18" i="3"/>
  <c r="D18" i="3"/>
  <c r="E18" i="3"/>
  <c r="F18" i="3"/>
  <c r="C19" i="3"/>
  <c r="D19" i="3"/>
  <c r="E19" i="3"/>
  <c r="F19" i="3"/>
  <c r="C20" i="3"/>
  <c r="D20" i="3"/>
  <c r="E20" i="3"/>
  <c r="F20" i="3"/>
  <c r="C21" i="3"/>
  <c r="D21" i="3"/>
  <c r="E21" i="3"/>
  <c r="F21" i="3"/>
  <c r="D16" i="3"/>
  <c r="E16" i="3"/>
  <c r="F16" i="3"/>
  <c r="C16" i="3"/>
  <c r="D10" i="3"/>
  <c r="E10" i="3"/>
  <c r="F10" i="3"/>
  <c r="D11" i="3"/>
  <c r="E11" i="3"/>
  <c r="F11" i="3"/>
  <c r="D12" i="3"/>
  <c r="E12" i="3"/>
  <c r="F12" i="3"/>
  <c r="G12" i="3" s="1"/>
  <c r="D13" i="3"/>
  <c r="E13" i="3"/>
  <c r="F13" i="3"/>
  <c r="D14" i="3"/>
  <c r="E14" i="3"/>
  <c r="F14" i="3"/>
  <c r="E9" i="3"/>
  <c r="F9" i="3"/>
  <c r="D9" i="3"/>
  <c r="C10" i="3"/>
  <c r="C11" i="3"/>
  <c r="C12" i="3"/>
  <c r="C13" i="3"/>
  <c r="C14" i="3"/>
  <c r="C9" i="3"/>
  <c r="G8" i="61"/>
  <c r="G6" i="61"/>
  <c r="G26" i="73"/>
  <c r="H20" i="73"/>
  <c r="G20" i="73"/>
  <c r="G29" i="73" s="1"/>
  <c r="D25" i="76" s="1"/>
  <c r="H9" i="73"/>
  <c r="I9" i="73" s="1"/>
  <c r="H7" i="73"/>
  <c r="D25" i="73"/>
  <c r="G11" i="73"/>
  <c r="G10" i="73"/>
  <c r="G9" i="73"/>
  <c r="G8" i="73"/>
  <c r="G7" i="73"/>
  <c r="G6" i="73"/>
  <c r="C25" i="73"/>
  <c r="C20" i="73"/>
  <c r="C19" i="73" s="1"/>
  <c r="E147" i="148"/>
  <c r="E145" i="151" s="1"/>
  <c r="C12" i="73"/>
  <c r="C8" i="73"/>
  <c r="E6" i="1"/>
  <c r="F158" i="153"/>
  <c r="G158" i="153"/>
  <c r="F157" i="153"/>
  <c r="G157" i="153"/>
  <c r="F153" i="153"/>
  <c r="G153" i="153"/>
  <c r="F152" i="153"/>
  <c r="G152" i="153"/>
  <c r="F151" i="153"/>
  <c r="G151" i="153"/>
  <c r="F150" i="153"/>
  <c r="G150" i="153"/>
  <c r="F149" i="153"/>
  <c r="G149" i="153"/>
  <c r="F148" i="153"/>
  <c r="G148" i="153"/>
  <c r="F147" i="153"/>
  <c r="G147" i="153"/>
  <c r="E146" i="153"/>
  <c r="D146" i="153"/>
  <c r="C146" i="153"/>
  <c r="G145" i="153"/>
  <c r="F145" i="153"/>
  <c r="F144" i="153"/>
  <c r="G144" i="153"/>
  <c r="F143" i="153"/>
  <c r="G143" i="153"/>
  <c r="F142" i="153"/>
  <c r="G142" i="153"/>
  <c r="F141" i="153"/>
  <c r="G141" i="153"/>
  <c r="E140" i="153"/>
  <c r="D140" i="153"/>
  <c r="C140" i="153"/>
  <c r="F139" i="153"/>
  <c r="G139" i="153"/>
  <c r="F138" i="153"/>
  <c r="G138" i="153"/>
  <c r="F137" i="153"/>
  <c r="G137" i="153"/>
  <c r="F136" i="153"/>
  <c r="G136" i="153"/>
  <c r="F135" i="153"/>
  <c r="G135" i="153"/>
  <c r="F134" i="153"/>
  <c r="E133" i="153"/>
  <c r="D133" i="153"/>
  <c r="C133" i="153"/>
  <c r="G132" i="153"/>
  <c r="F132" i="153"/>
  <c r="G131" i="153"/>
  <c r="F131" i="153"/>
  <c r="G130" i="153"/>
  <c r="F130" i="153"/>
  <c r="F129" i="153"/>
  <c r="G129" i="153"/>
  <c r="E129" i="153"/>
  <c r="D129" i="153"/>
  <c r="D154" i="153"/>
  <c r="C129" i="153"/>
  <c r="C154" i="153"/>
  <c r="G127" i="153"/>
  <c r="F127" i="153"/>
  <c r="F126" i="153"/>
  <c r="G126" i="153"/>
  <c r="G125" i="153"/>
  <c r="F125" i="153"/>
  <c r="F124" i="153"/>
  <c r="G124" i="153"/>
  <c r="F123" i="153"/>
  <c r="G123" i="153"/>
  <c r="F122" i="153"/>
  <c r="G122" i="153"/>
  <c r="F121" i="153"/>
  <c r="G121" i="153"/>
  <c r="F120" i="153"/>
  <c r="G120" i="153"/>
  <c r="G119" i="153"/>
  <c r="F119" i="153"/>
  <c r="F118" i="153"/>
  <c r="G118" i="153"/>
  <c r="G117" i="153"/>
  <c r="F117" i="153"/>
  <c r="F116" i="153"/>
  <c r="G116" i="153"/>
  <c r="F115" i="153"/>
  <c r="E114" i="153"/>
  <c r="D114" i="153"/>
  <c r="C114" i="153"/>
  <c r="F113" i="153"/>
  <c r="G113" i="153"/>
  <c r="F112" i="153"/>
  <c r="G112" i="153"/>
  <c r="F111" i="153"/>
  <c r="G111" i="153"/>
  <c r="F110" i="153"/>
  <c r="G110" i="153"/>
  <c r="F109" i="153"/>
  <c r="G109" i="153"/>
  <c r="F108" i="153"/>
  <c r="G108" i="153"/>
  <c r="F107" i="153"/>
  <c r="G107" i="153"/>
  <c r="F106" i="153"/>
  <c r="G106" i="153"/>
  <c r="F105" i="153"/>
  <c r="G105" i="153"/>
  <c r="F104" i="153"/>
  <c r="G104" i="153"/>
  <c r="F103" i="153"/>
  <c r="G103" i="153"/>
  <c r="F102" i="153"/>
  <c r="G102" i="153"/>
  <c r="F101" i="153"/>
  <c r="G101" i="153"/>
  <c r="F100" i="153"/>
  <c r="G100" i="153"/>
  <c r="F99" i="153"/>
  <c r="G99" i="153"/>
  <c r="F98" i="153"/>
  <c r="G98" i="153"/>
  <c r="F97" i="153"/>
  <c r="G97" i="153"/>
  <c r="F96" i="153"/>
  <c r="G96" i="153"/>
  <c r="F95" i="153"/>
  <c r="F94" i="153"/>
  <c r="G94" i="153"/>
  <c r="E93" i="153"/>
  <c r="E128" i="153"/>
  <c r="E155" i="153"/>
  <c r="D93" i="153"/>
  <c r="D128" i="153"/>
  <c r="D155" i="153"/>
  <c r="C93" i="153"/>
  <c r="C128" i="153"/>
  <c r="G88" i="153"/>
  <c r="F88" i="153"/>
  <c r="G87" i="153"/>
  <c r="F87" i="153"/>
  <c r="G86" i="153"/>
  <c r="F86" i="153"/>
  <c r="G85" i="153"/>
  <c r="F85" i="153"/>
  <c r="G84" i="153"/>
  <c r="F84" i="153"/>
  <c r="G83" i="153"/>
  <c r="F83" i="153"/>
  <c r="F82" i="153"/>
  <c r="G82" i="153"/>
  <c r="E82" i="153"/>
  <c r="D82" i="153"/>
  <c r="C82" i="153"/>
  <c r="F81" i="153"/>
  <c r="G81" i="153"/>
  <c r="F80" i="153"/>
  <c r="G80" i="153"/>
  <c r="F79" i="153"/>
  <c r="G79" i="153"/>
  <c r="E78" i="153"/>
  <c r="D78" i="153"/>
  <c r="C78" i="153"/>
  <c r="G77" i="153"/>
  <c r="F77" i="153"/>
  <c r="G76" i="153"/>
  <c r="G75" i="153"/>
  <c r="F76" i="153"/>
  <c r="F75" i="153"/>
  <c r="E75" i="153"/>
  <c r="D75" i="153"/>
  <c r="C75" i="153"/>
  <c r="F74" i="153"/>
  <c r="G74" i="153"/>
  <c r="F73" i="153"/>
  <c r="G73" i="153"/>
  <c r="F72" i="153"/>
  <c r="G72" i="153"/>
  <c r="F71" i="153"/>
  <c r="E70" i="153"/>
  <c r="D70" i="153"/>
  <c r="C70" i="153"/>
  <c r="F69" i="153"/>
  <c r="G69" i="153"/>
  <c r="F68" i="153"/>
  <c r="G67" i="153"/>
  <c r="F67" i="153"/>
  <c r="E66" i="153"/>
  <c r="D66" i="153"/>
  <c r="C66" i="153"/>
  <c r="C89" i="153"/>
  <c r="G64" i="153"/>
  <c r="F64" i="153"/>
  <c r="F63" i="153"/>
  <c r="G63" i="153"/>
  <c r="G62" i="153"/>
  <c r="F62" i="153"/>
  <c r="F61" i="153"/>
  <c r="E60" i="153"/>
  <c r="D60" i="153"/>
  <c r="C60" i="153"/>
  <c r="F59" i="153"/>
  <c r="G59" i="153"/>
  <c r="F58" i="153"/>
  <c r="G58" i="153"/>
  <c r="F57" i="153"/>
  <c r="G57" i="153"/>
  <c r="F56" i="153"/>
  <c r="F55" i="153"/>
  <c r="G56" i="153"/>
  <c r="E55" i="153"/>
  <c r="D55" i="153"/>
  <c r="C55" i="153"/>
  <c r="F54" i="153"/>
  <c r="G54" i="153"/>
  <c r="G53" i="153"/>
  <c r="F53" i="153"/>
  <c r="F52" i="153"/>
  <c r="G52" i="153"/>
  <c r="G51" i="153"/>
  <c r="G49" i="153"/>
  <c r="F51" i="153"/>
  <c r="F50" i="153"/>
  <c r="G50" i="153"/>
  <c r="E49" i="153"/>
  <c r="D49" i="153"/>
  <c r="C49" i="153"/>
  <c r="F48" i="153"/>
  <c r="G48" i="153"/>
  <c r="F47" i="153"/>
  <c r="G47" i="153"/>
  <c r="F46" i="153"/>
  <c r="G46" i="153"/>
  <c r="F45" i="153"/>
  <c r="G45" i="153"/>
  <c r="F44" i="153"/>
  <c r="G44" i="153"/>
  <c r="F43" i="153"/>
  <c r="G43" i="153"/>
  <c r="F42" i="153"/>
  <c r="G42" i="153"/>
  <c r="F41" i="153"/>
  <c r="G41" i="153"/>
  <c r="F40" i="153"/>
  <c r="G40" i="153"/>
  <c r="F39" i="153"/>
  <c r="G39" i="153"/>
  <c r="F38" i="153"/>
  <c r="G38" i="153"/>
  <c r="E37" i="153"/>
  <c r="D37" i="153"/>
  <c r="C37" i="153"/>
  <c r="G36" i="153"/>
  <c r="F36" i="153"/>
  <c r="G35" i="153"/>
  <c r="F35" i="153"/>
  <c r="G34" i="153"/>
  <c r="F34" i="153"/>
  <c r="G33" i="153"/>
  <c r="F33" i="153"/>
  <c r="G32" i="153"/>
  <c r="F32" i="153"/>
  <c r="G31" i="153"/>
  <c r="F31" i="153"/>
  <c r="G30" i="153"/>
  <c r="G29" i="153"/>
  <c r="F30" i="153"/>
  <c r="F29" i="153"/>
  <c r="E29" i="153"/>
  <c r="D29" i="153"/>
  <c r="C29" i="153"/>
  <c r="F28" i="153"/>
  <c r="G28" i="153"/>
  <c r="F27" i="153"/>
  <c r="G27" i="153"/>
  <c r="F26" i="153"/>
  <c r="G26" i="153"/>
  <c r="F25" i="153"/>
  <c r="G25" i="153"/>
  <c r="F24" i="153"/>
  <c r="G24" i="153"/>
  <c r="F23" i="153"/>
  <c r="E22" i="153"/>
  <c r="D22" i="153"/>
  <c r="D65" i="153"/>
  <c r="C22" i="153"/>
  <c r="F21" i="153"/>
  <c r="G21" i="153"/>
  <c r="G20" i="153"/>
  <c r="F20" i="153"/>
  <c r="F19" i="153"/>
  <c r="G19" i="153"/>
  <c r="G18" i="153"/>
  <c r="F18" i="153"/>
  <c r="F17" i="153"/>
  <c r="G17" i="153"/>
  <c r="G16" i="153"/>
  <c r="F16" i="153"/>
  <c r="F15" i="153"/>
  <c r="E15" i="153"/>
  <c r="E65" i="153"/>
  <c r="D15" i="153"/>
  <c r="C15" i="153"/>
  <c r="F14" i="153"/>
  <c r="G14" i="153"/>
  <c r="F13" i="153"/>
  <c r="G13" i="153"/>
  <c r="F12" i="153"/>
  <c r="G12" i="153"/>
  <c r="F11" i="153"/>
  <c r="G11" i="153"/>
  <c r="F10" i="153"/>
  <c r="G10" i="153"/>
  <c r="F9" i="153"/>
  <c r="G9" i="153"/>
  <c r="F8" i="153"/>
  <c r="E8" i="153"/>
  <c r="D8" i="153"/>
  <c r="C8" i="153"/>
  <c r="F158" i="152"/>
  <c r="G158" i="152"/>
  <c r="F157" i="152"/>
  <c r="G157" i="152"/>
  <c r="F153" i="152"/>
  <c r="G153" i="152"/>
  <c r="F152" i="152"/>
  <c r="G152" i="152"/>
  <c r="G151" i="152"/>
  <c r="G150" i="152"/>
  <c r="G149" i="152"/>
  <c r="G148" i="152"/>
  <c r="E146" i="152"/>
  <c r="D146" i="152"/>
  <c r="C146" i="152"/>
  <c r="G145" i="152"/>
  <c r="G144" i="152"/>
  <c r="G143" i="152"/>
  <c r="G142" i="152"/>
  <c r="G141" i="152"/>
  <c r="G140" i="152"/>
  <c r="F140" i="152"/>
  <c r="E140" i="152"/>
  <c r="D140" i="152"/>
  <c r="C140" i="152"/>
  <c r="G139" i="152"/>
  <c r="G138" i="152"/>
  <c r="G137" i="152"/>
  <c r="G136" i="152"/>
  <c r="G135" i="152"/>
  <c r="E133" i="152"/>
  <c r="D133" i="152"/>
  <c r="C133" i="152"/>
  <c r="G132" i="152"/>
  <c r="G131" i="152"/>
  <c r="G130" i="152"/>
  <c r="F129" i="152"/>
  <c r="E129" i="152"/>
  <c r="D129" i="152"/>
  <c r="C129" i="152"/>
  <c r="G127" i="152"/>
  <c r="G126" i="152"/>
  <c r="G125" i="152"/>
  <c r="G124" i="152"/>
  <c r="G123" i="152"/>
  <c r="G122" i="152"/>
  <c r="G121" i="152"/>
  <c r="G120" i="152"/>
  <c r="G119" i="152"/>
  <c r="G118" i="152"/>
  <c r="G117" i="152"/>
  <c r="G116" i="152"/>
  <c r="G115" i="152"/>
  <c r="G114" i="152"/>
  <c r="F114" i="152"/>
  <c r="E114" i="152"/>
  <c r="D114" i="152"/>
  <c r="C114" i="152"/>
  <c r="G113" i="152"/>
  <c r="G112" i="152"/>
  <c r="G111" i="152"/>
  <c r="G110" i="152"/>
  <c r="G109" i="152"/>
  <c r="G108" i="152"/>
  <c r="G107" i="152"/>
  <c r="G106" i="152"/>
  <c r="G105" i="152"/>
  <c r="G104" i="152"/>
  <c r="G103" i="152"/>
  <c r="G102" i="152"/>
  <c r="G101" i="152"/>
  <c r="G100" i="152"/>
  <c r="G99" i="152"/>
  <c r="G98" i="152"/>
  <c r="G97" i="152"/>
  <c r="G96" i="152"/>
  <c r="E93" i="152"/>
  <c r="E128" i="152"/>
  <c r="E155" i="152"/>
  <c r="D93" i="152"/>
  <c r="D128" i="152"/>
  <c r="F88" i="152"/>
  <c r="G88" i="152"/>
  <c r="F87" i="152"/>
  <c r="G87" i="152"/>
  <c r="G86" i="152"/>
  <c r="G85" i="152"/>
  <c r="G84" i="152"/>
  <c r="G83" i="152"/>
  <c r="F82" i="152"/>
  <c r="E82" i="152"/>
  <c r="D82" i="152"/>
  <c r="C82" i="152"/>
  <c r="G81" i="152"/>
  <c r="G79" i="152"/>
  <c r="E78" i="152"/>
  <c r="D78" i="152"/>
  <c r="C78" i="152"/>
  <c r="G77" i="152"/>
  <c r="G76" i="152"/>
  <c r="E75" i="152"/>
  <c r="D75" i="152"/>
  <c r="C75" i="152"/>
  <c r="G74" i="152"/>
  <c r="G73" i="152"/>
  <c r="G72" i="152"/>
  <c r="E70" i="152"/>
  <c r="D70" i="152"/>
  <c r="C70" i="152"/>
  <c r="G69" i="152"/>
  <c r="G68" i="152"/>
  <c r="F66" i="152"/>
  <c r="E66" i="152"/>
  <c r="D66" i="152"/>
  <c r="C66" i="152"/>
  <c r="G64" i="152"/>
  <c r="G63" i="152"/>
  <c r="G62" i="152"/>
  <c r="E60" i="152"/>
  <c r="D60" i="152"/>
  <c r="C60" i="152"/>
  <c r="G59" i="152"/>
  <c r="F55" i="152"/>
  <c r="G58" i="152"/>
  <c r="G55" i="152" s="1"/>
  <c r="G65" i="152" s="1"/>
  <c r="G90" i="152" s="1"/>
  <c r="G57" i="152"/>
  <c r="G56" i="152"/>
  <c r="E55" i="152"/>
  <c r="D55" i="152"/>
  <c r="C55" i="152"/>
  <c r="G54" i="152"/>
  <c r="G53" i="152"/>
  <c r="G52" i="152"/>
  <c r="G51" i="152"/>
  <c r="G50" i="152"/>
  <c r="E49" i="152"/>
  <c r="D49" i="152"/>
  <c r="C49" i="152"/>
  <c r="G48" i="152"/>
  <c r="G47" i="152"/>
  <c r="G46" i="152"/>
  <c r="G45" i="152"/>
  <c r="G44" i="152"/>
  <c r="G43" i="152"/>
  <c r="G41" i="152"/>
  <c r="G40" i="152"/>
  <c r="G39" i="152"/>
  <c r="G38" i="152"/>
  <c r="E37" i="152"/>
  <c r="D37" i="152"/>
  <c r="C37" i="152"/>
  <c r="G36" i="152"/>
  <c r="G35" i="152"/>
  <c r="F29" i="152"/>
  <c r="G34" i="152"/>
  <c r="G33" i="152"/>
  <c r="G32" i="152"/>
  <c r="G31" i="152"/>
  <c r="G30" i="152"/>
  <c r="E29" i="152"/>
  <c r="D29" i="152"/>
  <c r="C29" i="152"/>
  <c r="G28" i="152"/>
  <c r="G27" i="152"/>
  <c r="G26" i="152"/>
  <c r="G25" i="152"/>
  <c r="G24" i="152"/>
  <c r="G23" i="152"/>
  <c r="E22" i="152"/>
  <c r="D22" i="152"/>
  <c r="C22" i="152"/>
  <c r="G21" i="152"/>
  <c r="G20" i="152"/>
  <c r="G19" i="152"/>
  <c r="G18" i="152"/>
  <c r="G17" i="152"/>
  <c r="G16" i="152"/>
  <c r="E15" i="152"/>
  <c r="D15" i="152"/>
  <c r="C15" i="152"/>
  <c r="G14" i="152"/>
  <c r="G13" i="152"/>
  <c r="G12" i="152"/>
  <c r="G11" i="152"/>
  <c r="G10" i="152"/>
  <c r="G9" i="152"/>
  <c r="F8" i="152"/>
  <c r="E8" i="152"/>
  <c r="D8" i="152"/>
  <c r="C8" i="152"/>
  <c r="G158" i="151"/>
  <c r="F157" i="151"/>
  <c r="G157" i="151"/>
  <c r="F153" i="151"/>
  <c r="G153" i="151"/>
  <c r="F152" i="151"/>
  <c r="G152" i="151"/>
  <c r="E146" i="151"/>
  <c r="G142" i="151"/>
  <c r="G139" i="151"/>
  <c r="G138" i="151"/>
  <c r="G137" i="151"/>
  <c r="G136" i="151"/>
  <c r="G135" i="151"/>
  <c r="G134" i="151"/>
  <c r="D133" i="151"/>
  <c r="E129" i="151"/>
  <c r="D129" i="151"/>
  <c r="C129" i="151"/>
  <c r="G122" i="151"/>
  <c r="G118" i="151"/>
  <c r="D114" i="151"/>
  <c r="C114" i="151"/>
  <c r="F88" i="151"/>
  <c r="G88" i="151"/>
  <c r="F87" i="151"/>
  <c r="G87" i="151"/>
  <c r="E82" i="151"/>
  <c r="D82" i="151"/>
  <c r="G77" i="151"/>
  <c r="C75" i="151"/>
  <c r="E70" i="151"/>
  <c r="C70" i="151"/>
  <c r="G67" i="151"/>
  <c r="F66" i="151"/>
  <c r="G64" i="151"/>
  <c r="G63" i="151"/>
  <c r="G62" i="151"/>
  <c r="F60" i="151"/>
  <c r="C60" i="151"/>
  <c r="E55" i="151"/>
  <c r="D55" i="151"/>
  <c r="G54" i="151"/>
  <c r="G51" i="151"/>
  <c r="D49" i="151"/>
  <c r="C49" i="151"/>
  <c r="E37" i="151"/>
  <c r="D37" i="151"/>
  <c r="C37" i="151"/>
  <c r="G28" i="151"/>
  <c r="G27" i="151"/>
  <c r="G26" i="151"/>
  <c r="G25" i="151"/>
  <c r="G24" i="151"/>
  <c r="G19" i="151"/>
  <c r="G16" i="151"/>
  <c r="E15" i="151"/>
  <c r="D15" i="151"/>
  <c r="C15" i="151"/>
  <c r="G14" i="151"/>
  <c r="G154" i="150"/>
  <c r="F154" i="150"/>
  <c r="F153" i="150"/>
  <c r="G153" i="150"/>
  <c r="F152" i="150"/>
  <c r="G151" i="150"/>
  <c r="F151" i="150"/>
  <c r="F150" i="150"/>
  <c r="G150" i="150"/>
  <c r="G149" i="150"/>
  <c r="F149" i="150"/>
  <c r="F148" i="150"/>
  <c r="G148" i="150"/>
  <c r="E147" i="150"/>
  <c r="D147" i="150"/>
  <c r="C147" i="150"/>
  <c r="F146" i="150"/>
  <c r="G146" i="150"/>
  <c r="G145" i="150"/>
  <c r="F145" i="150"/>
  <c r="F144" i="150"/>
  <c r="G144" i="150"/>
  <c r="F143" i="150"/>
  <c r="E142" i="150"/>
  <c r="D142" i="150"/>
  <c r="C142" i="150"/>
  <c r="F141" i="150"/>
  <c r="G141" i="150"/>
  <c r="F140" i="150"/>
  <c r="G140" i="150"/>
  <c r="F139" i="150"/>
  <c r="G139" i="150"/>
  <c r="F138" i="150"/>
  <c r="G138" i="150"/>
  <c r="F137" i="150"/>
  <c r="G137" i="150"/>
  <c r="F136" i="150"/>
  <c r="F135" i="150"/>
  <c r="G136" i="150"/>
  <c r="E135" i="150"/>
  <c r="E155" i="150"/>
  <c r="D135" i="150"/>
  <c r="C135" i="150"/>
  <c r="F134" i="150"/>
  <c r="G134" i="150"/>
  <c r="F133" i="150"/>
  <c r="G133" i="150"/>
  <c r="F132" i="150"/>
  <c r="G132" i="150"/>
  <c r="G131" i="150"/>
  <c r="E131" i="150"/>
  <c r="D131" i="150"/>
  <c r="C131" i="150"/>
  <c r="C155" i="150"/>
  <c r="F129" i="150"/>
  <c r="G129" i="150"/>
  <c r="F128" i="150"/>
  <c r="G128" i="150"/>
  <c r="F127" i="150"/>
  <c r="G127" i="150"/>
  <c r="F126" i="150"/>
  <c r="G126" i="150"/>
  <c r="F125" i="150"/>
  <c r="G125" i="150"/>
  <c r="F124" i="150"/>
  <c r="G124" i="150"/>
  <c r="F123" i="150"/>
  <c r="G123" i="150"/>
  <c r="F122" i="150"/>
  <c r="G122" i="150"/>
  <c r="F121" i="150"/>
  <c r="G121" i="150"/>
  <c r="G116" i="150"/>
  <c r="G120" i="150"/>
  <c r="F120" i="150"/>
  <c r="F119" i="150"/>
  <c r="G119" i="150"/>
  <c r="F118" i="150"/>
  <c r="G118" i="150"/>
  <c r="F117" i="150"/>
  <c r="G117" i="150"/>
  <c r="F116" i="150"/>
  <c r="E116" i="150"/>
  <c r="D116" i="150"/>
  <c r="C116" i="150"/>
  <c r="F115" i="150"/>
  <c r="G115" i="150"/>
  <c r="F114" i="150"/>
  <c r="G114" i="150"/>
  <c r="F113" i="150"/>
  <c r="G113" i="150"/>
  <c r="F112" i="150"/>
  <c r="G112" i="150"/>
  <c r="F111" i="150"/>
  <c r="G111" i="150"/>
  <c r="G110" i="150"/>
  <c r="F110" i="150"/>
  <c r="F109" i="150"/>
  <c r="G109" i="150"/>
  <c r="G108" i="150"/>
  <c r="F108" i="150"/>
  <c r="F107" i="150"/>
  <c r="G107" i="150"/>
  <c r="G106" i="150"/>
  <c r="F106" i="150"/>
  <c r="F105" i="150"/>
  <c r="G105" i="150"/>
  <c r="F104" i="150"/>
  <c r="G104" i="150"/>
  <c r="F103" i="150"/>
  <c r="G103" i="150"/>
  <c r="G102" i="150"/>
  <c r="F102" i="150"/>
  <c r="F101" i="150"/>
  <c r="G101" i="150"/>
  <c r="G100" i="150"/>
  <c r="F100" i="150"/>
  <c r="F99" i="150"/>
  <c r="G99" i="150"/>
  <c r="G98" i="150"/>
  <c r="F98" i="150"/>
  <c r="F97" i="150"/>
  <c r="G97" i="150"/>
  <c r="G96" i="150"/>
  <c r="G95" i="150"/>
  <c r="G130" i="150"/>
  <c r="F96" i="150"/>
  <c r="E95" i="150"/>
  <c r="E130" i="150"/>
  <c r="D95" i="150"/>
  <c r="D130" i="150"/>
  <c r="C95" i="150"/>
  <c r="C130" i="150"/>
  <c r="C156" i="150"/>
  <c r="C92" i="150"/>
  <c r="G91" i="150"/>
  <c r="G159" i="150"/>
  <c r="F86" i="150"/>
  <c r="G86" i="150"/>
  <c r="G85" i="150"/>
  <c r="F85" i="150"/>
  <c r="F84" i="150"/>
  <c r="G84" i="150"/>
  <c r="F83" i="150"/>
  <c r="G83" i="150"/>
  <c r="F82" i="150"/>
  <c r="G82" i="150"/>
  <c r="F81" i="150"/>
  <c r="G81" i="150"/>
  <c r="G80" i="150"/>
  <c r="F80" i="150"/>
  <c r="E80" i="150"/>
  <c r="D80" i="150"/>
  <c r="C80" i="150"/>
  <c r="F79" i="150"/>
  <c r="G79" i="150"/>
  <c r="F78" i="150"/>
  <c r="G78" i="150"/>
  <c r="F77" i="150"/>
  <c r="G77" i="150"/>
  <c r="E76" i="150"/>
  <c r="D76" i="150"/>
  <c r="C76" i="150"/>
  <c r="F75" i="150"/>
  <c r="G75" i="150"/>
  <c r="F74" i="150"/>
  <c r="G74" i="150"/>
  <c r="G73" i="150"/>
  <c r="F73" i="150"/>
  <c r="E73" i="150"/>
  <c r="D73" i="150"/>
  <c r="C73" i="150"/>
  <c r="F72" i="150"/>
  <c r="G72" i="150"/>
  <c r="F71" i="150"/>
  <c r="G71" i="150"/>
  <c r="F70" i="150"/>
  <c r="G70" i="150"/>
  <c r="G68" i="150"/>
  <c r="F69" i="150"/>
  <c r="G69" i="150"/>
  <c r="E68" i="150"/>
  <c r="D68" i="150"/>
  <c r="C68" i="150"/>
  <c r="F67" i="150"/>
  <c r="G67" i="150"/>
  <c r="G66" i="150"/>
  <c r="F66" i="150"/>
  <c r="F65" i="150"/>
  <c r="F64" i="150"/>
  <c r="E64" i="150"/>
  <c r="E87" i="150"/>
  <c r="D64" i="150"/>
  <c r="D87" i="150"/>
  <c r="C64" i="150"/>
  <c r="C87" i="150"/>
  <c r="C161" i="150"/>
  <c r="F62" i="150"/>
  <c r="G62" i="150"/>
  <c r="F61" i="150"/>
  <c r="G61" i="150"/>
  <c r="F60" i="150"/>
  <c r="G60" i="150"/>
  <c r="F59" i="150"/>
  <c r="G59" i="150"/>
  <c r="E58" i="150"/>
  <c r="D58" i="150"/>
  <c r="C58" i="150"/>
  <c r="F57" i="150"/>
  <c r="G57" i="150"/>
  <c r="F56" i="150"/>
  <c r="G56" i="150"/>
  <c r="F55" i="150"/>
  <c r="G55" i="150"/>
  <c r="F54" i="150"/>
  <c r="G54" i="150"/>
  <c r="E53" i="150"/>
  <c r="D53" i="150"/>
  <c r="C53" i="150"/>
  <c r="F52" i="150"/>
  <c r="G52" i="150"/>
  <c r="G51" i="150"/>
  <c r="F51" i="150"/>
  <c r="F50" i="150"/>
  <c r="G50" i="150"/>
  <c r="G49" i="150"/>
  <c r="F49" i="150"/>
  <c r="F48" i="150"/>
  <c r="F47" i="150"/>
  <c r="E47" i="150"/>
  <c r="D47" i="150"/>
  <c r="C47" i="150"/>
  <c r="F46" i="150"/>
  <c r="G46" i="150"/>
  <c r="F45" i="150"/>
  <c r="G45" i="150"/>
  <c r="F44" i="150"/>
  <c r="G44" i="150"/>
  <c r="F43" i="150"/>
  <c r="G43" i="150"/>
  <c r="F42" i="150"/>
  <c r="G42" i="150"/>
  <c r="F41" i="150"/>
  <c r="G41" i="150"/>
  <c r="F40" i="150"/>
  <c r="G40" i="150"/>
  <c r="F39" i="150"/>
  <c r="G39" i="150"/>
  <c r="F38" i="150"/>
  <c r="G38" i="150"/>
  <c r="F37" i="150"/>
  <c r="G37" i="150"/>
  <c r="F36" i="150"/>
  <c r="G36" i="150"/>
  <c r="F35" i="150"/>
  <c r="E35" i="150"/>
  <c r="D35" i="150"/>
  <c r="C35" i="150"/>
  <c r="F34" i="150"/>
  <c r="G34" i="150"/>
  <c r="F33" i="150"/>
  <c r="G33" i="150"/>
  <c r="F32" i="150"/>
  <c r="G32" i="150"/>
  <c r="F31" i="150"/>
  <c r="G31" i="150"/>
  <c r="G30" i="150"/>
  <c r="F30" i="150"/>
  <c r="F29" i="150"/>
  <c r="G29" i="150"/>
  <c r="F28" i="150"/>
  <c r="E27" i="150"/>
  <c r="D27" i="150"/>
  <c r="C27" i="150"/>
  <c r="F26" i="150"/>
  <c r="G26" i="150"/>
  <c r="F25" i="150"/>
  <c r="G25" i="150"/>
  <c r="F24" i="150"/>
  <c r="F23" i="150"/>
  <c r="G23" i="150"/>
  <c r="F22" i="150"/>
  <c r="G22" i="150"/>
  <c r="F21" i="150"/>
  <c r="G21" i="150"/>
  <c r="E20" i="150"/>
  <c r="E63" i="150"/>
  <c r="D20" i="150"/>
  <c r="C20" i="150"/>
  <c r="F19" i="150"/>
  <c r="G19" i="150"/>
  <c r="F18" i="150"/>
  <c r="G18" i="150"/>
  <c r="F17" i="150"/>
  <c r="G17" i="150"/>
  <c r="F16" i="150"/>
  <c r="G16" i="150"/>
  <c r="F15" i="150"/>
  <c r="G15" i="150"/>
  <c r="G13" i="150"/>
  <c r="F14" i="150"/>
  <c r="G14" i="150"/>
  <c r="F13" i="150"/>
  <c r="E13" i="150"/>
  <c r="D13" i="150"/>
  <c r="C13" i="150"/>
  <c r="C63" i="150"/>
  <c r="F12" i="150"/>
  <c r="G12" i="150"/>
  <c r="F11" i="150"/>
  <c r="G11" i="150"/>
  <c r="G10" i="150"/>
  <c r="F10" i="150"/>
  <c r="F9" i="150"/>
  <c r="G9" i="150"/>
  <c r="G8" i="150"/>
  <c r="G6" i="150"/>
  <c r="F8" i="150"/>
  <c r="F7" i="150"/>
  <c r="G7" i="150"/>
  <c r="E6" i="150"/>
  <c r="D6" i="150"/>
  <c r="D63" i="150"/>
  <c r="D160" i="150"/>
  <c r="C6" i="150"/>
  <c r="C3" i="150"/>
  <c r="G154" i="149"/>
  <c r="F154" i="149"/>
  <c r="G153" i="149"/>
  <c r="F153" i="149"/>
  <c r="G152" i="149"/>
  <c r="F152" i="149"/>
  <c r="G151" i="149"/>
  <c r="F151" i="149"/>
  <c r="G150" i="149"/>
  <c r="F150" i="149"/>
  <c r="G149" i="149"/>
  <c r="F149" i="149"/>
  <c r="G148" i="149"/>
  <c r="G147" i="149"/>
  <c r="F148" i="149"/>
  <c r="F147" i="149"/>
  <c r="E147" i="149"/>
  <c r="D147" i="149"/>
  <c r="C147" i="149"/>
  <c r="F146" i="149"/>
  <c r="G146" i="149"/>
  <c r="F145" i="149"/>
  <c r="G145" i="149"/>
  <c r="F144" i="149"/>
  <c r="G144" i="149"/>
  <c r="F143" i="149"/>
  <c r="E142" i="149"/>
  <c r="D142" i="149"/>
  <c r="C142" i="149"/>
  <c r="F141" i="149"/>
  <c r="G141" i="149"/>
  <c r="F140" i="149"/>
  <c r="G140" i="149"/>
  <c r="F139" i="149"/>
  <c r="G139" i="149"/>
  <c r="G138" i="149"/>
  <c r="F138" i="149"/>
  <c r="F137" i="149"/>
  <c r="G137" i="149"/>
  <c r="G136" i="149"/>
  <c r="F136" i="149"/>
  <c r="E135" i="149"/>
  <c r="D135" i="149"/>
  <c r="C135" i="149"/>
  <c r="F134" i="149"/>
  <c r="G134" i="149"/>
  <c r="F133" i="149"/>
  <c r="G133" i="149"/>
  <c r="F132" i="149"/>
  <c r="E131" i="149"/>
  <c r="D131" i="149"/>
  <c r="D155" i="149"/>
  <c r="C131" i="149"/>
  <c r="F129" i="149"/>
  <c r="G129" i="149"/>
  <c r="F128" i="149"/>
  <c r="G128" i="149"/>
  <c r="F127" i="149"/>
  <c r="G127" i="149"/>
  <c r="G126" i="149"/>
  <c r="F126" i="149"/>
  <c r="F125" i="149"/>
  <c r="G125" i="149"/>
  <c r="G124" i="149"/>
  <c r="F124" i="149"/>
  <c r="F123" i="149"/>
  <c r="G123" i="149"/>
  <c r="G122" i="149"/>
  <c r="F122" i="149"/>
  <c r="F121" i="149"/>
  <c r="G121" i="149"/>
  <c r="G120" i="149"/>
  <c r="F120" i="149"/>
  <c r="F119" i="149"/>
  <c r="G119" i="149"/>
  <c r="G118" i="149"/>
  <c r="F118" i="149"/>
  <c r="F117" i="149"/>
  <c r="E116" i="149"/>
  <c r="D116" i="149"/>
  <c r="C116" i="149"/>
  <c r="F115" i="149"/>
  <c r="G115" i="149"/>
  <c r="F114" i="149"/>
  <c r="G114" i="149"/>
  <c r="F113" i="149"/>
  <c r="G113" i="149"/>
  <c r="F112" i="149"/>
  <c r="G112" i="149"/>
  <c r="G111" i="149"/>
  <c r="F111" i="149"/>
  <c r="G110" i="149"/>
  <c r="F110" i="149"/>
  <c r="G109" i="149"/>
  <c r="F109" i="149"/>
  <c r="G108" i="149"/>
  <c r="F108" i="149"/>
  <c r="G107" i="149"/>
  <c r="F107" i="149"/>
  <c r="G106" i="149"/>
  <c r="F106" i="149"/>
  <c r="F105" i="149"/>
  <c r="G105" i="149"/>
  <c r="G104" i="149"/>
  <c r="F104" i="149"/>
  <c r="F103" i="149"/>
  <c r="G103" i="149"/>
  <c r="F102" i="149"/>
  <c r="G102" i="149"/>
  <c r="G101" i="149"/>
  <c r="F101" i="149"/>
  <c r="F100" i="149"/>
  <c r="G100" i="149"/>
  <c r="G99" i="149"/>
  <c r="F99" i="149"/>
  <c r="F98" i="149"/>
  <c r="G98" i="149"/>
  <c r="F97" i="149"/>
  <c r="G97" i="149"/>
  <c r="F96" i="149"/>
  <c r="E95" i="149"/>
  <c r="E130" i="149"/>
  <c r="D95" i="149"/>
  <c r="D130" i="149"/>
  <c r="D156" i="149"/>
  <c r="C95" i="149"/>
  <c r="C130" i="149" s="1"/>
  <c r="C92" i="149"/>
  <c r="G91" i="149"/>
  <c r="G159" i="149"/>
  <c r="F86" i="149"/>
  <c r="G86" i="149"/>
  <c r="F85" i="149"/>
  <c r="G85" i="149"/>
  <c r="G84" i="149"/>
  <c r="F84" i="149"/>
  <c r="F83" i="149"/>
  <c r="G83" i="149"/>
  <c r="G82" i="149"/>
  <c r="G80" i="149"/>
  <c r="F82" i="149"/>
  <c r="F81" i="149"/>
  <c r="G81" i="149"/>
  <c r="F80" i="149"/>
  <c r="E80" i="149"/>
  <c r="D80" i="149"/>
  <c r="C80" i="149"/>
  <c r="F79" i="149"/>
  <c r="G79" i="149"/>
  <c r="F78" i="149"/>
  <c r="G78" i="149"/>
  <c r="G76" i="149"/>
  <c r="F77" i="149"/>
  <c r="G77" i="149"/>
  <c r="E76" i="149"/>
  <c r="D76" i="149"/>
  <c r="C76" i="149"/>
  <c r="G75" i="149"/>
  <c r="F75" i="149"/>
  <c r="F74" i="149"/>
  <c r="G74" i="149"/>
  <c r="G73" i="149"/>
  <c r="E73" i="149"/>
  <c r="D73" i="149"/>
  <c r="C73" i="149"/>
  <c r="F72" i="149"/>
  <c r="G72" i="149"/>
  <c r="F71" i="149"/>
  <c r="G71" i="149"/>
  <c r="F70" i="149"/>
  <c r="G70" i="149"/>
  <c r="F69" i="149"/>
  <c r="G69" i="149"/>
  <c r="G68" i="149"/>
  <c r="E68" i="149"/>
  <c r="D68" i="149"/>
  <c r="C68" i="149"/>
  <c r="G67" i="149"/>
  <c r="F67" i="149"/>
  <c r="F66" i="149"/>
  <c r="G66" i="149"/>
  <c r="G64" i="149"/>
  <c r="G65" i="149"/>
  <c r="F65" i="149"/>
  <c r="F64" i="149"/>
  <c r="E64" i="149"/>
  <c r="E87" i="149"/>
  <c r="D64" i="149"/>
  <c r="D87" i="149"/>
  <c r="D161" i="149"/>
  <c r="C64" i="149"/>
  <c r="C87" i="149"/>
  <c r="F62" i="149"/>
  <c r="G62" i="149"/>
  <c r="F61" i="149"/>
  <c r="G61" i="149"/>
  <c r="G58" i="149"/>
  <c r="G60" i="149"/>
  <c r="F60" i="149"/>
  <c r="F59" i="149"/>
  <c r="G59" i="149"/>
  <c r="E58" i="149"/>
  <c r="D58" i="149"/>
  <c r="C58" i="149"/>
  <c r="F57" i="149"/>
  <c r="G57" i="149"/>
  <c r="F56" i="149"/>
  <c r="G56" i="149"/>
  <c r="G53" i="149" s="1"/>
  <c r="G63" i="149" s="1"/>
  <c r="F55" i="149"/>
  <c r="G55" i="149"/>
  <c r="F54" i="149"/>
  <c r="G54" i="149"/>
  <c r="E53" i="149"/>
  <c r="D53" i="149"/>
  <c r="C53" i="149"/>
  <c r="G52" i="149"/>
  <c r="F52" i="149"/>
  <c r="G51" i="149"/>
  <c r="F51" i="149"/>
  <c r="G50" i="149"/>
  <c r="F50" i="149"/>
  <c r="G49" i="149"/>
  <c r="F49" i="149"/>
  <c r="G48" i="149"/>
  <c r="G47" i="149"/>
  <c r="F48" i="149"/>
  <c r="F47" i="149"/>
  <c r="E47" i="149"/>
  <c r="D47" i="149"/>
  <c r="C47" i="149"/>
  <c r="F46" i="149"/>
  <c r="G46" i="149"/>
  <c r="F45" i="149"/>
  <c r="G45" i="149"/>
  <c r="F44" i="149"/>
  <c r="G44" i="149"/>
  <c r="F43" i="149"/>
  <c r="G43" i="149"/>
  <c r="F42" i="149"/>
  <c r="G42" i="149"/>
  <c r="F41" i="149"/>
  <c r="G41" i="149"/>
  <c r="F40" i="149"/>
  <c r="G40" i="149"/>
  <c r="F39" i="149"/>
  <c r="G39" i="149"/>
  <c r="F38" i="149"/>
  <c r="G38" i="149"/>
  <c r="F37" i="149"/>
  <c r="G37" i="149"/>
  <c r="F36" i="149"/>
  <c r="F35" i="149"/>
  <c r="G36" i="149"/>
  <c r="E35" i="149"/>
  <c r="D35" i="149"/>
  <c r="C35" i="149"/>
  <c r="F34" i="149"/>
  <c r="G34" i="149"/>
  <c r="G33" i="149"/>
  <c r="F33" i="149"/>
  <c r="F32" i="149"/>
  <c r="G32" i="149"/>
  <c r="F31" i="149"/>
  <c r="G31" i="149"/>
  <c r="F30" i="149"/>
  <c r="G30" i="149"/>
  <c r="F29" i="149"/>
  <c r="G29" i="149"/>
  <c r="F28" i="149"/>
  <c r="G28" i="149"/>
  <c r="E27" i="149"/>
  <c r="D27" i="149"/>
  <c r="C27" i="149"/>
  <c r="F26" i="149"/>
  <c r="G26" i="149"/>
  <c r="F25" i="149"/>
  <c r="G25" i="149"/>
  <c r="F24" i="149"/>
  <c r="G24" i="149"/>
  <c r="F23" i="149"/>
  <c r="G23" i="149"/>
  <c r="F22" i="149"/>
  <c r="G22" i="149"/>
  <c r="F21" i="149"/>
  <c r="G21" i="149"/>
  <c r="G20" i="149"/>
  <c r="E20" i="149"/>
  <c r="D20" i="149"/>
  <c r="C20" i="149"/>
  <c r="F19" i="149"/>
  <c r="G19" i="149"/>
  <c r="G18" i="149"/>
  <c r="F18" i="149"/>
  <c r="F17" i="149"/>
  <c r="G17" i="149"/>
  <c r="F16" i="149"/>
  <c r="G16" i="149"/>
  <c r="F15" i="149"/>
  <c r="G15" i="149"/>
  <c r="F14" i="149"/>
  <c r="G14" i="149"/>
  <c r="F13" i="149"/>
  <c r="E13" i="149"/>
  <c r="D13" i="149"/>
  <c r="C13" i="149"/>
  <c r="F12" i="149"/>
  <c r="G12" i="149"/>
  <c r="G6" i="149"/>
  <c r="F11" i="149"/>
  <c r="G11" i="149"/>
  <c r="F10" i="149"/>
  <c r="G10" i="149"/>
  <c r="F9" i="149"/>
  <c r="G9" i="149"/>
  <c r="F8" i="149"/>
  <c r="G8" i="149"/>
  <c r="F7" i="149"/>
  <c r="G7" i="149"/>
  <c r="E6" i="149"/>
  <c r="D6" i="149"/>
  <c r="D63" i="149"/>
  <c r="C6" i="149"/>
  <c r="C3" i="149"/>
  <c r="G154" i="148"/>
  <c r="F154" i="148"/>
  <c r="F153" i="148"/>
  <c r="G153" i="148"/>
  <c r="F152" i="148"/>
  <c r="F150" i="3" s="1"/>
  <c r="F151" i="148"/>
  <c r="F149" i="3" s="1"/>
  <c r="G151" i="148"/>
  <c r="F150" i="148"/>
  <c r="F148" i="3" s="1"/>
  <c r="G148" i="3" s="1"/>
  <c r="F149" i="148"/>
  <c r="G148" i="148"/>
  <c r="F148" i="148"/>
  <c r="F148" i="1" s="1"/>
  <c r="D147" i="148"/>
  <c r="C147" i="148"/>
  <c r="C145" i="151" s="1"/>
  <c r="E155" i="148"/>
  <c r="D155" i="148"/>
  <c r="E95" i="148"/>
  <c r="E130" i="148" s="1"/>
  <c r="D95" i="148"/>
  <c r="D130" i="148" s="1"/>
  <c r="D156" i="148" s="1"/>
  <c r="C95" i="148"/>
  <c r="C130" i="148" s="1"/>
  <c r="C92" i="148"/>
  <c r="G91" i="148"/>
  <c r="G159" i="148"/>
  <c r="F86" i="148"/>
  <c r="G86" i="148"/>
  <c r="F85" i="148"/>
  <c r="G85" i="148" s="1"/>
  <c r="F84" i="148"/>
  <c r="F84" i="1" s="1"/>
  <c r="F86" i="151" s="1"/>
  <c r="G86" i="151" s="1"/>
  <c r="G84" i="148"/>
  <c r="F83" i="148"/>
  <c r="F83" i="1" s="1"/>
  <c r="F85" i="151" s="1"/>
  <c r="G85" i="151" s="1"/>
  <c r="F82" i="148"/>
  <c r="G82" i="148"/>
  <c r="C87" i="148"/>
  <c r="E6" i="148"/>
  <c r="E63" i="148" s="1"/>
  <c r="D6" i="148"/>
  <c r="D63" i="148" s="1"/>
  <c r="C6" i="148"/>
  <c r="C63" i="148" s="1"/>
  <c r="C88" i="148" s="1"/>
  <c r="C3" i="148"/>
  <c r="F157" i="3"/>
  <c r="F153" i="3"/>
  <c r="F152" i="3"/>
  <c r="G152" i="3"/>
  <c r="G137" i="3"/>
  <c r="G132" i="3"/>
  <c r="G131" i="3"/>
  <c r="G126" i="3"/>
  <c r="G106" i="3"/>
  <c r="F88" i="3"/>
  <c r="G88" i="3"/>
  <c r="F87" i="3"/>
  <c r="G79" i="3"/>
  <c r="G64" i="3"/>
  <c r="G62" i="3"/>
  <c r="F37" i="3"/>
  <c r="F29" i="3"/>
  <c r="F15" i="3"/>
  <c r="G14" i="3"/>
  <c r="G10" i="3"/>
  <c r="F154" i="1"/>
  <c r="F153" i="1"/>
  <c r="F147" i="1"/>
  <c r="F145" i="3" s="1"/>
  <c r="G149" i="1"/>
  <c r="F142" i="3"/>
  <c r="F131" i="1"/>
  <c r="G127" i="1"/>
  <c r="G125" i="1"/>
  <c r="G121" i="1"/>
  <c r="F117" i="3"/>
  <c r="G117" i="3" s="1"/>
  <c r="F115" i="3"/>
  <c r="F112" i="3"/>
  <c r="G112" i="3" s="1"/>
  <c r="G113" i="1"/>
  <c r="G112" i="1"/>
  <c r="G109" i="1"/>
  <c r="G108" i="1"/>
  <c r="F105" i="3"/>
  <c r="G105" i="1"/>
  <c r="F101" i="3"/>
  <c r="G101" i="3" s="1"/>
  <c r="G101" i="1"/>
  <c r="F98" i="3"/>
  <c r="G98" i="3" s="1"/>
  <c r="G99" i="1"/>
  <c r="G98" i="1"/>
  <c r="G97" i="1"/>
  <c r="G96" i="1"/>
  <c r="F86" i="1"/>
  <c r="F85" i="1"/>
  <c r="G84" i="1"/>
  <c r="G83" i="1"/>
  <c r="G81" i="1"/>
  <c r="G77" i="1"/>
  <c r="F76" i="151"/>
  <c r="G72" i="1"/>
  <c r="G67" i="1"/>
  <c r="G66" i="1"/>
  <c r="G62" i="1"/>
  <c r="G60" i="1"/>
  <c r="F58" i="1"/>
  <c r="G56" i="1"/>
  <c r="G51" i="1"/>
  <c r="G50" i="1"/>
  <c r="G46" i="1"/>
  <c r="G43" i="1"/>
  <c r="G42" i="1"/>
  <c r="G40" i="1"/>
  <c r="G39" i="1"/>
  <c r="G38" i="1"/>
  <c r="G36" i="1"/>
  <c r="G34" i="1"/>
  <c r="G30" i="1"/>
  <c r="G28" i="1"/>
  <c r="G25" i="1"/>
  <c r="G23" i="1"/>
  <c r="F23" i="3"/>
  <c r="F22" i="3" s="1"/>
  <c r="G19" i="1"/>
  <c r="G15" i="1"/>
  <c r="G11" i="1"/>
  <c r="G10" i="1"/>
  <c r="G9" i="1"/>
  <c r="G8" i="1"/>
  <c r="G7" i="1"/>
  <c r="H7" i="147"/>
  <c r="I7" i="147"/>
  <c r="H4" i="73"/>
  <c r="H4" i="61"/>
  <c r="E23" i="147"/>
  <c r="D23" i="147"/>
  <c r="B23" i="147"/>
  <c r="H22" i="147"/>
  <c r="I22" i="147"/>
  <c r="H21" i="147"/>
  <c r="I21" i="147"/>
  <c r="H20" i="147"/>
  <c r="I20" i="147"/>
  <c r="H19" i="147"/>
  <c r="I19" i="147"/>
  <c r="H18" i="147"/>
  <c r="I18" i="147"/>
  <c r="H17" i="147"/>
  <c r="I17" i="147"/>
  <c r="H16" i="147"/>
  <c r="I16" i="147"/>
  <c r="H15" i="147"/>
  <c r="I15" i="147"/>
  <c r="H14" i="147"/>
  <c r="I14" i="147"/>
  <c r="H13" i="147"/>
  <c r="I13" i="147"/>
  <c r="H12" i="147"/>
  <c r="I12" i="147"/>
  <c r="H11" i="147"/>
  <c r="I11" i="147"/>
  <c r="H10" i="147"/>
  <c r="I10" i="147"/>
  <c r="H9" i="147"/>
  <c r="I9" i="147"/>
  <c r="H8" i="147"/>
  <c r="I8" i="147"/>
  <c r="H6" i="147"/>
  <c r="I6" i="147"/>
  <c r="H5" i="147"/>
  <c r="H23" i="147" s="1"/>
  <c r="E3" i="147"/>
  <c r="D3" i="147"/>
  <c r="H6" i="63"/>
  <c r="I6" i="63"/>
  <c r="H7" i="63"/>
  <c r="H8" i="63"/>
  <c r="H9" i="63"/>
  <c r="I9" i="63"/>
  <c r="H10" i="63"/>
  <c r="H11" i="63"/>
  <c r="I11" i="63" s="1"/>
  <c r="H12" i="63"/>
  <c r="I12" i="63" s="1"/>
  <c r="H13" i="63"/>
  <c r="I13" i="63"/>
  <c r="H14" i="63"/>
  <c r="H15" i="63"/>
  <c r="H16" i="63"/>
  <c r="H17" i="63"/>
  <c r="I17" i="63"/>
  <c r="H18" i="63"/>
  <c r="H19" i="63"/>
  <c r="H20" i="63"/>
  <c r="H21" i="63"/>
  <c r="I21" i="63"/>
  <c r="H22" i="63"/>
  <c r="H5" i="63"/>
  <c r="G153" i="3"/>
  <c r="G150" i="3"/>
  <c r="G151" i="3"/>
  <c r="G134" i="3"/>
  <c r="G95" i="3"/>
  <c r="G87" i="3"/>
  <c r="G71" i="3"/>
  <c r="G58" i="3"/>
  <c r="G77" i="3"/>
  <c r="F66" i="3"/>
  <c r="G63" i="3"/>
  <c r="G61" i="3"/>
  <c r="G59" i="3"/>
  <c r="G57" i="3"/>
  <c r="G36" i="3"/>
  <c r="G35" i="3"/>
  <c r="G34" i="3"/>
  <c r="G32" i="3"/>
  <c r="G31" i="3"/>
  <c r="G21" i="3"/>
  <c r="G27" i="3"/>
  <c r="G26" i="3"/>
  <c r="G24" i="3"/>
  <c r="G20" i="3"/>
  <c r="G17" i="3"/>
  <c r="G19" i="3"/>
  <c r="G18" i="3"/>
  <c r="G16" i="3"/>
  <c r="E146" i="3"/>
  <c r="E133" i="3"/>
  <c r="E82" i="3"/>
  <c r="E70" i="3"/>
  <c r="F60" i="3"/>
  <c r="E49" i="3"/>
  <c r="E37" i="3"/>
  <c r="E29" i="3"/>
  <c r="G86" i="1"/>
  <c r="G85" i="1"/>
  <c r="G153" i="1"/>
  <c r="G148" i="1"/>
  <c r="G151" i="1"/>
  <c r="G146" i="1"/>
  <c r="G144" i="1"/>
  <c r="G145" i="1"/>
  <c r="G143" i="1"/>
  <c r="G141" i="1"/>
  <c r="G140" i="1"/>
  <c r="G139" i="1"/>
  <c r="G138" i="1"/>
  <c r="G137" i="1"/>
  <c r="G136" i="1"/>
  <c r="G134" i="1"/>
  <c r="G132" i="1"/>
  <c r="G128" i="1"/>
  <c r="G126" i="1"/>
  <c r="G129" i="1"/>
  <c r="G124" i="1"/>
  <c r="G123" i="1"/>
  <c r="G122" i="1"/>
  <c r="G120" i="1"/>
  <c r="G118" i="1"/>
  <c r="G115" i="1"/>
  <c r="G111" i="1"/>
  <c r="G110" i="1"/>
  <c r="G107" i="1"/>
  <c r="G106" i="1"/>
  <c r="G104" i="1"/>
  <c r="G103" i="1"/>
  <c r="G102" i="1"/>
  <c r="G78" i="1"/>
  <c r="G79" i="1"/>
  <c r="G75" i="1"/>
  <c r="G71" i="1"/>
  <c r="G70" i="1"/>
  <c r="G69" i="1"/>
  <c r="G65" i="1"/>
  <c r="G61" i="1"/>
  <c r="G59" i="1"/>
  <c r="G57" i="1"/>
  <c r="G55" i="1"/>
  <c r="G54" i="1"/>
  <c r="G49" i="1"/>
  <c r="G52" i="1"/>
  <c r="G48" i="1"/>
  <c r="G45" i="1"/>
  <c r="G41" i="1"/>
  <c r="G44" i="1"/>
  <c r="G37" i="1"/>
  <c r="G32" i="1"/>
  <c r="G33" i="1"/>
  <c r="G31" i="1"/>
  <c r="G29" i="1"/>
  <c r="G26" i="1"/>
  <c r="G24" i="1"/>
  <c r="G22" i="1"/>
  <c r="G16" i="1"/>
  <c r="G17" i="1"/>
  <c r="G18" i="1"/>
  <c r="G14" i="1"/>
  <c r="G12" i="1"/>
  <c r="E147" i="1"/>
  <c r="E145" i="3" s="1"/>
  <c r="D147" i="1"/>
  <c r="D145" i="3" s="1"/>
  <c r="E142" i="1"/>
  <c r="D142" i="1"/>
  <c r="F135" i="1"/>
  <c r="E135" i="1"/>
  <c r="D135" i="1"/>
  <c r="E131" i="1"/>
  <c r="D131" i="1"/>
  <c r="E116" i="1"/>
  <c r="D116" i="1"/>
  <c r="E95" i="1"/>
  <c r="D95" i="1"/>
  <c r="E80" i="1"/>
  <c r="D80" i="1"/>
  <c r="F76" i="1"/>
  <c r="E76" i="1"/>
  <c r="D76" i="1"/>
  <c r="E73" i="1"/>
  <c r="D73" i="1"/>
  <c r="F68" i="1"/>
  <c r="E68" i="1"/>
  <c r="D68" i="1"/>
  <c r="E64" i="1"/>
  <c r="D64" i="1"/>
  <c r="E58" i="1"/>
  <c r="D58" i="1"/>
  <c r="E53" i="1"/>
  <c r="D53" i="1"/>
  <c r="E47" i="1"/>
  <c r="D47" i="1"/>
  <c r="E35" i="1"/>
  <c r="D35" i="1"/>
  <c r="E27" i="1"/>
  <c r="D27" i="1"/>
  <c r="E20" i="1"/>
  <c r="D20" i="1"/>
  <c r="E13" i="1"/>
  <c r="D13" i="1"/>
  <c r="D6" i="1"/>
  <c r="G91" i="1"/>
  <c r="G159" i="1"/>
  <c r="E23" i="63"/>
  <c r="C29" i="3"/>
  <c r="I22" i="63"/>
  <c r="I20" i="63"/>
  <c r="I19" i="63"/>
  <c r="I18" i="63"/>
  <c r="I16" i="63"/>
  <c r="I15" i="63"/>
  <c r="I14" i="63"/>
  <c r="I10" i="63"/>
  <c r="I8" i="63"/>
  <c r="I7" i="63"/>
  <c r="I5" i="63"/>
  <c r="E3" i="63"/>
  <c r="I29" i="61"/>
  <c r="I28" i="61"/>
  <c r="I27" i="61"/>
  <c r="I26" i="61"/>
  <c r="I25" i="61"/>
  <c r="I24" i="61"/>
  <c r="I23" i="61"/>
  <c r="I22" i="61"/>
  <c r="I21" i="61"/>
  <c r="I20" i="61"/>
  <c r="I19" i="61"/>
  <c r="I30" i="61"/>
  <c r="I18" i="61"/>
  <c r="I16" i="61"/>
  <c r="I15" i="61"/>
  <c r="I14" i="61"/>
  <c r="I13" i="61"/>
  <c r="I12" i="61"/>
  <c r="I11" i="61"/>
  <c r="I10" i="61"/>
  <c r="I9" i="61"/>
  <c r="I7" i="61"/>
  <c r="E29" i="61"/>
  <c r="E28" i="61"/>
  <c r="E27" i="61"/>
  <c r="E26" i="61"/>
  <c r="E25" i="61"/>
  <c r="E23" i="61"/>
  <c r="E22" i="61"/>
  <c r="E21" i="61"/>
  <c r="E20" i="61"/>
  <c r="E18" i="61"/>
  <c r="E30" i="61"/>
  <c r="E19" i="61"/>
  <c r="E7" i="61"/>
  <c r="E9" i="61"/>
  <c r="E10" i="61"/>
  <c r="E11" i="61"/>
  <c r="E12" i="61"/>
  <c r="E13" i="61"/>
  <c r="E14" i="61"/>
  <c r="E15" i="61"/>
  <c r="E16" i="61"/>
  <c r="I28" i="73"/>
  <c r="I27" i="73"/>
  <c r="I25" i="73"/>
  <c r="I24" i="73"/>
  <c r="I23" i="73"/>
  <c r="I22" i="73"/>
  <c r="I21" i="73"/>
  <c r="I20" i="73"/>
  <c r="I19" i="73"/>
  <c r="I12" i="73"/>
  <c r="I13" i="73"/>
  <c r="I14" i="73"/>
  <c r="I15" i="73"/>
  <c r="I16" i="73"/>
  <c r="I17" i="73"/>
  <c r="E28" i="73"/>
  <c r="E27" i="73"/>
  <c r="E26" i="73"/>
  <c r="E21" i="73"/>
  <c r="E22" i="73"/>
  <c r="E23" i="73"/>
  <c r="E8" i="73"/>
  <c r="E12" i="73"/>
  <c r="E13" i="73"/>
  <c r="E14" i="73"/>
  <c r="E15" i="73"/>
  <c r="E16" i="73"/>
  <c r="A31" i="75"/>
  <c r="A28" i="76"/>
  <c r="A37" i="75"/>
  <c r="A19" i="75"/>
  <c r="A13" i="75"/>
  <c r="A10" i="76"/>
  <c r="G154" i="1"/>
  <c r="C27" i="1"/>
  <c r="C9" i="73" s="1"/>
  <c r="D129" i="3"/>
  <c r="D22" i="3"/>
  <c r="D49" i="3"/>
  <c r="D55" i="3"/>
  <c r="D75" i="3"/>
  <c r="A4" i="76"/>
  <c r="A25" i="75"/>
  <c r="A34" i="76"/>
  <c r="A22" i="76"/>
  <c r="A16" i="76"/>
  <c r="H30" i="61"/>
  <c r="D18" i="61"/>
  <c r="D24" i="61"/>
  <c r="D30" i="61"/>
  <c r="E24" i="61"/>
  <c r="D24" i="73"/>
  <c r="C92" i="1"/>
  <c r="C3" i="1"/>
  <c r="C147" i="1"/>
  <c r="C145" i="3" s="1"/>
  <c r="C135" i="1"/>
  <c r="C95" i="1"/>
  <c r="D3" i="63"/>
  <c r="C114" i="3"/>
  <c r="C75" i="3"/>
  <c r="C60" i="3"/>
  <c r="C49" i="3"/>
  <c r="C15" i="3"/>
  <c r="C142" i="1"/>
  <c r="C131" i="1"/>
  <c r="C116" i="1"/>
  <c r="C80" i="1"/>
  <c r="C76" i="1"/>
  <c r="C73" i="1"/>
  <c r="C68" i="1"/>
  <c r="C64" i="1"/>
  <c r="C58" i="1"/>
  <c r="C53" i="1"/>
  <c r="C11" i="73" s="1"/>
  <c r="C47" i="1"/>
  <c r="C8" i="61" s="1"/>
  <c r="C35" i="1"/>
  <c r="C10" i="73" s="1"/>
  <c r="C20" i="1"/>
  <c r="C6" i="61" s="1"/>
  <c r="C13" i="1"/>
  <c r="C7" i="73" s="1"/>
  <c r="C6" i="1"/>
  <c r="C6" i="73" s="1"/>
  <c r="G30" i="61"/>
  <c r="C18" i="61"/>
  <c r="C30" i="61"/>
  <c r="C24" i="61"/>
  <c r="B23" i="63"/>
  <c r="D23" i="63"/>
  <c r="G8" i="152"/>
  <c r="G8" i="153"/>
  <c r="G37" i="153"/>
  <c r="G55" i="153"/>
  <c r="G146" i="153"/>
  <c r="G75" i="152"/>
  <c r="G129" i="152"/>
  <c r="D88" i="150"/>
  <c r="G35" i="150"/>
  <c r="G53" i="150"/>
  <c r="G135" i="150"/>
  <c r="C160" i="150"/>
  <c r="C88" i="150"/>
  <c r="E160" i="150"/>
  <c r="E88" i="150"/>
  <c r="G35" i="149"/>
  <c r="F133" i="3"/>
  <c r="F78" i="3"/>
  <c r="G30" i="3"/>
  <c r="C4" i="61"/>
  <c r="G4" i="61"/>
  <c r="I4" i="73"/>
  <c r="C4" i="73"/>
  <c r="G4" i="73"/>
  <c r="I2" i="73"/>
  <c r="I2" i="61"/>
  <c r="D154" i="152"/>
  <c r="D155" i="152"/>
  <c r="C154" i="152"/>
  <c r="G82" i="152"/>
  <c r="D89" i="152"/>
  <c r="G22" i="152"/>
  <c r="D65" i="152"/>
  <c r="G15" i="152"/>
  <c r="E65" i="152"/>
  <c r="I5" i="147"/>
  <c r="I23" i="147" s="1"/>
  <c r="F147" i="148"/>
  <c r="F145" i="151" s="1"/>
  <c r="F142" i="1"/>
  <c r="G133" i="1"/>
  <c r="F27" i="1"/>
  <c r="D9" i="73" s="1"/>
  <c r="F6" i="1"/>
  <c r="D6" i="73" s="1"/>
  <c r="F95" i="149"/>
  <c r="G95" i="148"/>
  <c r="G130" i="148" s="1"/>
  <c r="E87" i="148"/>
  <c r="G6" i="148"/>
  <c r="G63" i="148" s="1"/>
  <c r="F73" i="1"/>
  <c r="F53" i="1"/>
  <c r="D11" i="73" s="1"/>
  <c r="F35" i="1"/>
  <c r="D10" i="73" s="1"/>
  <c r="G13" i="149"/>
  <c r="C161" i="149"/>
  <c r="E156" i="150"/>
  <c r="E161" i="150"/>
  <c r="I2" i="63"/>
  <c r="I2" i="147"/>
  <c r="G27" i="149"/>
  <c r="D88" i="149"/>
  <c r="D160" i="149"/>
  <c r="G87" i="149"/>
  <c r="F116" i="149"/>
  <c r="G117" i="149"/>
  <c r="G116" i="149"/>
  <c r="D156" i="150"/>
  <c r="G49" i="152"/>
  <c r="G80" i="152"/>
  <c r="F78" i="152"/>
  <c r="F47" i="1"/>
  <c r="D8" i="61" s="1"/>
  <c r="G33" i="3"/>
  <c r="G50" i="3"/>
  <c r="F64" i="1"/>
  <c r="E63" i="149"/>
  <c r="F53" i="149"/>
  <c r="F68" i="149"/>
  <c r="G96" i="149"/>
  <c r="G95" i="149"/>
  <c r="G130" i="149" s="1"/>
  <c r="G156" i="149" s="1"/>
  <c r="F27" i="150"/>
  <c r="G28" i="150"/>
  <c r="G27" i="150"/>
  <c r="F58" i="150"/>
  <c r="G76" i="150"/>
  <c r="C89" i="152"/>
  <c r="G15" i="153"/>
  <c r="F37" i="153"/>
  <c r="E89" i="153"/>
  <c r="F70" i="153"/>
  <c r="G71" i="153"/>
  <c r="G70" i="153"/>
  <c r="G78" i="153"/>
  <c r="G95" i="153"/>
  <c r="G93" i="153"/>
  <c r="F93" i="153"/>
  <c r="F140" i="153"/>
  <c r="D161" i="150"/>
  <c r="G23" i="153"/>
  <c r="G22" i="153"/>
  <c r="F22" i="153"/>
  <c r="G68" i="153"/>
  <c r="F66" i="153"/>
  <c r="I4" i="61"/>
  <c r="F13" i="1"/>
  <c r="D7" i="73" s="1"/>
  <c r="G152" i="1"/>
  <c r="F6" i="148"/>
  <c r="F63" i="148" s="1"/>
  <c r="F95" i="148"/>
  <c r="F130" i="148" s="1"/>
  <c r="C155" i="148"/>
  <c r="C161" i="148" s="1"/>
  <c r="C63" i="149"/>
  <c r="F27" i="149"/>
  <c r="E155" i="149"/>
  <c r="E161" i="149"/>
  <c r="G24" i="150"/>
  <c r="F20" i="150"/>
  <c r="G58" i="150"/>
  <c r="G71" i="151"/>
  <c r="F22" i="152"/>
  <c r="G42" i="152"/>
  <c r="G37" i="152"/>
  <c r="F37" i="152"/>
  <c r="G95" i="152"/>
  <c r="F93" i="152"/>
  <c r="F128" i="152"/>
  <c r="F155" i="152"/>
  <c r="F133" i="152"/>
  <c r="G134" i="152"/>
  <c r="G133" i="152"/>
  <c r="F146" i="152"/>
  <c r="G147" i="152"/>
  <c r="G146" i="152"/>
  <c r="E90" i="153"/>
  <c r="F49" i="153"/>
  <c r="C155" i="153"/>
  <c r="G134" i="153"/>
  <c r="G133" i="153"/>
  <c r="F133" i="153"/>
  <c r="G140" i="153"/>
  <c r="E156" i="149"/>
  <c r="F131" i="149"/>
  <c r="G132" i="149"/>
  <c r="G131" i="149"/>
  <c r="F60" i="153"/>
  <c r="G61" i="153"/>
  <c r="G60" i="153"/>
  <c r="F129" i="3"/>
  <c r="D87" i="148"/>
  <c r="F6" i="149"/>
  <c r="F20" i="149"/>
  <c r="F58" i="149"/>
  <c r="F73" i="149"/>
  <c r="F87" i="149"/>
  <c r="F76" i="149"/>
  <c r="C155" i="149"/>
  <c r="G135" i="149"/>
  <c r="F142" i="149"/>
  <c r="G143" i="149"/>
  <c r="G142" i="149"/>
  <c r="G20" i="150"/>
  <c r="G63" i="150"/>
  <c r="F142" i="150"/>
  <c r="G143" i="150"/>
  <c r="G142" i="150"/>
  <c r="G152" i="150"/>
  <c r="G147" i="150"/>
  <c r="F147" i="150"/>
  <c r="G131" i="151"/>
  <c r="F129" i="151"/>
  <c r="F60" i="152"/>
  <c r="G61" i="152"/>
  <c r="G60" i="152"/>
  <c r="E89" i="152"/>
  <c r="E90" i="152"/>
  <c r="G71" i="152"/>
  <c r="G70" i="152"/>
  <c r="F70" i="152"/>
  <c r="F114" i="153"/>
  <c r="G115" i="153"/>
  <c r="G114" i="153"/>
  <c r="F146" i="153"/>
  <c r="F76" i="150"/>
  <c r="G29" i="152"/>
  <c r="C65" i="153"/>
  <c r="C90" i="153"/>
  <c r="G48" i="150"/>
  <c r="G47" i="150"/>
  <c r="F53" i="150"/>
  <c r="G65" i="150"/>
  <c r="G64" i="150"/>
  <c r="G87" i="150"/>
  <c r="F68" i="150"/>
  <c r="F87" i="150"/>
  <c r="F161" i="150"/>
  <c r="F95" i="150"/>
  <c r="F130" i="150"/>
  <c r="F131" i="150"/>
  <c r="F155" i="150"/>
  <c r="G155" i="150"/>
  <c r="G156" i="150"/>
  <c r="F29" i="151"/>
  <c r="C65" i="152"/>
  <c r="C90" i="152" s="1"/>
  <c r="F15" i="152"/>
  <c r="G67" i="152"/>
  <c r="G66" i="152"/>
  <c r="F75" i="152"/>
  <c r="D89" i="153"/>
  <c r="D90" i="153"/>
  <c r="F78" i="153"/>
  <c r="F135" i="149"/>
  <c r="F6" i="150"/>
  <c r="D155" i="150"/>
  <c r="F78" i="151"/>
  <c r="F133" i="151"/>
  <c r="F49" i="152"/>
  <c r="G78" i="152"/>
  <c r="G66" i="153"/>
  <c r="G154" i="152"/>
  <c r="F89" i="152"/>
  <c r="D90" i="152"/>
  <c r="F130" i="149"/>
  <c r="F155" i="148"/>
  <c r="G155" i="148" s="1"/>
  <c r="G160" i="150"/>
  <c r="G88" i="150"/>
  <c r="F156" i="150"/>
  <c r="G65" i="153"/>
  <c r="G90" i="153"/>
  <c r="F65" i="152"/>
  <c r="F90" i="152"/>
  <c r="F89" i="153"/>
  <c r="E160" i="149"/>
  <c r="E88" i="149"/>
  <c r="G89" i="153"/>
  <c r="F63" i="150"/>
  <c r="G154" i="153"/>
  <c r="C88" i="149"/>
  <c r="F65" i="153"/>
  <c r="F90" i="153"/>
  <c r="F128" i="153"/>
  <c r="F155" i="153"/>
  <c r="G89" i="152"/>
  <c r="G161" i="150"/>
  <c r="F63" i="149"/>
  <c r="F155" i="149"/>
  <c r="F156" i="149"/>
  <c r="G128" i="153"/>
  <c r="F160" i="149"/>
  <c r="F88" i="149"/>
  <c r="F88" i="150"/>
  <c r="F160" i="150"/>
  <c r="F161" i="149"/>
  <c r="G155" i="153"/>
  <c r="G155" i="149"/>
  <c r="G161" i="149"/>
  <c r="G94" i="151" l="1"/>
  <c r="D161" i="148"/>
  <c r="I7" i="73"/>
  <c r="E161" i="148"/>
  <c r="E88" i="148"/>
  <c r="G149" i="3"/>
  <c r="G6" i="1"/>
  <c r="E160" i="148"/>
  <c r="F93" i="151"/>
  <c r="G110" i="3"/>
  <c r="G108" i="3"/>
  <c r="D160" i="148"/>
  <c r="G113" i="151"/>
  <c r="G107" i="3"/>
  <c r="G112" i="151"/>
  <c r="G111" i="151"/>
  <c r="G110" i="151"/>
  <c r="G109" i="151"/>
  <c r="G108" i="151"/>
  <c r="G107" i="151"/>
  <c r="G106" i="151"/>
  <c r="G105" i="151"/>
  <c r="G103" i="151"/>
  <c r="G102" i="151"/>
  <c r="G101" i="151"/>
  <c r="G99" i="151"/>
  <c r="G98" i="151"/>
  <c r="G97" i="151"/>
  <c r="G96" i="151"/>
  <c r="G95" i="151"/>
  <c r="F140" i="151"/>
  <c r="E140" i="151"/>
  <c r="F156" i="148"/>
  <c r="E156" i="148"/>
  <c r="E93" i="151"/>
  <c r="E128" i="151" s="1"/>
  <c r="E155" i="151" s="1"/>
  <c r="D75" i="151"/>
  <c r="D89" i="151" s="1"/>
  <c r="F146" i="3"/>
  <c r="G146" i="3"/>
  <c r="G145" i="151"/>
  <c r="G140" i="151" s="1"/>
  <c r="F82" i="1"/>
  <c r="F80" i="148"/>
  <c r="F87" i="148" s="1"/>
  <c r="F161" i="148" s="1"/>
  <c r="C156" i="148"/>
  <c r="G53" i="1"/>
  <c r="F160" i="148"/>
  <c r="G150" i="1"/>
  <c r="G147" i="1" s="1"/>
  <c r="G105" i="3"/>
  <c r="D8" i="3"/>
  <c r="E15" i="3"/>
  <c r="D15" i="3"/>
  <c r="D37" i="3"/>
  <c r="G54" i="3"/>
  <c r="G53" i="3"/>
  <c r="G52" i="3"/>
  <c r="F55" i="3"/>
  <c r="D60" i="3"/>
  <c r="F70" i="3"/>
  <c r="D78" i="3"/>
  <c r="C78" i="3"/>
  <c r="F86" i="3"/>
  <c r="F85" i="3"/>
  <c r="G85" i="3" s="1"/>
  <c r="G102" i="3"/>
  <c r="G121" i="3"/>
  <c r="G144" i="3"/>
  <c r="G143" i="3"/>
  <c r="D146" i="3"/>
  <c r="D8" i="151"/>
  <c r="D65" i="151" s="1"/>
  <c r="G21" i="151"/>
  <c r="G20" i="151"/>
  <c r="G18" i="151"/>
  <c r="G17" i="151"/>
  <c r="E22" i="151"/>
  <c r="D29" i="151"/>
  <c r="G48" i="151"/>
  <c r="G47" i="151"/>
  <c r="G46" i="151"/>
  <c r="G45" i="151"/>
  <c r="G44" i="151"/>
  <c r="G43" i="151"/>
  <c r="G42" i="151"/>
  <c r="G41" i="151"/>
  <c r="G40" i="151"/>
  <c r="E60" i="151"/>
  <c r="D60" i="151"/>
  <c r="D66" i="151"/>
  <c r="G74" i="151"/>
  <c r="G73" i="151"/>
  <c r="E75" i="151"/>
  <c r="E89" i="151" s="1"/>
  <c r="D78" i="151"/>
  <c r="C55" i="151"/>
  <c r="G59" i="151"/>
  <c r="G58" i="151"/>
  <c r="G57" i="151"/>
  <c r="D93" i="151"/>
  <c r="D128" i="151" s="1"/>
  <c r="G127" i="151"/>
  <c r="G125" i="151"/>
  <c r="G124" i="151"/>
  <c r="G123" i="151"/>
  <c r="G121" i="151"/>
  <c r="G120" i="151"/>
  <c r="G119" i="151"/>
  <c r="G117" i="151"/>
  <c r="G114" i="151" s="1"/>
  <c r="G116" i="151"/>
  <c r="G129" i="151"/>
  <c r="E133" i="151"/>
  <c r="D140" i="151"/>
  <c r="D154" i="151" s="1"/>
  <c r="F150" i="151"/>
  <c r="G150" i="151" s="1"/>
  <c r="G149" i="151"/>
  <c r="F148" i="151"/>
  <c r="G83" i="148"/>
  <c r="G80" i="148" s="1"/>
  <c r="G87" i="148" s="1"/>
  <c r="G149" i="148"/>
  <c r="F147" i="151"/>
  <c r="G147" i="151" s="1"/>
  <c r="G150" i="148"/>
  <c r="G152" i="148"/>
  <c r="F15" i="151"/>
  <c r="G56" i="151"/>
  <c r="C140" i="151"/>
  <c r="C154" i="151" s="1"/>
  <c r="E25" i="73"/>
  <c r="E24" i="73" s="1"/>
  <c r="G9" i="3"/>
  <c r="C8" i="151"/>
  <c r="G13" i="151"/>
  <c r="G133" i="3"/>
  <c r="D29" i="3"/>
  <c r="F49" i="3"/>
  <c r="E49" i="151"/>
  <c r="F70" i="151"/>
  <c r="G131" i="1"/>
  <c r="C133" i="3"/>
  <c r="G60" i="3"/>
  <c r="G80" i="3"/>
  <c r="G148" i="151"/>
  <c r="C22" i="151"/>
  <c r="G58" i="1"/>
  <c r="G135" i="1"/>
  <c r="G15" i="3"/>
  <c r="G133" i="151"/>
  <c r="D22" i="151"/>
  <c r="F37" i="151"/>
  <c r="C66" i="151"/>
  <c r="F114" i="151"/>
  <c r="F49" i="151"/>
  <c r="G39" i="151"/>
  <c r="G37" i="151" s="1"/>
  <c r="G35" i="1"/>
  <c r="G51" i="3"/>
  <c r="E60" i="3"/>
  <c r="D66" i="3"/>
  <c r="G74" i="3"/>
  <c r="G73" i="3"/>
  <c r="C70" i="3"/>
  <c r="G86" i="3"/>
  <c r="G104" i="3"/>
  <c r="G103" i="3"/>
  <c r="E93" i="3"/>
  <c r="D93" i="3"/>
  <c r="D128" i="3" s="1"/>
  <c r="G127" i="3"/>
  <c r="G125" i="3"/>
  <c r="G124" i="3"/>
  <c r="G123" i="3"/>
  <c r="G122" i="3"/>
  <c r="G120" i="3"/>
  <c r="G119" i="3"/>
  <c r="G118" i="3"/>
  <c r="G130" i="3"/>
  <c r="G129" i="3" s="1"/>
  <c r="E129" i="3"/>
  <c r="D133" i="3"/>
  <c r="E140" i="3"/>
  <c r="G145" i="3"/>
  <c r="D140" i="3"/>
  <c r="G142" i="1"/>
  <c r="E155" i="1"/>
  <c r="D155" i="1"/>
  <c r="F155" i="1"/>
  <c r="B31" i="76" s="1"/>
  <c r="C129" i="3"/>
  <c r="C128" i="3"/>
  <c r="D130" i="1"/>
  <c r="E114" i="3"/>
  <c r="C82" i="3"/>
  <c r="G78" i="3"/>
  <c r="G78" i="151"/>
  <c r="G76" i="1"/>
  <c r="C78" i="151"/>
  <c r="E75" i="3"/>
  <c r="E89" i="3" s="1"/>
  <c r="G72" i="151"/>
  <c r="G70" i="151" s="1"/>
  <c r="G72" i="3"/>
  <c r="G68" i="1"/>
  <c r="D89" i="3"/>
  <c r="D87" i="1"/>
  <c r="E87" i="1"/>
  <c r="E161" i="1" s="1"/>
  <c r="G64" i="1"/>
  <c r="C140" i="3"/>
  <c r="C155" i="1"/>
  <c r="B25" i="76" s="1"/>
  <c r="E25" i="76" s="1"/>
  <c r="G17" i="61"/>
  <c r="G31" i="61" s="1"/>
  <c r="C130" i="1"/>
  <c r="G83" i="3"/>
  <c r="C82" i="151"/>
  <c r="G66" i="3"/>
  <c r="G66" i="151"/>
  <c r="C87" i="1"/>
  <c r="B7" i="76" s="1"/>
  <c r="E11" i="73"/>
  <c r="E55" i="3"/>
  <c r="G56" i="3"/>
  <c r="G55" i="3" s="1"/>
  <c r="C55" i="3"/>
  <c r="G49" i="3"/>
  <c r="G47" i="1"/>
  <c r="G49" i="151"/>
  <c r="E8" i="61"/>
  <c r="C17" i="61"/>
  <c r="E10" i="73"/>
  <c r="E9" i="73"/>
  <c r="G29" i="3"/>
  <c r="G27" i="1"/>
  <c r="G30" i="151"/>
  <c r="G29" i="151" s="1"/>
  <c r="E22" i="3"/>
  <c r="G13" i="1"/>
  <c r="D65" i="3"/>
  <c r="D63" i="1"/>
  <c r="E7" i="73"/>
  <c r="D18" i="73"/>
  <c r="G11" i="3"/>
  <c r="G13" i="3"/>
  <c r="E8" i="3"/>
  <c r="E8" i="151"/>
  <c r="H23" i="63"/>
  <c r="I23" i="63"/>
  <c r="C160" i="149"/>
  <c r="C156" i="149"/>
  <c r="G94" i="152"/>
  <c r="G93" i="152" s="1"/>
  <c r="G128" i="152" s="1"/>
  <c r="G155" i="152" s="1"/>
  <c r="G88" i="149"/>
  <c r="G160" i="149"/>
  <c r="C93" i="151"/>
  <c r="C128" i="151" s="1"/>
  <c r="C155" i="151" s="1"/>
  <c r="G156" i="148"/>
  <c r="C160" i="148"/>
  <c r="G160" i="148"/>
  <c r="G55" i="151"/>
  <c r="D88" i="148"/>
  <c r="F55" i="151"/>
  <c r="G100" i="1"/>
  <c r="G95" i="1" s="1"/>
  <c r="H10" i="73"/>
  <c r="I10" i="73" s="1"/>
  <c r="H8" i="73"/>
  <c r="I8" i="73" s="1"/>
  <c r="F96" i="3"/>
  <c r="G96" i="3" s="1"/>
  <c r="H6" i="73"/>
  <c r="I6" i="73" s="1"/>
  <c r="F94" i="3"/>
  <c r="G94" i="3" s="1"/>
  <c r="G142" i="3"/>
  <c r="G140" i="3" s="1"/>
  <c r="F140" i="3"/>
  <c r="H26" i="73"/>
  <c r="G119" i="1"/>
  <c r="H8" i="61"/>
  <c r="I8" i="61" s="1"/>
  <c r="G115" i="3"/>
  <c r="G114" i="3" s="1"/>
  <c r="F114" i="3"/>
  <c r="G117" i="1"/>
  <c r="F116" i="1"/>
  <c r="E130" i="1"/>
  <c r="H6" i="61"/>
  <c r="G114" i="1"/>
  <c r="F95" i="1"/>
  <c r="H11" i="73"/>
  <c r="F111" i="3"/>
  <c r="B24" i="76"/>
  <c r="C156" i="1"/>
  <c r="B26" i="76" s="1"/>
  <c r="G18" i="73"/>
  <c r="F75" i="151"/>
  <c r="G76" i="151"/>
  <c r="G75" i="151" s="1"/>
  <c r="F76" i="3"/>
  <c r="G74" i="1"/>
  <c r="G73" i="1" s="1"/>
  <c r="D20" i="73"/>
  <c r="C24" i="73"/>
  <c r="C29" i="73" s="1"/>
  <c r="D7" i="76" s="1"/>
  <c r="C66" i="3"/>
  <c r="C37" i="3"/>
  <c r="G37" i="3"/>
  <c r="C63" i="1"/>
  <c r="B6" i="76" s="1"/>
  <c r="C65" i="151"/>
  <c r="E63" i="1"/>
  <c r="F20" i="1"/>
  <c r="D6" i="61" s="1"/>
  <c r="F23" i="151"/>
  <c r="G23" i="3"/>
  <c r="G22" i="3" s="1"/>
  <c r="G21" i="1"/>
  <c r="G20" i="1" s="1"/>
  <c r="C31" i="61"/>
  <c r="G32" i="61"/>
  <c r="C22" i="3"/>
  <c r="F8" i="3"/>
  <c r="C8" i="3"/>
  <c r="C18" i="73"/>
  <c r="E6" i="73"/>
  <c r="G9" i="151"/>
  <c r="G8" i="151" s="1"/>
  <c r="G15" i="151" l="1"/>
  <c r="E128" i="3"/>
  <c r="E155" i="3" s="1"/>
  <c r="F128" i="151"/>
  <c r="F155" i="151" s="1"/>
  <c r="G93" i="151"/>
  <c r="G128" i="151" s="1"/>
  <c r="D154" i="3"/>
  <c r="D155" i="3" s="1"/>
  <c r="G8" i="3"/>
  <c r="G65" i="3" s="1"/>
  <c r="E65" i="3"/>
  <c r="E90" i="3" s="1"/>
  <c r="D155" i="151"/>
  <c r="F88" i="148"/>
  <c r="D90" i="151"/>
  <c r="G88" i="148"/>
  <c r="G161" i="148"/>
  <c r="E65" i="151"/>
  <c r="E90" i="151" s="1"/>
  <c r="F146" i="151"/>
  <c r="F65" i="3"/>
  <c r="C32" i="61"/>
  <c r="C89" i="3"/>
  <c r="G146" i="151"/>
  <c r="G147" i="148"/>
  <c r="F84" i="151"/>
  <c r="F84" i="3"/>
  <c r="F80" i="1"/>
  <c r="F87" i="1" s="1"/>
  <c r="B13" i="76" s="1"/>
  <c r="G82" i="1"/>
  <c r="G80" i="1" s="1"/>
  <c r="C154" i="3"/>
  <c r="C155" i="3" s="1"/>
  <c r="G154" i="151"/>
  <c r="E18" i="73"/>
  <c r="G70" i="3"/>
  <c r="G63" i="1"/>
  <c r="B18" i="76" s="1"/>
  <c r="G87" i="1"/>
  <c r="E156" i="1"/>
  <c r="D156" i="1"/>
  <c r="G155" i="1"/>
  <c r="B37" i="76" s="1"/>
  <c r="D161" i="1"/>
  <c r="D160" i="1"/>
  <c r="C89" i="151"/>
  <c r="C90" i="151" s="1"/>
  <c r="D90" i="3"/>
  <c r="E88" i="1"/>
  <c r="G154" i="3"/>
  <c r="C161" i="1"/>
  <c r="E7" i="76"/>
  <c r="C65" i="3"/>
  <c r="C90" i="3" s="1"/>
  <c r="D88" i="1"/>
  <c r="E160" i="1"/>
  <c r="G116" i="1"/>
  <c r="G130" i="1" s="1"/>
  <c r="H29" i="73"/>
  <c r="D31" i="76" s="1"/>
  <c r="E31" i="76" s="1"/>
  <c r="I26" i="73"/>
  <c r="I29" i="73" s="1"/>
  <c r="D37" i="76" s="1"/>
  <c r="I6" i="61"/>
  <c r="I17" i="61" s="1"/>
  <c r="I31" i="61" s="1"/>
  <c r="H17" i="61"/>
  <c r="H31" i="61" s="1"/>
  <c r="F130" i="1"/>
  <c r="G111" i="3"/>
  <c r="G93" i="3" s="1"/>
  <c r="G128" i="3" s="1"/>
  <c r="F93" i="3"/>
  <c r="F128" i="3" s="1"/>
  <c r="F155" i="3" s="1"/>
  <c r="H18" i="73"/>
  <c r="I11" i="73"/>
  <c r="I18" i="73" s="1"/>
  <c r="G30" i="73"/>
  <c r="D26" i="76" s="1"/>
  <c r="E26" i="76" s="1"/>
  <c r="D24" i="76"/>
  <c r="E24" i="76" s="1"/>
  <c r="E20" i="73"/>
  <c r="E19" i="73" s="1"/>
  <c r="E29" i="73" s="1"/>
  <c r="D19" i="76" s="1"/>
  <c r="D19" i="73"/>
  <c r="D29" i="73" s="1"/>
  <c r="F75" i="3"/>
  <c r="G76" i="3"/>
  <c r="G75" i="3" s="1"/>
  <c r="C88" i="1"/>
  <c r="B8" i="76" s="1"/>
  <c r="C160" i="1"/>
  <c r="F63" i="1"/>
  <c r="B12" i="76" s="1"/>
  <c r="F22" i="151"/>
  <c r="F65" i="151" s="1"/>
  <c r="G23" i="151"/>
  <c r="G22" i="151" s="1"/>
  <c r="G65" i="151" s="1"/>
  <c r="D17" i="61"/>
  <c r="E6" i="61"/>
  <c r="E17" i="61" s="1"/>
  <c r="G33" i="61"/>
  <c r="C33" i="61"/>
  <c r="C31" i="73"/>
  <c r="C30" i="73"/>
  <c r="G31" i="73"/>
  <c r="D6" i="76"/>
  <c r="E6" i="76" s="1"/>
  <c r="I31" i="73" l="1"/>
  <c r="G161" i="1"/>
  <c r="G155" i="151"/>
  <c r="G88" i="1"/>
  <c r="B20" i="76" s="1"/>
  <c r="F82" i="3"/>
  <c r="G84" i="3"/>
  <c r="G82" i="3" s="1"/>
  <c r="B19" i="76"/>
  <c r="F82" i="151"/>
  <c r="F89" i="151" s="1"/>
  <c r="F90" i="151" s="1"/>
  <c r="G84" i="151"/>
  <c r="G82" i="151" s="1"/>
  <c r="G89" i="151" s="1"/>
  <c r="G90" i="151" s="1"/>
  <c r="G89" i="3"/>
  <c r="G90" i="3" s="1"/>
  <c r="F89" i="3"/>
  <c r="F90" i="3" s="1"/>
  <c r="F161" i="1"/>
  <c r="G156" i="1"/>
  <c r="B38" i="76" s="1"/>
  <c r="E37" i="76"/>
  <c r="G155" i="3"/>
  <c r="G160" i="1"/>
  <c r="B36" i="76"/>
  <c r="B30" i="76"/>
  <c r="F156" i="1"/>
  <c r="B32" i="76" s="1"/>
  <c r="E31" i="73"/>
  <c r="I30" i="73"/>
  <c r="D38" i="76" s="1"/>
  <c r="E38" i="76" s="1"/>
  <c r="D36" i="76"/>
  <c r="D30" i="76"/>
  <c r="H30" i="73"/>
  <c r="D32" i="76" s="1"/>
  <c r="D31" i="73"/>
  <c r="H31" i="73"/>
  <c r="E19" i="76"/>
  <c r="E30" i="73"/>
  <c r="D13" i="76"/>
  <c r="E13" i="76" s="1"/>
  <c r="D30" i="73"/>
  <c r="I32" i="61"/>
  <c r="E32" i="61"/>
  <c r="E31" i="61"/>
  <c r="F88" i="1"/>
  <c r="B14" i="76" s="1"/>
  <c r="D31" i="61"/>
  <c r="D32" i="61"/>
  <c r="H32" i="61"/>
  <c r="D12" i="76"/>
  <c r="E12" i="76" s="1"/>
  <c r="F160" i="1"/>
  <c r="D18" i="76"/>
  <c r="E18" i="76" s="1"/>
  <c r="C32" i="73"/>
  <c r="D8" i="76"/>
  <c r="E8" i="76" s="1"/>
  <c r="G32" i="73"/>
  <c r="E36" i="76" l="1"/>
  <c r="E30" i="76"/>
  <c r="I32" i="73"/>
  <c r="E32" i="73"/>
  <c r="E32" i="76"/>
  <c r="D32" i="73"/>
  <c r="H32" i="73"/>
  <c r="E33" i="61"/>
  <c r="I33" i="61"/>
  <c r="D33" i="61"/>
  <c r="H33" i="61"/>
  <c r="D14" i="76"/>
  <c r="E14" i="76" s="1"/>
  <c r="D20" i="76"/>
  <c r="E20" i="76" s="1"/>
</calcChain>
</file>

<file path=xl/sharedStrings.xml><?xml version="1.0" encoding="utf-8"?>
<sst xmlns="http://schemas.openxmlformats.org/spreadsheetml/2006/main" count="2868" uniqueCount="477">
  <si>
    <t>Beruházási (felhalmozási) kiadások előirányzata beruházásonként</t>
  </si>
  <si>
    <t>Felújítási kiadások előirányzata felújításonként</t>
  </si>
  <si>
    <t>Felhalmozási bevételek</t>
  </si>
  <si>
    <t>B E V É T E L E K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</si>
  <si>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</si>
  <si>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</si>
  <si>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</si>
  <si>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</si>
  <si>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</si>
  <si>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</si>
  <si>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</si>
  <si>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</si>
  <si>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</si>
  <si>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</si>
  <si>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</si>
  <si>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</si>
  <si>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</si>
  <si>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</si>
  <si>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</si>
  <si>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</si>
  <si>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</si>
  <si>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</si>
  <si>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</si>
  <si>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</si>
  <si>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</si>
  <si>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</si>
  <si>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</si>
  <si>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</si>
  <si>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</si>
  <si>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</si>
  <si>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</si>
  <si>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</si>
  <si>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</si>
  <si>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K I A D Á S O K</t>
  </si>
  <si>
    <t>Személyi  juttatások</t>
  </si>
  <si>
    <t>Tartalékok</t>
  </si>
  <si>
    <t>01</t>
  </si>
  <si>
    <t>Bevételek</t>
  </si>
  <si>
    <t>Kiadások</t>
  </si>
  <si>
    <t>Megnevezés</t>
  </si>
  <si>
    <t>Személyi juttatások</t>
  </si>
  <si>
    <t>ÖSSZESEN:</t>
  </si>
  <si>
    <t>Beruházás  megnevezése</t>
  </si>
  <si>
    <t>Teljes költség</t>
  </si>
  <si>
    <t>Kivitelezés kezdési és befejezési éve</t>
  </si>
  <si>
    <t>Felújítás  megnevezése</t>
  </si>
  <si>
    <t>Sor-
szám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</si>
  <si>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</si>
  <si>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</si>
  <si>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</si>
  <si>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</si>
  <si>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</si>
  <si>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</si>
  <si>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</si>
  <si>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</si>
  <si>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</si>
  <si>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7.1.</t>
  </si>
  <si>
    <t>7.2.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</si>
  <si>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</si>
  <si>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</si>
  <si>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</si>
  <si>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</si>
  <si>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</si>
  <si>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</si>
  <si>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</si>
  <si>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</si>
  <si>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</si>
  <si>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</si>
  <si>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</si>
  <si>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1.5</t>
  </si>
  <si>
    <t>1.8.</t>
  </si>
  <si>
    <t>1.9.</t>
  </si>
  <si>
    <t>1.10.</t>
  </si>
  <si>
    <t>1.11.</t>
  </si>
  <si>
    <t>2.6.</t>
  </si>
  <si>
    <t>1.12.</t>
  </si>
  <si>
    <t>2.7.</t>
  </si>
  <si>
    <t>Dologi  kiadások</t>
  </si>
  <si>
    <t>1.5.</t>
  </si>
  <si>
    <t>11.1.</t>
  </si>
  <si>
    <t>11.2.</t>
  </si>
  <si>
    <t>1. sz. táblázat</t>
  </si>
  <si>
    <t>2. sz. táblázat</t>
  </si>
  <si>
    <t>3. sz. táblázat</t>
  </si>
  <si>
    <t>ELTÉRÉS</t>
  </si>
  <si>
    <t>Rövid lejáratú hitelek törlesztése</t>
  </si>
  <si>
    <t>Hosszú lejáratú hitelek törlesztése</t>
  </si>
  <si>
    <t>I. Működési célú bevételek és kiadások mérlege
(Önkormányzati szinten)</t>
  </si>
  <si>
    <t>II. Felhalmozási célú bevételek és kiadások mérlege
(Önkormányzati szinten)</t>
  </si>
  <si>
    <t>Költségvetési hiány:</t>
  </si>
  <si>
    <t>Költségvetési többlet:</t>
  </si>
  <si>
    <t>3.5.</t>
  </si>
  <si>
    <t>3.6.</t>
  </si>
  <si>
    <t xml:space="preserve">4. </t>
  </si>
  <si>
    <t>Közhatalmi bevételek</t>
  </si>
  <si>
    <t>5.4.</t>
  </si>
  <si>
    <t>5.5.</t>
  </si>
  <si>
    <t>5.6.</t>
  </si>
  <si>
    <t>5.7.</t>
  </si>
  <si>
    <t>5.8.</t>
  </si>
  <si>
    <t xml:space="preserve">7. </t>
  </si>
  <si>
    <t>8.1.</t>
  </si>
  <si>
    <t>8.2.</t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</si>
  <si>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</si>
  <si>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</si>
  <si>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</si>
  <si>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</si>
  <si>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</si>
  <si>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</si>
  <si>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</si>
  <si>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2.10.</t>
  </si>
  <si>
    <t>Értékpapír vásárlása, visszavásárlása</t>
  </si>
  <si>
    <t>Forgatási célú belföldi, külföldi értékpapírok vásárlása</t>
  </si>
  <si>
    <t>Betét elhelyezése</t>
  </si>
  <si>
    <t>Hitelek törlesztése</t>
  </si>
  <si>
    <t>Befektetési célú belföldi, külföldi értékpapírok vásárlása</t>
  </si>
  <si>
    <t>Feladat megnevezése</t>
  </si>
  <si>
    <t>Száma</t>
  </si>
  <si>
    <t>Közfoglalkoztatottak létszáma (fő)</t>
  </si>
  <si>
    <t>Önkormányzat</t>
  </si>
  <si>
    <t xml:space="preserve">   Költségvetési maradvány igénybevétele </t>
  </si>
  <si>
    <t xml:space="preserve">   Vállalkozási maradvány igénybevétele </t>
  </si>
  <si>
    <t>Beruházások</t>
  </si>
  <si>
    <t>8.3.</t>
  </si>
  <si>
    <t>Egyéb felhalmozási kiadások</t>
  </si>
  <si>
    <t xml:space="preserve">   Betét visszavonásából származó bevétel </t>
  </si>
  <si>
    <t xml:space="preserve">   Egyéb belső finanszírozási bevételek</t>
  </si>
  <si>
    <t xml:space="preserve">Dologi kiadások </t>
  </si>
  <si>
    <t>Kölcsön törlesztése</t>
  </si>
  <si>
    <t>Költségvetési maradvány igénybevétele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</si>
  <si>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</si>
  <si>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</si>
  <si>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</si>
  <si>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</si>
  <si>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Hiány külső finanszírozásának bevételei (20+…+24 )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</si>
  <si>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</si>
  <si>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</si>
  <si>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</si>
  <si>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</si>
  <si>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</si>
  <si>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Hiány belső finanszírozás bevételei ( 14+…+18)</t>
  </si>
  <si>
    <t>Önkormányzat működési támogatásai (1.1.+…+.1.6.)</t>
  </si>
  <si>
    <t>Helyi önkormányzatok működésének általános támogatása</t>
  </si>
  <si>
    <t>Önkormányzatok egyes köznevelési feladatainak támogatása</t>
  </si>
  <si>
    <t>Önkormányzatok szociális és gyermekjóléti feladatainak támogatása</t>
  </si>
  <si>
    <t>Önkormányzatok kulturális feladatainak támogatása</t>
  </si>
  <si>
    <t>Működési célú támogatások államháztartáson belülről (2.1.+…+.2.5.)</t>
  </si>
  <si>
    <t>Elvonások és befizetések bevételei</t>
  </si>
  <si>
    <t xml:space="preserve">Működési célú garancia- és kezességvállalásból megtérülések </t>
  </si>
  <si>
    <t xml:space="preserve">Egyéb működési célú támogatások bevételei </t>
  </si>
  <si>
    <t>2.5.-ből EU-s támogatás</t>
  </si>
  <si>
    <t>Felhalmozási célú támogatások államháztartáson belülről (3.1.+…+3.5.)</t>
  </si>
  <si>
    <t>Felhalmozási célú önkormányzati támogatások</t>
  </si>
  <si>
    <t>Felhalmozási célú garancia- és kezességvállalásból megtérülések</t>
  </si>
  <si>
    <t>Egyéb felhalmozási célú támogatások bevételei</t>
  </si>
  <si>
    <t>3.5.-ből EU-s támogatás</t>
  </si>
  <si>
    <t>4.1.</t>
  </si>
  <si>
    <t>4.2.</t>
  </si>
  <si>
    <t>4.3.</t>
  </si>
  <si>
    <t>4.4.</t>
  </si>
  <si>
    <t>Gépjárműadó</t>
  </si>
  <si>
    <t>Egyéb áruhasználati és szolgáltatási adók</t>
  </si>
  <si>
    <t>Egyéb közhatalmi bevételek</t>
  </si>
  <si>
    <t>5.9.</t>
  </si>
  <si>
    <t>5.10.</t>
  </si>
  <si>
    <t>Készletértékesítés ellenértéke</t>
  </si>
  <si>
    <t>Szolgáltatások ellenértéke</t>
  </si>
  <si>
    <t>Közvetített szolgáltatások értéke</t>
  </si>
  <si>
    <t>Tulajdonosi bevételek</t>
  </si>
  <si>
    <t>Ellátási díjak</t>
  </si>
  <si>
    <t xml:space="preserve">Kiszámlázott általános forgalmi adó </t>
  </si>
  <si>
    <t>Általános forgalmi adó visszatérítése</t>
  </si>
  <si>
    <t>Kamatbevételek</t>
  </si>
  <si>
    <t>Egyéb pénzügyi műveletek bevételei</t>
  </si>
  <si>
    <t>Egyéb működési bevételek</t>
  </si>
  <si>
    <t>Felhalmozási bevételek (6.1.+…+6.5.)</t>
  </si>
  <si>
    <t>6.3.</t>
  </si>
  <si>
    <t>6.4.</t>
  </si>
  <si>
    <t>6.5.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</si>
  <si>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</si>
  <si>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</si>
  <si>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</si>
  <si>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</si>
  <si>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</si>
  <si>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Működési célú átvett pénzeszközök (7.1. + … + 7.3.)</t>
  </si>
  <si>
    <t>Működési célú garancia- és kezességvállalásból megtérülések ÁH-n kívülről</t>
  </si>
  <si>
    <t>Egyéb működési célú átvett pénzeszköz</t>
  </si>
  <si>
    <t>7.3.-ból EU-s támogatás (közvetlen)</t>
  </si>
  <si>
    <t>7.3.</t>
  </si>
  <si>
    <t>7.4.</t>
  </si>
  <si>
    <t>Felhalmozási célú átvett pénzeszközök (8.1.+8.2.+8.3.)</t>
  </si>
  <si>
    <t>8.4.</t>
  </si>
  <si>
    <t>Felhalm. célú garancia- és kezességvállalásból megtérülések ÁH-n kívülről</t>
  </si>
  <si>
    <t>Egyéb felhalmozási célú átvett pénzeszköz</t>
  </si>
  <si>
    <t>8.3.-ból EU-s támogatás (közvetlen)</t>
  </si>
  <si>
    <t>KÖLTSÉGVETÉSI BEVÉTELEK ÖSSZESEN: (1+…+8)</t>
  </si>
  <si>
    <t xml:space="preserve">   10.</t>
  </si>
  <si>
    <t>Hitel-, kölcsönfelvétel államháztartáson kívülről  (10.1.+10.3.)</t>
  </si>
  <si>
    <t>Hosszú lejáratú  hitelek, kölcsönök felvétele</t>
  </si>
  <si>
    <t>Likviditási célú  hitelek, kölcsönök felvétele pénzügyi vállalkozástól</t>
  </si>
  <si>
    <t xml:space="preserve">    Rövid lejáratú  hitelek, kölcsönök felvétele</t>
  </si>
  <si>
    <t xml:space="preserve">   11.</t>
  </si>
  <si>
    <t>Belföldi értékpapírok bevételei (11.1. +…+ 11.4.)</t>
  </si>
  <si>
    <t>Forgatási célú belföldi értékpapírok beváltása,  értékesítése</t>
  </si>
  <si>
    <t>Befektetési célú belföldi értékpapírok beváltása,  értékesítése</t>
  </si>
  <si>
    <t xml:space="preserve">    12.</t>
  </si>
  <si>
    <t>Maradvány igénybevétele (12.1. + 12.2.)</t>
  </si>
  <si>
    <t>Előző év költségvetési maradványának igénybevétele</t>
  </si>
  <si>
    <t>Előző év vállalkozási maradványának igénybevétele</t>
  </si>
  <si>
    <t xml:space="preserve">    13.</t>
  </si>
  <si>
    <t>Belföldi finanszírozás bevételei (13.1. + … + 13.3.)</t>
  </si>
  <si>
    <t>Államháztartáson belüli megelőlegezések</t>
  </si>
  <si>
    <t>Államháztartáson belüli megelőlegezések törlesztése</t>
  </si>
  <si>
    <t xml:space="preserve">    14.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</si>
  <si>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</si>
  <si>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</si>
  <si>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</si>
  <si>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</si>
  <si>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</si>
  <si>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</si>
  <si>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</si>
  <si>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</si>
  <si>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</si>
  <si>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</si>
  <si>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</si>
  <si>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10.1.</t>
  </si>
  <si>
    <t>11.3.</t>
  </si>
  <si>
    <t>11.4.</t>
  </si>
  <si>
    <t>12.1.</t>
  </si>
  <si>
    <t>12.2.</t>
  </si>
  <si>
    <t>13.1.</t>
  </si>
  <si>
    <t>13.2.</t>
  </si>
  <si>
    <t>13.3.</t>
  </si>
  <si>
    <t>Külföldi finanszírozás bevételei (14.1.+…14.4.)</t>
  </si>
  <si>
    <t>10.2.</t>
  </si>
  <si>
    <t>10.3.</t>
  </si>
  <si>
    <t xml:space="preserve">    17.</t>
  </si>
  <si>
    <t>1.14.</t>
  </si>
  <si>
    <t>1.15.</t>
  </si>
  <si>
    <t xml:space="preserve">   - Garancia- és kezességvállalásból kifizetés ÁH-n belülre</t>
  </si>
  <si>
    <t xml:space="preserve">   -Visszatérítendő támogatások, kölcsönök nyújtása ÁH-n belülre</t>
  </si>
  <si>
    <t xml:space="preserve">   - Visszatérítendő támogatások, kölcsönök törlesztése ÁH-n belülre</t>
  </si>
  <si>
    <t xml:space="preserve">   - Egyéb működési célú támogatások ÁH-n belülre</t>
  </si>
  <si>
    <t xml:space="preserve">   - Garancia és kezességvállalásból kifizetés ÁH-n kívülre</t>
  </si>
  <si>
    <t xml:space="preserve">   - Visszatérítendő támogatások, kölcsönök nyújtása ÁH-n kívülre</t>
  </si>
  <si>
    <t xml:space="preserve">   - Árkiegészítések, ártámogatások</t>
  </si>
  <si>
    <t xml:space="preserve">   - Kamattámogatások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</si>
  <si>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</si>
  <si>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</si>
  <si>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2.11.</t>
  </si>
  <si>
    <t>2.12.</t>
  </si>
  <si>
    <t>2.13.</t>
  </si>
  <si>
    <t>2.1.-ből EU-s forrásból megvalósuló beruházás</t>
  </si>
  <si>
    <t>2.3.-ból EU-s forrásból megvalósuló felújítás</t>
  </si>
  <si>
    <t xml:space="preserve">   - Egyéb felhalmozási célú támogatások államháztartáson kívülre</t>
  </si>
  <si>
    <t xml:space="preserve">   - Lakástámogatás</t>
  </si>
  <si>
    <t xml:space="preserve">   - Garancia- és kezességvállalásból kifizetés ÁH-n kívülre</t>
  </si>
  <si>
    <t xml:space="preserve">   - Egyéb felhalmozási célú támogatások ÁH-n belülre</t>
  </si>
  <si>
    <t xml:space="preserve">   - Visszatérítendő támogatások, kölcsönök nyújtása ÁH-n belülre</t>
  </si>
  <si>
    <t>Államháztartáson belüli megelőlegezések folyósítása</t>
  </si>
  <si>
    <t>Államháztartáson belüli megelőlegezések visszafizetése</t>
  </si>
  <si>
    <t>KÖLTSÉGVETÉSI, FINANSZÍROZÁSI BEVÉTELEK ÉS KIADÁSOK EGYENLEGE</t>
  </si>
  <si>
    <t>Önkormányzatok működési támogatásai</t>
  </si>
  <si>
    <t>Működési célú támogatások államháztartáson belülről</t>
  </si>
  <si>
    <t>Működési célú átvett pénzeszközök</t>
  </si>
  <si>
    <t xml:space="preserve">   Likviditási célú hitelek, kölcsönök felvétele</t>
  </si>
  <si>
    <t xml:space="preserve">   Értékpapírok bevételei</t>
  </si>
  <si>
    <t>Hiány belső finanszírozásának bevételei (15.+…+18. )</t>
  </si>
  <si>
    <t xml:space="preserve">Hiány külső finanszírozásának bevételei (20.+…+21.) </t>
  </si>
  <si>
    <t>Likviditási célú hitelek törlesztése</t>
  </si>
  <si>
    <t>Költségvetési kiadások összesen (1.+...+12.)</t>
  </si>
  <si>
    <t>Felhalmozási célú támogatások államháztartáson belülről</t>
  </si>
  <si>
    <t>1.-ből EU-s támogatás</t>
  </si>
  <si>
    <t>Felhalmozási célú átvett pénzeszközök átvétele</t>
  </si>
  <si>
    <t>4.-ből EU-s támogatás (közvetlen)</t>
  </si>
  <si>
    <t>Egyéb felhalmozási célú bevételek</t>
  </si>
  <si>
    <t>Felhalmozási célú finanszírozási bevételek összesen (13.+19.)</t>
  </si>
  <si>
    <t>1.-ből EU-s forrásból megvalósuló beruházás</t>
  </si>
  <si>
    <t>3.-ból EU-s forrásból megvalósuló felújítás</t>
  </si>
  <si>
    <t>Pénzügyi lízing kiadásai</t>
  </si>
  <si>
    <t>Felhalmozási célú finanszírozási kiadások összesen
(13.+...+24.)</t>
  </si>
  <si>
    <t>BEVÉTEL ÖSSZESEN (12+25)</t>
  </si>
  <si>
    <t>KIADÁSOK ÖSSZESEN (12+25)</t>
  </si>
  <si>
    <t xml:space="preserve"> 10.</t>
  </si>
  <si>
    <t>2.-ból EU-s támogatás</t>
  </si>
  <si>
    <t>Költségvetési bevételek összesen: (1.+3.+4.+6.+…+11.)</t>
  </si>
  <si>
    <t>Költségvetési kiadások összesen: (1.+3.+5.+...+11.)</t>
  </si>
  <si>
    <t>Összes bevétel, kiadás</t>
  </si>
  <si>
    <t>Kötelező feladatok bevételei, kiadásai</t>
  </si>
  <si>
    <t>Önként vállalt feladatok bevételei, kiadásai</t>
  </si>
  <si>
    <t>Működési bevételek</t>
  </si>
  <si>
    <t xml:space="preserve">Működési célú visszatérítendő támogatások, kölcsönök visszatérülése </t>
  </si>
  <si>
    <t>Működési célú visszatérítendő támogatások, kölcsönök igénybevétele</t>
  </si>
  <si>
    <t>Felhalmozási célú visszatérítendő támogatások, kölcsönök visszatérülése</t>
  </si>
  <si>
    <t>Felhalmozási célú visszatérítendő támogatások, kölcsönök igénybevétele</t>
  </si>
  <si>
    <t>Működési célú visszatérítendő támogatások, kölcsönök visszatér. ÁH-n kívülről</t>
  </si>
  <si>
    <t>Felhalm. célú visszatérítendő támogatások, kölcsönök visszatér. ÁH-n kívülről</t>
  </si>
  <si>
    <t>2.5.-ből        - Garancia- és kezességvállalásból kifizetés ÁH-n belülre</t>
  </si>
  <si>
    <t xml:space="preserve">Működési célú kvi támogatások és kiegészítő támogatások </t>
  </si>
  <si>
    <t>Elszámolásból származó bevételek</t>
  </si>
  <si>
    <t>Működési bevételek (5.1.+…+ 5.11.)</t>
  </si>
  <si>
    <t>5.11.</t>
  </si>
  <si>
    <t>Biztosító által fizetett kártérítés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</si>
  <si>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</si>
  <si>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1.16.</t>
  </si>
  <si>
    <t>1.17.</t>
  </si>
  <si>
    <t xml:space="preserve">   - Elvonások és befizetések</t>
  </si>
  <si>
    <t xml:space="preserve">   - Törvényi előíráson alapuló befizetések</t>
  </si>
  <si>
    <t xml:space="preserve"> - az 1.5-ből: - Előző évi elszámolásból származó befizetések</t>
  </si>
  <si>
    <t>1.18.</t>
  </si>
  <si>
    <t>1.19.</t>
  </si>
  <si>
    <t>1.20.</t>
  </si>
  <si>
    <t xml:space="preserve"> - az 1.18-ból: - Általános tartalék</t>
  </si>
  <si>
    <t xml:space="preserve">   - Céltartalék</t>
  </si>
  <si>
    <t>KÖLTSÉGVETÉSI KIADÁSOK ÖSSZESEN (1+2)</t>
  </si>
  <si>
    <t>Hitel-, kölcsöntörlesztés államháztartáson kívülre (4.1. + … + 4.3.)</t>
  </si>
  <si>
    <t>Belföldi értékpapírok kiadásai (5.1. + … + 5.6.)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</si>
  <si>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</si>
  <si>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</si>
  <si>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</si>
  <si>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</si>
  <si>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</si>
  <si>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Hosszú lejáratú hitelek, kölcsönök törlesztése pénzügyi vállalkozásnak</t>
  </si>
  <si>
    <t>Likviditási célú hitelek, kölcsönök törlesztése pénzügyi vállalkozásnak</t>
  </si>
  <si>
    <t>Rövid lejáratú hitelek, kölcsönök törlesztése pénzügyi vállalkozásnak</t>
  </si>
  <si>
    <t>Forgatási célú belföldi értékpapírok vásárlása</t>
  </si>
  <si>
    <t>Forgatási célú külföldi értékpapírok vásárlása</t>
  </si>
  <si>
    <t xml:space="preserve">   Rövid lejáratú  hitelek, kölcsönök felvétele</t>
  </si>
  <si>
    <t>Külföldi értékpapírok beváltása</t>
  </si>
  <si>
    <t>Belföldi finanszírozás kiadásai (6.1. + … + 6.4.)</t>
  </si>
  <si>
    <t>Pénzeszközök lekötött betétként elhelyezése</t>
  </si>
  <si>
    <t>Külföldi finanszírozás kiadásai (7.1. + … + 7.5.)</t>
  </si>
  <si>
    <t>7.5.</t>
  </si>
  <si>
    <t>Befektetési célú külföldi értékpapírok vásárlása</t>
  </si>
  <si>
    <t>Hitelek, kölcsönök törlesztése külföldi kormányoknak nemz. Szervezeteknek</t>
  </si>
  <si>
    <t>Hitelek, kölcsönök törlesztése külföldi pénzintézeteknek</t>
  </si>
  <si>
    <t>Adóssághoz nem kapcsolódó származékos ügyletek</t>
  </si>
  <si>
    <t>Váltókiadások</t>
  </si>
  <si>
    <t>KIADÁSOK ÖSSZESEN: (3.+10.)</t>
  </si>
  <si>
    <t>FINANSZÍROZÁSI KIADÁSOK ÖSSZESEN: (4.+…+9.)</t>
  </si>
  <si>
    <t>Költségvetési hiány, többlet ( költségvetési bevételek 9. sor - költségvetési kiadások 3. sor) (+/-)</t>
  </si>
  <si>
    <t>Váltóbevételek</t>
  </si>
  <si>
    <t xml:space="preserve">   9.</t>
  </si>
  <si>
    <t xml:space="preserve">    18.</t>
  </si>
  <si>
    <t>FINANSZÍROZÁSI BEVÉTELEK ÖSSZESEN: (10. + … +16.)</t>
  </si>
  <si>
    <t>KÖLTSÉGVETÉSI ÉS FINANSZÍROZÁSI BEVÉTELEK ÖSSZESEN: (9+17)</t>
  </si>
  <si>
    <t>Finanszírozási bevételek, kiadások egyenlege (finanszírozási bevételek 17. sor - finanszírozási kiadások 10. sor)
 (+/-)</t>
  </si>
  <si>
    <t>6.-ból EU-s támogatás (közvetlen)</t>
  </si>
  <si>
    <t>Költségvetési bevételek összesen (1.+2.+4.+5.+6.+8.+…+12.)</t>
  </si>
  <si>
    <t>Működési célú finanszírozási bevételek összesen (14.+19.+22.+23.)</t>
  </si>
  <si>
    <t>BEVÉTEL ÖSSZESEN (13.+24.)</t>
  </si>
  <si>
    <t>Működési célú finanszírozási kiadások összesen (14.+...+23.)</t>
  </si>
  <si>
    <t>KIADÁSOK ÖSSZESEN (13.+24.)</t>
  </si>
  <si>
    <t>A</t>
  </si>
  <si>
    <t>B</t>
  </si>
  <si>
    <t>C</t>
  </si>
  <si>
    <t>E</t>
  </si>
  <si>
    <t>D</t>
  </si>
  <si>
    <t>F</t>
  </si>
  <si>
    <t>G</t>
  </si>
  <si>
    <t>H</t>
  </si>
  <si>
    <t>Működési célú kvi támogatások és kiegészítő támogatások</t>
  </si>
  <si>
    <t xml:space="preserve">   16.</t>
  </si>
  <si>
    <t xml:space="preserve">   17.</t>
  </si>
  <si>
    <t xml:space="preserve">   18.</t>
  </si>
  <si>
    <t>BEVÉTELEK ÖSSZESEN: (9+17)</t>
  </si>
  <si>
    <t xml:space="preserve"> az 1.5-ből: - Előző évi elszámolásból származó befizetések</t>
  </si>
  <si>
    <t xml:space="preserve"> az 1.18-ból: - Általános tartalék</t>
  </si>
  <si>
    <t xml:space="preserve">     - Céltartalék</t>
  </si>
  <si>
    <r>
      <t xml:space="preserve">   Működési költségvetés kiadásai </t>
    </r>
    <r>
      <rPr>
        <sz val="8"/>
        <rFont val="Times New Roman CE"/>
        <charset val="238"/>
      </rPr>
      <t>(1.1+…+1.5+1.18.)</t>
    </r>
  </si>
  <si>
    <t>Éven belüli lejáatú belföldi értékpapírok beváltása</t>
  </si>
  <si>
    <t>Rövid lejáratú hitelek, kölcsönök törlesztése</t>
  </si>
  <si>
    <t>Hosszú lejáratú hitelek, kölcsönök törlesztése</t>
  </si>
  <si>
    <t>Hitelek, kölcsönök törlesztése külföldi kormányoknak nemz. szervezeteknek</t>
  </si>
  <si>
    <t>Éves tervezett létszám előirányzat (fő)</t>
  </si>
  <si>
    <t>Államigazgatási feladatok bevételei, kiadásai</t>
  </si>
  <si>
    <t>Központi, irányító szervi támogatás</t>
  </si>
  <si>
    <t>Belföldi finanszírozás kiadásai (6.1. + … + 6.5.)</t>
  </si>
  <si>
    <t>Eredeti
előirányzat</t>
  </si>
  <si>
    <t>Kiadási jogcím</t>
  </si>
  <si>
    <t>Hitel-, kölcsöntörlesztés államházt-on kívülre (4.1. + … + 4.3.)</t>
  </si>
  <si>
    <t xml:space="preserve">2.1. melléklet </t>
  </si>
  <si>
    <t xml:space="preserve">F </t>
  </si>
  <si>
    <t>2.2. melléklet</t>
  </si>
  <si>
    <t>2.1. számú melléklet C. oszlop 13. sor + 2.2. számú melléklet C. oszlop 12. sor</t>
  </si>
  <si>
    <t>2.1. számú melléklet D. oszlop 13. sor + 2.2. számú melléklet D. oszlop 12. sor</t>
  </si>
  <si>
    <t>2.1. számú melléklet E. oszlop 13. sor + 2.2. számú melléklet E. oszlop 12. sor</t>
  </si>
  <si>
    <t>2.1. számú melléklet G. oszlop 13. sor + 2.2. számú melléklet G. oszlop 12. sor</t>
  </si>
  <si>
    <t>2.1. számú melléklet H. oszlop 13. sor + 2.2. számú melléklet H. oszlop 12. sor</t>
  </si>
  <si>
    <t>2.1. számú melléklet I. oszlop 13. sor + 2.2. számú melléklet I. oszlop 12. sor</t>
  </si>
  <si>
    <t>2.1. számú melléklet C. oszlop 24. sor + 2.2. számú melléklet C. oszlop 25. sor</t>
  </si>
  <si>
    <t>2.1. számú melléklet C. oszlop 25. sor + 2.2. számú melléklet C. oszlop 26. sor</t>
  </si>
  <si>
    <t>2.1. számú melléklet D. oszlop 24. sor + 2.2. számú melléklet D. oszlop 25. sor</t>
  </si>
  <si>
    <t>2.1. számú melléklet D. oszlop 25. sor + 2.2. számú melléklet D. oszlop 26. sor</t>
  </si>
  <si>
    <t>2.1. számú melléklet E. oszlop 24. sor + 2.2. számú melléklet E. oszlop 25. sor</t>
  </si>
  <si>
    <t>2.1. számú melléklet E. oszlop 25. sor + 2.2. számú melléklet E. oszlop 26. sor</t>
  </si>
  <si>
    <t>2.1. számú melléklet G. oszlop 24. sor + 2.2. számú melléklet G. oszlop 25. sor</t>
  </si>
  <si>
    <t>2.1. számú melléklet G. oszlop 25. sor + 2.2. számú melléklet G. oszlop 26. sor</t>
  </si>
  <si>
    <t>2.1. számú melléklet H. oszlop 24. sor + 2.2. számú melléklet H. oszlop 25. sor</t>
  </si>
  <si>
    <t>2.1. számú melléklet H. oszlop 25. sor + 2.2. számú melléklet H. oszlop 26. sor</t>
  </si>
  <si>
    <t>2.1. számú melléklet I. oszlop 24. sor + 2.2. számú melléklet I. oszlop 25. sor</t>
  </si>
  <si>
    <t>2.1. számú melléklet I. oszlop 25. sor + 2.2. számú melléklet I. oszlop 26. sor</t>
  </si>
  <si>
    <t>1.1 sz. melléklet Bevételek táblázat C. oszlop 17 sora =</t>
  </si>
  <si>
    <t>1.1 sz. melléklet Bevételek táblázat C. oszlop 18 sora =</t>
  </si>
  <si>
    <t>1.1. sz. melléklet Bevételek táblázat C. oszlop 9 sora =</t>
  </si>
  <si>
    <t>1.1. sz. melléklet Bevételek táblázat D. oszlop 9 sora =</t>
  </si>
  <si>
    <t>1.1. sz. melléklet Bevételek táblázat D. oszlop 17 sora =</t>
  </si>
  <si>
    <t>1.1. sz. melléklet Bevételek táblázat D. oszlop 18 sora =</t>
  </si>
  <si>
    <t>1.1. sz. melléklet Bevételek táblázat E. oszlop 9 sora =</t>
  </si>
  <si>
    <t>1.1. sz. melléklet Bevételek táblázat E. oszlop 17 sora =</t>
  </si>
  <si>
    <t>1.1. sz. melléklet Bevételek táblázat E. oszlop 18 sora =</t>
  </si>
  <si>
    <t>1.1.sz. melléklet Kiadások táblázat C. oszlop 3 sora =</t>
  </si>
  <si>
    <t>1.1. sz. melléklet Kiadások táblázat C. oszlop 10 sora =</t>
  </si>
  <si>
    <t>1.1. sz. melléklet Kiadások táblázat C. oszlop 11 sora =</t>
  </si>
  <si>
    <t>1.1. sz. melléklet Kiadások táblázat D. oszlop 3 sora =</t>
  </si>
  <si>
    <t>1.1. sz. melléklet Kiadások táblázat D. oszlop 10 sora =</t>
  </si>
  <si>
    <t>1.1. sz. melléklet Kiadások táblázat D. oszlop 11 sora =</t>
  </si>
  <si>
    <t>1.1. sz. melléklet Kiadások táblázat E. oszlop 3 sora =</t>
  </si>
  <si>
    <t>1.1. sz. melléklet Kiadások táblázat E. oszlop 10 sora =</t>
  </si>
  <si>
    <t>1.1.sz. melléklet Kiadások táblázat E. oszlop 11 sora =</t>
  </si>
  <si>
    <t>1.1. sz. melléklet Bevételek táblázat C. oszlop 17 sora =</t>
  </si>
  <si>
    <t>1.1. sz. melléklet Bevételek táblázat C. oszlop 18 sora =</t>
  </si>
  <si>
    <t>1.1. sz. melléklet Kiadások táblázat C. oszlop 3 sora =</t>
  </si>
  <si>
    <t>1.1. sz. melléklet Kiadások táblázat E. oszlop 11 sora =</t>
  </si>
  <si>
    <t>Építményadó</t>
  </si>
  <si>
    <t>Idegenforgalmi adó</t>
  </si>
  <si>
    <t>Iparűzési adó</t>
  </si>
  <si>
    <t>Talajterhelési díj</t>
  </si>
  <si>
    <t>4.5.</t>
  </si>
  <si>
    <t>4.6.</t>
  </si>
  <si>
    <t>4.7.</t>
  </si>
  <si>
    <t>Közhatalmi bevételek (4.1.+...+4.7.)</t>
  </si>
  <si>
    <t>Kamatbevételek és más nyereségjellegű bevételek</t>
  </si>
  <si>
    <t>Költségvetési rendelet módosítás űrlapjainak összefüggései:</t>
  </si>
  <si>
    <t xml:space="preserve">   Váltóbevételek</t>
  </si>
  <si>
    <t>5.1. melléklet</t>
  </si>
  <si>
    <t>Költségvetés módosítás űrlapjainak összefüggései:</t>
  </si>
  <si>
    <t>E=C±D</t>
  </si>
  <si>
    <t>I=G±H</t>
  </si>
  <si>
    <t>Kiemelt előirányzat, előirányzat megnevezése</t>
  </si>
  <si>
    <t>Forintban!</t>
  </si>
  <si>
    <t>Bruttó  hiány:</t>
  </si>
  <si>
    <t>Bruttó  többlet:</t>
  </si>
  <si>
    <t>2018. évi eredeti előirányzat BEVÉTELEK</t>
  </si>
  <si>
    <t>Éven belüli lejáratú belföldi értékpapírok kibocsátása</t>
  </si>
  <si>
    <t>Éven túli lejáratú belföldi értékpapírok kibocsátása</t>
  </si>
  <si>
    <t>Lejötött betétek megszüntetése</t>
  </si>
  <si>
    <t>Eddigi módosítások összege 2018-ban</t>
  </si>
  <si>
    <t>Módosítások összesen</t>
  </si>
  <si>
    <t>I=(E+H)</t>
  </si>
  <si>
    <t>H=(F+G)</t>
  </si>
  <si>
    <t>… számú módosítás utáni előirányzat</t>
  </si>
  <si>
    <t>Módosítások összesen 2018. …..-ig</t>
  </si>
  <si>
    <t xml:space="preserve">Korábbi módosítások </t>
  </si>
  <si>
    <t>F=(D+…+E)</t>
  </si>
  <si>
    <t>G=(C+F)</t>
  </si>
  <si>
    <t>5.1. 1.melléklet</t>
  </si>
  <si>
    <t>5.1. 2.melléklet</t>
  </si>
  <si>
    <t>5.1. 3.melléklet</t>
  </si>
  <si>
    <t>Vagyoni típusú adó</t>
  </si>
  <si>
    <t>ÁHB megelőlegezés visszafizetése</t>
  </si>
  <si>
    <t>2018</t>
  </si>
  <si>
    <t>2017</t>
  </si>
  <si>
    <t>1. sz. módosítás</t>
  </si>
  <si>
    <t>Ságvár és Som község fenntartható települési közlekedésfejlesztése TOP-3.1.1-15-Sol-2016-00003</t>
  </si>
  <si>
    <t>Tárgyi eszköz beszerzés /zöldterület kezelés/</t>
  </si>
  <si>
    <t>Térfigyelő kamerarendszer bővítése</t>
  </si>
  <si>
    <t>Kistelepülési önkományzatok alacsony összegű fejlesztéseinek támogatása /ravatalozó/ támogatás + saját finanszírozásból</t>
  </si>
  <si>
    <t>Ady Endre u. 32. ingatlan korszerűsítése</t>
  </si>
  <si>
    <t>Kispályás füves labdarugópálya építése 020/1 hrsz.</t>
  </si>
  <si>
    <t>Tárgyi eszköz beszerzés- közfoglalkoztatás</t>
  </si>
  <si>
    <t>Informatikai eszköz beszerzés /használt számítógép/</t>
  </si>
  <si>
    <t xml:space="preserve">2. sz. módosítás </t>
  </si>
  <si>
    <t>2. számú módosítás utáni előirányzat</t>
  </si>
  <si>
    <t>Halmozott módosítás 2018. 06.30-ig</t>
  </si>
  <si>
    <t>Módosítások összesen 2018. 06.30-ig</t>
  </si>
  <si>
    <t>2018.06.30. módosítás után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</si>
</sst>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F_t_-;\-* #,##0.00\ _F_t_-;_-* &quot;-&quot;??\ _F_t_-;_-@_-"/>
    <numFmt numFmtId="164" formatCode="#,###"/>
  </numFmts>
  <fonts count="43" x14ac:knownFonts="1">
    <font>
      <sz val="10"/>
      <name val="Times New Roman CE"/>
      <charset val="238"/>
    </font>
    <font>
      <sz val="10"/>
      <name val="Times New Roman CE"/>
      <charset val="238"/>
    </font>
    <font>
      <sz val="11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i/>
      <sz val="10"/>
      <name val="Times New Roman CE"/>
      <family val="1"/>
      <charset val="238"/>
    </font>
    <font>
      <i/>
      <sz val="11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sz val="10"/>
      <name val="Times New Roman CE"/>
      <charset val="238"/>
    </font>
    <font>
      <i/>
      <sz val="10"/>
      <name val="Times New Roman CE"/>
      <charset val="238"/>
    </font>
    <font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12"/>
      <color indexed="10"/>
      <name val="Times New Roman CE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  <font>
      <b/>
      <sz val="11"/>
      <name val="Times New Roman CE"/>
      <charset val="238"/>
    </font>
    <font>
      <b/>
      <i/>
      <sz val="9"/>
      <name val="Times New Roman CE"/>
      <charset val="238"/>
    </font>
    <font>
      <b/>
      <sz val="14"/>
      <name val="Times New Roman CE"/>
      <charset val="238"/>
    </font>
    <font>
      <sz val="9"/>
      <name val="Times New Roman CE"/>
      <charset val="238"/>
    </font>
    <font>
      <sz val="9"/>
      <color indexed="17"/>
      <name val="Times New Roman CE"/>
      <charset val="238"/>
    </font>
    <font>
      <sz val="10"/>
      <color indexed="17"/>
      <name val="Times New Roman CE"/>
      <charset val="238"/>
    </font>
    <font>
      <sz val="10"/>
      <name val="Times New Roman CE"/>
      <charset val="238"/>
    </font>
    <font>
      <i/>
      <sz val="9"/>
      <name val="Times New Roman"/>
      <family val="1"/>
      <charset val="238"/>
    </font>
    <font>
      <b/>
      <sz val="9"/>
      <color theme="1"/>
      <name val="Times New Roman CE"/>
      <family val="1"/>
      <charset val="238"/>
    </font>
    <font>
      <b/>
      <sz val="8"/>
      <color theme="1"/>
      <name val="Times New Roman CE"/>
      <family val="1"/>
      <charset val="238"/>
    </font>
    <font>
      <b/>
      <sz val="8"/>
      <color rgb="FF000000"/>
      <name val="Times New Roman CE"/>
      <family val="1"/>
      <charset val="238"/>
    </font>
    <font>
      <b/>
      <sz val="9"/>
      <color rgb="FF000000"/>
      <name val="Times New Roman CE"/>
      <family val="1"/>
      <charset val="238"/>
    </font>
    <font>
      <b/>
      <sz val="10"/>
      <color theme="1"/>
      <name val="Times New Roman CE"/>
      <family val="1"/>
      <charset val="238"/>
    </font>
    <font>
      <b/>
      <sz val="14"/>
      <color rgb="FFFF0000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lightHorizontal"/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0" fillId="0" borderId="0"/>
  </cellStyleXfs>
  <cellXfs count="373">
    <xf numFmtId="0" fontId="0" fillId="0" borderId="0" xfId="0"/>
    <xf numFmtId="164" fontId="3" fillId="0" borderId="0" xfId="0" applyNumberFormat="1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6" fillId="0" borderId="0" xfId="5" applyFont="1" applyFill="1" applyBorder="1" applyAlignment="1" applyProtection="1">
      <alignment horizontal="center" vertical="center" wrapText="1"/>
    </xf>
    <xf numFmtId="0" fontId="6" fillId="0" borderId="0" xfId="5" applyFont="1" applyFill="1" applyBorder="1" applyAlignment="1" applyProtection="1">
      <alignment vertical="center" wrapText="1"/>
    </xf>
    <xf numFmtId="0" fontId="18" fillId="0" borderId="1" xfId="5" applyFont="1" applyFill="1" applyBorder="1" applyAlignment="1" applyProtection="1">
      <alignment horizontal="left" vertical="center" wrapText="1" indent="1"/>
    </xf>
    <xf numFmtId="0" fontId="18" fillId="0" borderId="2" xfId="5" applyFont="1" applyFill="1" applyBorder="1" applyAlignment="1" applyProtection="1">
      <alignment horizontal="left" vertical="center" wrapText="1" indent="1"/>
    </xf>
    <xf numFmtId="0" fontId="18" fillId="0" borderId="3" xfId="5" applyFont="1" applyFill="1" applyBorder="1" applyAlignment="1" applyProtection="1">
      <alignment horizontal="left" vertical="center" wrapText="1" indent="1"/>
    </xf>
    <xf numFmtId="0" fontId="18" fillId="0" borderId="4" xfId="5" applyFont="1" applyFill="1" applyBorder="1" applyAlignment="1" applyProtection="1">
      <alignment horizontal="left" vertical="center" wrapText="1" indent="1"/>
    </xf>
    <xf numFmtId="0" fontId="18" fillId="0" borderId="5" xfId="5" applyFont="1" applyFill="1" applyBorder="1" applyAlignment="1" applyProtection="1">
      <alignment horizontal="left" vertical="center" wrapText="1" indent="1"/>
    </xf>
    <xf numFmtId="0" fontId="18" fillId="0" borderId="6" xfId="5" applyFont="1" applyFill="1" applyBorder="1" applyAlignment="1" applyProtection="1">
      <alignment horizontal="left" vertical="center" wrapText="1" indent="1"/>
    </xf>
    <xf numFmtId="49" fontId="18" fillId="0" borderId="7" xfId="5" applyNumberFormat="1" applyFont="1" applyFill="1" applyBorder="1" applyAlignment="1" applyProtection="1">
      <alignment horizontal="left" vertical="center" wrapText="1" indent="1"/>
    </xf>
    <xf numFmtId="49" fontId="18" fillId="0" borderId="8" xfId="5" applyNumberFormat="1" applyFont="1" applyFill="1" applyBorder="1" applyAlignment="1" applyProtection="1">
      <alignment horizontal="left" vertical="center" wrapText="1" indent="1"/>
    </xf>
    <xf numFmtId="49" fontId="18" fillId="0" borderId="9" xfId="5" applyNumberFormat="1" applyFont="1" applyFill="1" applyBorder="1" applyAlignment="1" applyProtection="1">
      <alignment horizontal="left" vertical="center" wrapText="1" indent="1"/>
    </xf>
    <xf numFmtId="49" fontId="18" fillId="0" borderId="10" xfId="5" applyNumberFormat="1" applyFont="1" applyFill="1" applyBorder="1" applyAlignment="1" applyProtection="1">
      <alignment horizontal="left" vertical="center" wrapText="1" indent="1"/>
    </xf>
    <xf numFmtId="49" fontId="18" fillId="0" borderId="11" xfId="5" applyNumberFormat="1" applyFont="1" applyFill="1" applyBorder="1" applyAlignment="1" applyProtection="1">
      <alignment horizontal="left" vertical="center" wrapText="1" indent="1"/>
    </xf>
    <xf numFmtId="49" fontId="18" fillId="0" borderId="12" xfId="5" applyNumberFormat="1" applyFont="1" applyFill="1" applyBorder="1" applyAlignment="1" applyProtection="1">
      <alignment horizontal="left" vertical="center" wrapText="1" indent="1"/>
    </xf>
    <xf numFmtId="0" fontId="18" fillId="0" borderId="0" xfId="5" applyFont="1" applyFill="1" applyBorder="1" applyAlignment="1" applyProtection="1">
      <alignment horizontal="left" vertical="center" wrapText="1" indent="1"/>
    </xf>
    <xf numFmtId="0" fontId="17" fillId="0" borderId="13" xfId="5" applyFont="1" applyFill="1" applyBorder="1" applyAlignment="1" applyProtection="1">
      <alignment horizontal="left" vertical="center" wrapText="1" indent="1"/>
    </xf>
    <xf numFmtId="0" fontId="17" fillId="0" borderId="14" xfId="5" applyFont="1" applyFill="1" applyBorder="1" applyAlignment="1" applyProtection="1">
      <alignment horizontal="left" vertical="center" wrapText="1" indent="1"/>
    </xf>
    <xf numFmtId="0" fontId="17" fillId="0" borderId="15" xfId="5" applyFont="1" applyFill="1" applyBorder="1" applyAlignment="1" applyProtection="1">
      <alignment horizontal="left" vertical="center" wrapText="1" indent="1"/>
    </xf>
    <xf numFmtId="164" fontId="18" fillId="0" borderId="2" xfId="0" applyNumberFormat="1" applyFont="1" applyFill="1" applyBorder="1" applyAlignment="1" applyProtection="1">
      <alignment vertical="center" wrapText="1"/>
      <protection locked="0"/>
    </xf>
    <xf numFmtId="164" fontId="18" fillId="0" borderId="6" xfId="0" applyNumberFormat="1" applyFont="1" applyFill="1" applyBorder="1" applyAlignment="1" applyProtection="1">
      <alignment vertical="center" wrapText="1"/>
      <protection locked="0"/>
    </xf>
    <xf numFmtId="0" fontId="17" fillId="0" borderId="14" xfId="5" applyFont="1" applyFill="1" applyBorder="1" applyAlignment="1" applyProtection="1">
      <alignment vertical="center" wrapText="1"/>
    </xf>
    <xf numFmtId="0" fontId="17" fillId="0" borderId="16" xfId="5" applyFont="1" applyFill="1" applyBorder="1" applyAlignment="1" applyProtection="1">
      <alignment vertical="center" wrapText="1"/>
    </xf>
    <xf numFmtId="0" fontId="17" fillId="0" borderId="13" xfId="5" applyFont="1" applyFill="1" applyBorder="1" applyAlignment="1" applyProtection="1">
      <alignment horizontal="center" vertical="center" wrapText="1"/>
    </xf>
    <xf numFmtId="0" fontId="17" fillId="0" borderId="14" xfId="5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>
      <alignment vertical="center" wrapText="1"/>
    </xf>
    <xf numFmtId="164" fontId="0" fillId="0" borderId="0" xfId="0" applyNumberFormat="1" applyFill="1" applyAlignment="1">
      <alignment horizontal="center" vertical="center" wrapText="1"/>
    </xf>
    <xf numFmtId="164" fontId="4" fillId="0" borderId="0" xfId="0" applyNumberFormat="1" applyFont="1" applyFill="1" applyAlignment="1">
      <alignment horizontal="center" vertical="center" wrapText="1"/>
    </xf>
    <xf numFmtId="164" fontId="18" fillId="0" borderId="8" xfId="0" applyNumberFormat="1" applyFont="1" applyFill="1" applyBorder="1" applyAlignment="1" applyProtection="1">
      <alignment horizontal="left" vertical="center" wrapText="1" indent="1"/>
      <protection locked="0"/>
    </xf>
    <xf numFmtId="164" fontId="5" fillId="0" borderId="0" xfId="0" applyNumberFormat="1" applyFont="1" applyFill="1" applyAlignment="1" applyProtection="1">
      <alignment horizontal="right" wrapText="1"/>
    </xf>
    <xf numFmtId="164" fontId="17" fillId="0" borderId="17" xfId="0" applyNumberFormat="1" applyFont="1" applyFill="1" applyBorder="1" applyAlignment="1" applyProtection="1">
      <alignment horizontal="center" vertical="center" wrapText="1"/>
    </xf>
    <xf numFmtId="164" fontId="17" fillId="0" borderId="18" xfId="0" applyNumberFormat="1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vertical="center" wrapText="1"/>
    </xf>
    <xf numFmtId="164" fontId="18" fillId="0" borderId="19" xfId="0" applyNumberFormat="1" applyFont="1" applyFill="1" applyBorder="1" applyAlignment="1" applyProtection="1">
      <alignment vertical="center" wrapText="1"/>
    </xf>
    <xf numFmtId="164" fontId="18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4" fontId="18" fillId="0" borderId="20" xfId="0" applyNumberFormat="1" applyFont="1" applyFill="1" applyBorder="1" applyAlignment="1" applyProtection="1">
      <alignment vertical="center" wrapText="1"/>
    </xf>
    <xf numFmtId="164" fontId="17" fillId="0" borderId="14" xfId="0" applyNumberFormat="1" applyFont="1" applyFill="1" applyBorder="1" applyAlignment="1" applyProtection="1">
      <alignment vertical="center" wrapText="1"/>
    </xf>
    <xf numFmtId="164" fontId="17" fillId="0" borderId="21" xfId="0" applyNumberFormat="1" applyFont="1" applyFill="1" applyBorder="1" applyAlignment="1" applyProtection="1">
      <alignment vertical="center" wrapText="1"/>
    </xf>
    <xf numFmtId="164" fontId="4" fillId="0" borderId="0" xfId="0" applyNumberFormat="1" applyFont="1" applyFill="1" applyAlignment="1">
      <alignment vertical="center" wrapText="1"/>
    </xf>
    <xf numFmtId="0" fontId="6" fillId="0" borderId="0" xfId="0" applyFont="1" applyFill="1" applyAlignment="1">
      <alignment horizontal="center" vertical="center" wrapText="1"/>
    </xf>
    <xf numFmtId="164" fontId="25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9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8" fillId="0" borderId="0" xfId="0" applyFont="1" applyFill="1" applyAlignment="1">
      <alignment vertical="center" wrapText="1"/>
    </xf>
    <xf numFmtId="164" fontId="17" fillId="2" borderId="14" xfId="0" applyNumberFormat="1" applyFont="1" applyFill="1" applyBorder="1" applyAlignment="1" applyProtection="1">
      <alignment vertical="center" wrapText="1"/>
    </xf>
    <xf numFmtId="164" fontId="18" fillId="0" borderId="9" xfId="0" applyNumberFormat="1" applyFont="1" applyFill="1" applyBorder="1" applyAlignment="1" applyProtection="1">
      <alignment horizontal="left" vertical="center" wrapText="1" indent="1"/>
      <protection locked="0"/>
    </xf>
    <xf numFmtId="0" fontId="24" fillId="0" borderId="14" xfId="5" applyFont="1" applyFill="1" applyBorder="1" applyAlignment="1" applyProtection="1">
      <alignment horizontal="left" vertical="center" wrapText="1" indent="1"/>
    </xf>
    <xf numFmtId="164" fontId="24" fillId="0" borderId="13" xfId="0" applyNumberFormat="1" applyFont="1" applyFill="1" applyBorder="1" applyAlignment="1" applyProtection="1">
      <alignment horizontal="left" vertical="center" wrapText="1" indent="1"/>
    </xf>
    <xf numFmtId="0" fontId="5" fillId="0" borderId="22" xfId="0" applyFont="1" applyFill="1" applyBorder="1" applyAlignment="1" applyProtection="1">
      <alignment horizontal="right"/>
    </xf>
    <xf numFmtId="0" fontId="18" fillId="0" borderId="2" xfId="5" applyFont="1" applyFill="1" applyBorder="1" applyAlignment="1" applyProtection="1">
      <alignment horizontal="left" indent="6"/>
    </xf>
    <xf numFmtId="0" fontId="18" fillId="0" borderId="2" xfId="5" applyFont="1" applyFill="1" applyBorder="1" applyAlignment="1" applyProtection="1">
      <alignment horizontal="left" vertical="center" wrapText="1" indent="6"/>
    </xf>
    <xf numFmtId="0" fontId="18" fillId="0" borderId="6" xfId="5" applyFont="1" applyFill="1" applyBorder="1" applyAlignment="1" applyProtection="1">
      <alignment horizontal="left" vertical="center" wrapText="1" indent="6"/>
    </xf>
    <xf numFmtId="0" fontId="18" fillId="0" borderId="23" xfId="5" applyFont="1" applyFill="1" applyBorder="1" applyAlignment="1" applyProtection="1">
      <alignment horizontal="left" vertical="center" wrapText="1" indent="6"/>
    </xf>
    <xf numFmtId="0" fontId="34" fillId="0" borderId="0" xfId="0" applyFont="1"/>
    <xf numFmtId="164" fontId="0" fillId="0" borderId="0" xfId="0" applyNumberFormat="1" applyFill="1" applyAlignment="1" applyProtection="1">
      <alignment horizontal="center" vertical="center" wrapText="1"/>
    </xf>
    <xf numFmtId="164" fontId="7" fillId="0" borderId="13" xfId="0" applyNumberFormat="1" applyFont="1" applyFill="1" applyBorder="1" applyAlignment="1" applyProtection="1">
      <alignment horizontal="center" vertical="center" wrapText="1"/>
    </xf>
    <xf numFmtId="164" fontId="7" fillId="0" borderId="14" xfId="0" applyNumberFormat="1" applyFont="1" applyFill="1" applyBorder="1" applyAlignment="1" applyProtection="1">
      <alignment horizontal="center" vertical="center" wrapText="1"/>
    </xf>
    <xf numFmtId="164" fontId="7" fillId="0" borderId="13" xfId="0" applyNumberFormat="1" applyFont="1" applyFill="1" applyBorder="1" applyAlignment="1" applyProtection="1">
      <alignment horizontal="left" vertical="center" wrapText="1"/>
    </xf>
    <xf numFmtId="0" fontId="17" fillId="0" borderId="13" xfId="0" applyFont="1" applyFill="1" applyBorder="1" applyAlignment="1" applyProtection="1">
      <alignment horizontal="center" vertical="center" wrapText="1"/>
    </xf>
    <xf numFmtId="0" fontId="17" fillId="0" borderId="14" xfId="0" applyFont="1" applyFill="1" applyBorder="1" applyAlignment="1" applyProtection="1">
      <alignment horizontal="center" vertical="center" wrapText="1"/>
    </xf>
    <xf numFmtId="0" fontId="0" fillId="0" borderId="0" xfId="0" applyProtection="1"/>
    <xf numFmtId="0" fontId="0" fillId="0" borderId="0" xfId="0" applyFill="1" applyProtection="1"/>
    <xf numFmtId="0" fontId="19" fillId="0" borderId="0" xfId="0" applyFont="1" applyFill="1" applyProtection="1"/>
    <xf numFmtId="164" fontId="3" fillId="0" borderId="0" xfId="0" applyNumberFormat="1" applyFont="1" applyFill="1" applyAlignment="1" applyProtection="1">
      <alignment horizontal="left" vertical="center" wrapText="1"/>
    </xf>
    <xf numFmtId="164" fontId="16" fillId="0" borderId="0" xfId="0" applyNumberFormat="1" applyFont="1" applyFill="1" applyAlignment="1" applyProtection="1">
      <alignment vertical="center" wrapText="1"/>
    </xf>
    <xf numFmtId="0" fontId="7" fillId="0" borderId="0" xfId="0" applyFont="1" applyFill="1" applyAlignment="1" applyProtection="1">
      <alignment vertical="center"/>
    </xf>
    <xf numFmtId="0" fontId="5" fillId="0" borderId="0" xfId="0" applyFont="1" applyFill="1" applyAlignment="1" applyProtection="1">
      <alignment horizontal="right"/>
    </xf>
    <xf numFmtId="0" fontId="7" fillId="0" borderId="16" xfId="0" applyFont="1" applyFill="1" applyBorder="1" applyAlignment="1" applyProtection="1">
      <alignment horizontal="center" vertical="center" wrapText="1"/>
    </xf>
    <xf numFmtId="0" fontId="18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left" vertical="center" wrapText="1" indent="1"/>
    </xf>
    <xf numFmtId="0" fontId="4" fillId="0" borderId="13" xfId="0" applyFont="1" applyFill="1" applyBorder="1" applyAlignment="1" applyProtection="1">
      <alignment horizontal="left" vertical="center"/>
    </xf>
    <xf numFmtId="0" fontId="4" fillId="0" borderId="24" xfId="0" applyFont="1" applyFill="1" applyBorder="1" applyAlignment="1" applyProtection="1">
      <alignment vertical="center" wrapText="1"/>
    </xf>
    <xf numFmtId="16" fontId="0" fillId="0" borderId="0" xfId="0" applyNumberFormat="1" applyFill="1" applyAlignment="1">
      <alignment vertical="center" wrapText="1"/>
    </xf>
    <xf numFmtId="164" fontId="17" fillId="0" borderId="25" xfId="5" applyNumberFormat="1" applyFont="1" applyFill="1" applyBorder="1" applyAlignment="1" applyProtection="1">
      <alignment horizontal="right" vertical="center" wrapText="1" indent="1"/>
    </xf>
    <xf numFmtId="0" fontId="23" fillId="0" borderId="14" xfId="0" applyFont="1" applyBorder="1" applyAlignment="1" applyProtection="1">
      <alignment horizontal="left" vertical="center" wrapText="1" indent="1"/>
    </xf>
    <xf numFmtId="0" fontId="22" fillId="0" borderId="2" xfId="0" applyFont="1" applyBorder="1" applyAlignment="1" applyProtection="1">
      <alignment horizontal="left" vertical="center" wrapText="1" indent="1"/>
    </xf>
    <xf numFmtId="0" fontId="22" fillId="0" borderId="6" xfId="0" applyFont="1" applyBorder="1" applyAlignment="1" applyProtection="1">
      <alignment horizontal="left" vertical="center" wrapText="1" indent="1"/>
    </xf>
    <xf numFmtId="0" fontId="23" fillId="0" borderId="17" xfId="0" applyFont="1" applyBorder="1" applyAlignment="1" applyProtection="1">
      <alignment horizontal="left" vertical="center" wrapText="1" indent="1"/>
    </xf>
    <xf numFmtId="164" fontId="6" fillId="0" borderId="0" xfId="5" applyNumberFormat="1" applyFont="1" applyFill="1" applyBorder="1" applyAlignment="1" applyProtection="1">
      <alignment horizontal="right" vertical="center" wrapText="1" indent="1"/>
    </xf>
    <xf numFmtId="0" fontId="5" fillId="0" borderId="22" xfId="0" applyFont="1" applyFill="1" applyBorder="1" applyAlignment="1" applyProtection="1">
      <alignment horizontal="right" vertical="center"/>
    </xf>
    <xf numFmtId="164" fontId="18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6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14" xfId="0" applyNumberFormat="1" applyFont="1" applyFill="1" applyBorder="1" applyAlignment="1" applyProtection="1">
      <alignment horizontal="right" vertical="center" wrapText="1" indent="1"/>
    </xf>
    <xf numFmtId="164" fontId="25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0" xfId="0" applyNumberFormat="1" applyFont="1" applyFill="1" applyAlignment="1" applyProtection="1">
      <alignment horizontal="centerContinuous" vertical="center" wrapText="1"/>
    </xf>
    <xf numFmtId="164" fontId="0" fillId="0" borderId="0" xfId="0" applyNumberFormat="1" applyFill="1" applyAlignment="1" applyProtection="1">
      <alignment horizontal="centerContinuous" vertical="center"/>
    </xf>
    <xf numFmtId="164" fontId="5" fillId="0" borderId="0" xfId="0" applyNumberFormat="1" applyFont="1" applyFill="1" applyAlignment="1" applyProtection="1">
      <alignment horizontal="right" vertical="center"/>
    </xf>
    <xf numFmtId="164" fontId="7" fillId="0" borderId="13" xfId="0" applyNumberFormat="1" applyFont="1" applyFill="1" applyBorder="1" applyAlignment="1" applyProtection="1">
      <alignment horizontal="centerContinuous" vertical="center" wrapText="1"/>
    </xf>
    <xf numFmtId="164" fontId="7" fillId="0" borderId="14" xfId="0" applyNumberFormat="1" applyFont="1" applyFill="1" applyBorder="1" applyAlignment="1" applyProtection="1">
      <alignment horizontal="centerContinuous" vertical="center" wrapText="1"/>
    </xf>
    <xf numFmtId="164" fontId="7" fillId="0" borderId="21" xfId="0" applyNumberFormat="1" applyFont="1" applyFill="1" applyBorder="1" applyAlignment="1" applyProtection="1">
      <alignment horizontal="centerContinuous" vertical="center" wrapText="1"/>
    </xf>
    <xf numFmtId="164" fontId="4" fillId="0" borderId="0" xfId="0" applyNumberFormat="1" applyFont="1" applyFill="1" applyAlignment="1" applyProtection="1">
      <alignment horizontal="center" vertical="center" wrapText="1"/>
    </xf>
    <xf numFmtId="164" fontId="24" fillId="0" borderId="27" xfId="0" applyNumberFormat="1" applyFont="1" applyFill="1" applyBorder="1" applyAlignment="1" applyProtection="1">
      <alignment horizontal="center" vertical="center" wrapText="1"/>
    </xf>
    <xf numFmtId="164" fontId="24" fillId="0" borderId="13" xfId="0" applyNumberFormat="1" applyFont="1" applyFill="1" applyBorder="1" applyAlignment="1" applyProtection="1">
      <alignment horizontal="center" vertical="center" wrapText="1"/>
    </xf>
    <xf numFmtId="164" fontId="24" fillId="0" borderId="14" xfId="0" applyNumberFormat="1" applyFont="1" applyFill="1" applyBorder="1" applyAlignment="1" applyProtection="1">
      <alignment horizontal="center" vertical="center" wrapText="1"/>
    </xf>
    <xf numFmtId="164" fontId="24" fillId="0" borderId="0" xfId="0" applyNumberFormat="1" applyFont="1" applyFill="1" applyAlignment="1" applyProtection="1">
      <alignment horizontal="center" vertical="center" wrapText="1"/>
    </xf>
    <xf numFmtId="164" fontId="0" fillId="0" borderId="28" xfId="0" applyNumberFormat="1" applyFill="1" applyBorder="1" applyAlignment="1" applyProtection="1">
      <alignment horizontal="left" vertical="center" wrapText="1" indent="1"/>
    </xf>
    <xf numFmtId="164" fontId="18" fillId="0" borderId="9" xfId="0" applyNumberFormat="1" applyFont="1" applyFill="1" applyBorder="1" applyAlignment="1" applyProtection="1">
      <alignment horizontal="left" vertical="center" wrapText="1" indent="1"/>
    </xf>
    <xf numFmtId="164" fontId="0" fillId="0" borderId="29" xfId="0" applyNumberFormat="1" applyFill="1" applyBorder="1" applyAlignment="1" applyProtection="1">
      <alignment horizontal="left" vertical="center" wrapText="1" indent="1"/>
    </xf>
    <xf numFmtId="164" fontId="18" fillId="0" borderId="8" xfId="0" applyNumberFormat="1" applyFont="1" applyFill="1" applyBorder="1" applyAlignment="1" applyProtection="1">
      <alignment horizontal="left" vertical="center" wrapText="1" indent="1"/>
    </xf>
    <xf numFmtId="164" fontId="18" fillId="0" borderId="30" xfId="0" applyNumberFormat="1" applyFont="1" applyFill="1" applyBorder="1" applyAlignment="1" applyProtection="1">
      <alignment horizontal="left" vertical="center" wrapText="1" indent="1"/>
    </xf>
    <xf numFmtId="164" fontId="27" fillId="0" borderId="27" xfId="0" applyNumberFormat="1" applyFont="1" applyFill="1" applyBorder="1" applyAlignment="1" applyProtection="1">
      <alignment horizontal="left" vertical="center" wrapText="1" indent="1"/>
    </xf>
    <xf numFmtId="164" fontId="1" fillId="0" borderId="31" xfId="0" applyNumberFormat="1" applyFont="1" applyFill="1" applyBorder="1" applyAlignment="1" applyProtection="1">
      <alignment horizontal="left" vertical="center" wrapText="1" indent="1"/>
    </xf>
    <xf numFmtId="164" fontId="25" fillId="0" borderId="7" xfId="0" applyNumberFormat="1" applyFont="1" applyFill="1" applyBorder="1" applyAlignment="1" applyProtection="1">
      <alignment horizontal="left" vertical="center" wrapText="1" indent="1"/>
    </xf>
    <xf numFmtId="164" fontId="25" fillId="0" borderId="8" xfId="0" applyNumberFormat="1" applyFont="1" applyFill="1" applyBorder="1" applyAlignment="1" applyProtection="1">
      <alignment horizontal="left" vertical="center" wrapText="1" indent="1"/>
    </xf>
    <xf numFmtId="164" fontId="1" fillId="0" borderId="29" xfId="0" applyNumberFormat="1" applyFont="1" applyFill="1" applyBorder="1" applyAlignment="1" applyProtection="1">
      <alignment horizontal="left" vertical="center" wrapText="1" indent="1"/>
    </xf>
    <xf numFmtId="164" fontId="28" fillId="0" borderId="2" xfId="0" applyNumberFormat="1" applyFont="1" applyFill="1" applyBorder="1" applyAlignment="1" applyProtection="1">
      <alignment horizontal="right" vertical="center" wrapText="1" indent="1"/>
    </xf>
    <xf numFmtId="164" fontId="27" fillId="0" borderId="13" xfId="0" applyNumberFormat="1" applyFont="1" applyFill="1" applyBorder="1" applyAlignment="1" applyProtection="1">
      <alignment horizontal="left" vertical="center" wrapText="1" indent="1"/>
    </xf>
    <xf numFmtId="164" fontId="25" fillId="0" borderId="9" xfId="0" applyNumberFormat="1" applyFont="1" applyFill="1" applyBorder="1" applyAlignment="1" applyProtection="1">
      <alignment horizontal="left" vertical="center" wrapText="1" indent="1"/>
      <protection locked="0"/>
    </xf>
    <xf numFmtId="164" fontId="28" fillId="0" borderId="7" xfId="0" applyNumberFormat="1" applyFont="1" applyFill="1" applyBorder="1" applyAlignment="1" applyProtection="1">
      <alignment horizontal="left" vertical="center" wrapText="1" indent="1"/>
    </xf>
    <xf numFmtId="164" fontId="25" fillId="0" borderId="8" xfId="0" applyNumberFormat="1" applyFont="1" applyFill="1" applyBorder="1" applyAlignment="1" applyProtection="1">
      <alignment horizontal="left" vertical="center" wrapText="1" indent="2"/>
    </xf>
    <xf numFmtId="164" fontId="25" fillId="0" borderId="2" xfId="0" applyNumberFormat="1" applyFont="1" applyFill="1" applyBorder="1" applyAlignment="1" applyProtection="1">
      <alignment horizontal="left" vertical="center" wrapText="1" indent="2"/>
    </xf>
    <xf numFmtId="164" fontId="28" fillId="0" borderId="2" xfId="0" applyNumberFormat="1" applyFont="1" applyFill="1" applyBorder="1" applyAlignment="1" applyProtection="1">
      <alignment horizontal="left" vertical="center" wrapText="1" indent="1"/>
    </xf>
    <xf numFmtId="164" fontId="25" fillId="0" borderId="9" xfId="0" applyNumberFormat="1" applyFont="1" applyFill="1" applyBorder="1" applyAlignment="1" applyProtection="1">
      <alignment horizontal="left" vertical="center" wrapText="1" indent="1"/>
    </xf>
    <xf numFmtId="164" fontId="18" fillId="0" borderId="9" xfId="0" applyNumberFormat="1" applyFont="1" applyFill="1" applyBorder="1" applyAlignment="1" applyProtection="1">
      <alignment horizontal="left" vertical="center" wrapText="1" indent="2"/>
    </xf>
    <xf numFmtId="164" fontId="18" fillId="0" borderId="10" xfId="0" applyNumberFormat="1" applyFont="1" applyFill="1" applyBorder="1" applyAlignment="1" applyProtection="1">
      <alignment horizontal="left" vertical="center" wrapText="1" indent="2"/>
    </xf>
    <xf numFmtId="164" fontId="28" fillId="0" borderId="3" xfId="0" applyNumberFormat="1" applyFont="1" applyFill="1" applyBorder="1" applyAlignment="1" applyProtection="1">
      <alignment horizontal="right" vertical="center" wrapText="1" indent="1"/>
    </xf>
    <xf numFmtId="164" fontId="24" fillId="0" borderId="25" xfId="0" applyNumberFormat="1" applyFont="1" applyFill="1" applyBorder="1" applyAlignment="1" applyProtection="1">
      <alignment horizontal="right" vertical="center" wrapText="1" indent="1"/>
    </xf>
    <xf numFmtId="164" fontId="17" fillId="0" borderId="0" xfId="0" applyNumberFormat="1" applyFont="1" applyFill="1" applyBorder="1" applyAlignment="1" applyProtection="1">
      <alignment horizontal="right" vertical="center" wrapText="1" indent="1"/>
    </xf>
    <xf numFmtId="0" fontId="21" fillId="0" borderId="18" xfId="0" applyFont="1" applyBorder="1" applyAlignment="1" applyProtection="1">
      <alignment horizontal="left" vertical="center" wrapText="1" indent="1"/>
    </xf>
    <xf numFmtId="0" fontId="10" fillId="0" borderId="0" xfId="5" applyFont="1" applyFill="1" applyProtection="1"/>
    <xf numFmtId="0" fontId="10" fillId="0" borderId="0" xfId="5" applyFont="1" applyFill="1" applyAlignment="1" applyProtection="1">
      <alignment horizontal="right" vertical="center" indent="1"/>
    </xf>
    <xf numFmtId="0" fontId="35" fillId="0" borderId="0" xfId="0" applyFont="1" applyFill="1" applyAlignment="1" applyProtection="1">
      <alignment horizontal="left" vertical="center" wrapText="1"/>
    </xf>
    <xf numFmtId="0" fontId="35" fillId="0" borderId="0" xfId="0" applyFont="1" applyFill="1" applyAlignment="1" applyProtection="1">
      <alignment vertical="center" wrapText="1"/>
    </xf>
    <xf numFmtId="0" fontId="35" fillId="0" borderId="0" xfId="0" applyFont="1" applyFill="1" applyAlignment="1" applyProtection="1">
      <alignment horizontal="right" vertical="center" wrapText="1" indent="1"/>
    </xf>
    <xf numFmtId="0" fontId="14" fillId="0" borderId="0" xfId="0" applyFont="1" applyFill="1" applyAlignment="1" applyProtection="1">
      <alignment horizontal="left" vertical="center" wrapText="1"/>
    </xf>
    <xf numFmtId="0" fontId="14" fillId="0" borderId="0" xfId="0" applyFont="1" applyFill="1" applyAlignment="1" applyProtection="1">
      <alignment vertical="center" wrapText="1"/>
    </xf>
    <xf numFmtId="0" fontId="14" fillId="0" borderId="0" xfId="0" applyFont="1" applyFill="1" applyAlignment="1" applyProtection="1">
      <alignment horizontal="right" vertical="center" wrapText="1" indent="1"/>
    </xf>
    <xf numFmtId="164" fontId="0" fillId="0" borderId="31" xfId="0" applyNumberFormat="1" applyFill="1" applyBorder="1" applyAlignment="1" applyProtection="1">
      <alignment horizontal="left" vertical="center" wrapText="1" indent="1"/>
    </xf>
    <xf numFmtId="164" fontId="18" fillId="0" borderId="7" xfId="0" applyNumberFormat="1" applyFont="1" applyFill="1" applyBorder="1" applyAlignment="1" applyProtection="1">
      <alignment horizontal="left" vertical="center" wrapText="1" indent="1"/>
    </xf>
    <xf numFmtId="164" fontId="18" fillId="0" borderId="32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6" xfId="5" applyNumberFormat="1" applyFont="1" applyFill="1" applyBorder="1" applyAlignment="1" applyProtection="1">
      <alignment horizontal="right" vertical="center" wrapText="1" indent="1"/>
    </xf>
    <xf numFmtId="164" fontId="17" fillId="0" borderId="14" xfId="5" applyNumberFormat="1" applyFont="1" applyFill="1" applyBorder="1" applyAlignment="1" applyProtection="1">
      <alignment horizontal="right" vertical="center" wrapText="1" indent="1"/>
    </xf>
    <xf numFmtId="164" fontId="18" fillId="0" borderId="2" xfId="5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3" xfId="5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6" xfId="5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2" xfId="5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6" xfId="5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14" xfId="5" applyNumberFormat="1" applyFont="1" applyFill="1" applyBorder="1" applyAlignment="1" applyProtection="1">
      <alignment horizontal="right" vertical="center" wrapText="1" indent="1"/>
    </xf>
    <xf numFmtId="0" fontId="7" fillId="0" borderId="33" xfId="0" applyFont="1" applyFill="1" applyBorder="1" applyAlignment="1" applyProtection="1">
      <alignment horizontal="center" vertical="center" wrapText="1"/>
    </xf>
    <xf numFmtId="0" fontId="17" fillId="0" borderId="15" xfId="5" applyFont="1" applyFill="1" applyBorder="1" applyAlignment="1" applyProtection="1">
      <alignment horizontal="center" vertical="center" wrapText="1"/>
    </xf>
    <xf numFmtId="0" fontId="17" fillId="0" borderId="16" xfId="5" applyFont="1" applyFill="1" applyBorder="1" applyAlignment="1" applyProtection="1">
      <alignment horizontal="center" vertical="center" wrapText="1"/>
    </xf>
    <xf numFmtId="0" fontId="18" fillId="0" borderId="3" xfId="5" applyFont="1" applyFill="1" applyBorder="1" applyAlignment="1" applyProtection="1">
      <alignment horizontal="left" vertical="center" wrapText="1" indent="6"/>
    </xf>
    <xf numFmtId="0" fontId="10" fillId="0" borderId="0" xfId="5" applyFill="1" applyProtection="1"/>
    <xf numFmtId="0" fontId="18" fillId="0" borderId="0" xfId="5" applyFont="1" applyFill="1" applyProtection="1"/>
    <xf numFmtId="0" fontId="13" fillId="0" borderId="0" xfId="5" applyFont="1" applyFill="1" applyProtection="1"/>
    <xf numFmtId="0" fontId="22" fillId="0" borderId="3" xfId="0" applyFont="1" applyBorder="1" applyAlignment="1" applyProtection="1">
      <alignment horizontal="left" wrapText="1" indent="1"/>
    </xf>
    <xf numFmtId="0" fontId="22" fillId="0" borderId="2" xfId="0" applyFont="1" applyBorder="1" applyAlignment="1" applyProtection="1">
      <alignment horizontal="left" wrapText="1" indent="1"/>
    </xf>
    <xf numFmtId="0" fontId="22" fillId="0" borderId="6" xfId="0" applyFont="1" applyBorder="1" applyAlignment="1" applyProtection="1">
      <alignment horizontal="left" wrapText="1" indent="1"/>
    </xf>
    <xf numFmtId="0" fontId="22" fillId="0" borderId="9" xfId="0" applyFont="1" applyBorder="1" applyAlignment="1" applyProtection="1">
      <alignment wrapText="1"/>
    </xf>
    <xf numFmtId="0" fontId="22" fillId="0" borderId="8" xfId="0" applyFont="1" applyBorder="1" applyAlignment="1" applyProtection="1">
      <alignment wrapText="1"/>
    </xf>
    <xf numFmtId="0" fontId="22" fillId="0" borderId="10" xfId="0" applyFont="1" applyBorder="1" applyAlignment="1" applyProtection="1">
      <alignment wrapText="1"/>
    </xf>
    <xf numFmtId="0" fontId="23" fillId="0" borderId="14" xfId="0" applyFont="1" applyBorder="1" applyAlignment="1" applyProtection="1">
      <alignment wrapText="1"/>
    </xf>
    <xf numFmtId="0" fontId="23" fillId="0" borderId="18" xfId="0" applyFont="1" applyBorder="1" applyAlignment="1" applyProtection="1">
      <alignment wrapText="1"/>
    </xf>
    <xf numFmtId="0" fontId="10" fillId="0" borderId="0" xfId="5" applyFill="1" applyAlignment="1" applyProtection="1"/>
    <xf numFmtId="0" fontId="20" fillId="0" borderId="0" xfId="5" applyFont="1" applyFill="1" applyProtection="1"/>
    <xf numFmtId="0" fontId="19" fillId="0" borderId="0" xfId="5" applyFont="1" applyFill="1" applyProtection="1"/>
    <xf numFmtId="164" fontId="25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64" fontId="18" fillId="0" borderId="8" xfId="0" quotePrefix="1" applyNumberFormat="1" applyFont="1" applyFill="1" applyBorder="1" applyAlignment="1" applyProtection="1">
      <alignment horizontal="left" vertical="center" wrapText="1" indent="3"/>
      <protection locked="0"/>
    </xf>
    <xf numFmtId="164" fontId="18" fillId="0" borderId="7" xfId="0" applyNumberFormat="1" applyFont="1" applyFill="1" applyBorder="1" applyAlignment="1" applyProtection="1">
      <alignment horizontal="left" vertical="center" wrapText="1" indent="1"/>
      <protection locked="0"/>
    </xf>
    <xf numFmtId="164" fontId="18" fillId="0" borderId="8" xfId="0" quotePrefix="1" applyNumberFormat="1" applyFont="1" applyFill="1" applyBorder="1" applyAlignment="1" applyProtection="1">
      <alignment horizontal="left" vertical="center" wrapText="1" indent="6"/>
      <protection locked="0"/>
    </xf>
    <xf numFmtId="164" fontId="25" fillId="0" borderId="8" xfId="0" quotePrefix="1" applyNumberFormat="1" applyFont="1" applyFill="1" applyBorder="1" applyAlignment="1" applyProtection="1">
      <alignment horizontal="left" vertical="center" wrapText="1" indent="6"/>
      <protection locked="0"/>
    </xf>
    <xf numFmtId="49" fontId="18" fillId="0" borderId="9" xfId="5" applyNumberFormat="1" applyFont="1" applyFill="1" applyBorder="1" applyAlignment="1" applyProtection="1">
      <alignment horizontal="center" vertical="center" wrapText="1"/>
    </xf>
    <xf numFmtId="49" fontId="18" fillId="0" borderId="8" xfId="5" applyNumberFormat="1" applyFont="1" applyFill="1" applyBorder="1" applyAlignment="1" applyProtection="1">
      <alignment horizontal="center" vertical="center" wrapText="1"/>
    </xf>
    <xf numFmtId="49" fontId="18" fillId="0" borderId="10" xfId="5" applyNumberFormat="1" applyFont="1" applyFill="1" applyBorder="1" applyAlignment="1" applyProtection="1">
      <alignment horizontal="center" vertical="center" wrapText="1"/>
    </xf>
    <xf numFmtId="0" fontId="23" fillId="0" borderId="13" xfId="0" applyFont="1" applyBorder="1" applyAlignment="1" applyProtection="1">
      <alignment horizontal="center" wrapText="1"/>
    </xf>
    <xf numFmtId="0" fontId="22" fillId="0" borderId="9" xfId="0" applyFont="1" applyBorder="1" applyAlignment="1" applyProtection="1">
      <alignment horizontal="center" wrapText="1"/>
    </xf>
    <xf numFmtId="0" fontId="22" fillId="0" borderId="8" xfId="0" applyFont="1" applyBorder="1" applyAlignment="1" applyProtection="1">
      <alignment horizontal="center" wrapText="1"/>
    </xf>
    <xf numFmtId="0" fontId="22" fillId="0" borderId="10" xfId="0" applyFont="1" applyBorder="1" applyAlignment="1" applyProtection="1">
      <alignment horizontal="center" wrapText="1"/>
    </xf>
    <xf numFmtId="0" fontId="23" fillId="0" borderId="17" xfId="0" applyFont="1" applyBorder="1" applyAlignment="1" applyProtection="1">
      <alignment horizontal="center" wrapText="1"/>
    </xf>
    <xf numFmtId="49" fontId="18" fillId="0" borderId="11" xfId="5" applyNumberFormat="1" applyFont="1" applyFill="1" applyBorder="1" applyAlignment="1" applyProtection="1">
      <alignment horizontal="center" vertical="center" wrapText="1"/>
    </xf>
    <xf numFmtId="49" fontId="18" fillId="0" borderId="7" xfId="5" applyNumberFormat="1" applyFont="1" applyFill="1" applyBorder="1" applyAlignment="1" applyProtection="1">
      <alignment horizontal="center" vertical="center" wrapText="1"/>
    </xf>
    <xf numFmtId="49" fontId="18" fillId="0" borderId="12" xfId="5" applyNumberFormat="1" applyFont="1" applyFill="1" applyBorder="1" applyAlignment="1" applyProtection="1">
      <alignment horizontal="center" vertical="center" wrapText="1"/>
    </xf>
    <xf numFmtId="0" fontId="23" fillId="0" borderId="17" xfId="0" applyFont="1" applyBorder="1" applyAlignment="1" applyProtection="1">
      <alignment horizontal="center" vertical="center" wrapText="1"/>
    </xf>
    <xf numFmtId="164" fontId="24" fillId="0" borderId="25" xfId="5" applyNumberFormat="1" applyFont="1" applyFill="1" applyBorder="1" applyAlignment="1" applyProtection="1">
      <alignment horizontal="right" vertical="center" wrapText="1" indent="1"/>
    </xf>
    <xf numFmtId="164" fontId="18" fillId="0" borderId="34" xfId="5" applyNumberFormat="1" applyFont="1" applyFill="1" applyBorder="1" applyAlignment="1" applyProtection="1">
      <alignment horizontal="right" vertical="center" wrapText="1" indent="1"/>
    </xf>
    <xf numFmtId="164" fontId="18" fillId="0" borderId="3" xfId="5" applyNumberFormat="1" applyFont="1" applyFill="1" applyBorder="1" applyAlignment="1" applyProtection="1">
      <alignment horizontal="right" vertical="center" wrapText="1" indent="1"/>
    </xf>
    <xf numFmtId="164" fontId="25" fillId="0" borderId="3" xfId="5" applyNumberFormat="1" applyFont="1" applyFill="1" applyBorder="1" applyAlignment="1" applyProtection="1">
      <alignment horizontal="right" vertical="center" wrapText="1" indent="1"/>
      <protection locked="0"/>
    </xf>
    <xf numFmtId="0" fontId="23" fillId="0" borderId="13" xfId="0" applyFont="1" applyBorder="1" applyAlignment="1" applyProtection="1">
      <alignment vertical="center" wrapText="1"/>
    </xf>
    <xf numFmtId="0" fontId="23" fillId="0" borderId="17" xfId="0" applyFont="1" applyBorder="1" applyAlignment="1" applyProtection="1">
      <alignment vertical="center" wrapText="1"/>
    </xf>
    <xf numFmtId="164" fontId="17" fillId="0" borderId="14" xfId="5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8" xfId="0" applyNumberFormat="1" applyFont="1" applyFill="1" applyBorder="1" applyAlignment="1" applyProtection="1">
      <alignment horizontal="left" vertical="center" wrapText="1"/>
      <protection locked="0"/>
    </xf>
    <xf numFmtId="164" fontId="0" fillId="0" borderId="7" xfId="0" applyNumberFormat="1" applyFill="1" applyBorder="1" applyAlignment="1" applyProtection="1">
      <alignment horizontal="left" vertical="center" wrapText="1"/>
      <protection locked="0"/>
    </xf>
    <xf numFmtId="49" fontId="18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18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17" fillId="0" borderId="17" xfId="5" applyFont="1" applyFill="1" applyBorder="1" applyAlignment="1" applyProtection="1">
      <alignment horizontal="left" vertical="center" wrapText="1" indent="1"/>
    </xf>
    <xf numFmtId="0" fontId="17" fillId="0" borderId="18" xfId="5" applyFont="1" applyFill="1" applyBorder="1" applyAlignment="1" applyProtection="1">
      <alignment vertical="center" wrapText="1"/>
    </xf>
    <xf numFmtId="0" fontId="18" fillId="0" borderId="23" xfId="5" applyFont="1" applyFill="1" applyBorder="1" applyAlignment="1" applyProtection="1">
      <alignment horizontal="left" vertical="center" wrapText="1" indent="7"/>
    </xf>
    <xf numFmtId="0" fontId="17" fillId="0" borderId="13" xfId="5" applyFont="1" applyFill="1" applyBorder="1" applyAlignment="1" applyProtection="1">
      <alignment horizontal="left" vertical="center" wrapText="1"/>
    </xf>
    <xf numFmtId="164" fontId="28" fillId="0" borderId="1" xfId="0" applyNumberFormat="1" applyFont="1" applyFill="1" applyBorder="1" applyAlignment="1" applyProtection="1">
      <alignment horizontal="right" vertical="center" wrapText="1" indent="1"/>
    </xf>
    <xf numFmtId="49" fontId="24" fillId="0" borderId="13" xfId="5" applyNumberFormat="1" applyFont="1" applyFill="1" applyBorder="1" applyAlignment="1" applyProtection="1">
      <alignment horizontal="center" vertical="center" wrapText="1"/>
    </xf>
    <xf numFmtId="164" fontId="17" fillId="0" borderId="35" xfId="5" applyNumberFormat="1" applyFont="1" applyFill="1" applyBorder="1" applyAlignment="1" applyProtection="1">
      <alignment horizontal="right" vertical="center" wrapText="1" indent="1"/>
    </xf>
    <xf numFmtId="164" fontId="17" fillId="0" borderId="36" xfId="5" applyNumberFormat="1" applyFont="1" applyFill="1" applyBorder="1" applyAlignment="1" applyProtection="1">
      <alignment horizontal="right" vertical="center" wrapText="1" indent="1"/>
    </xf>
    <xf numFmtId="164" fontId="23" fillId="0" borderId="25" xfId="0" applyNumberFormat="1" applyFont="1" applyBorder="1" applyAlignment="1" applyProtection="1">
      <alignment horizontal="right" vertical="center" wrapText="1" indent="1"/>
    </xf>
    <xf numFmtId="164" fontId="21" fillId="0" borderId="25" xfId="0" quotePrefix="1" applyNumberFormat="1" applyFont="1" applyBorder="1" applyAlignment="1" applyProtection="1">
      <alignment horizontal="right" vertical="center" wrapText="1" indent="1"/>
    </xf>
    <xf numFmtId="164" fontId="18" fillId="0" borderId="4" xfId="5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3" xfId="5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8" xfId="5" applyNumberFormat="1" applyFont="1" applyFill="1" applyBorder="1" applyAlignment="1" applyProtection="1">
      <alignment horizontal="right" vertical="center" wrapText="1" indent="1"/>
    </xf>
    <xf numFmtId="164" fontId="23" fillId="0" borderId="14" xfId="0" applyNumberFormat="1" applyFont="1" applyBorder="1" applyAlignment="1" applyProtection="1">
      <alignment horizontal="right" vertical="center" wrapText="1" indent="1"/>
    </xf>
    <xf numFmtId="164" fontId="23" fillId="0" borderId="14" xfId="0" applyNumberFormat="1" applyFont="1" applyBorder="1" applyAlignment="1" applyProtection="1">
      <alignment horizontal="right" vertical="center" wrapText="1" indent="1"/>
      <protection locked="0"/>
    </xf>
    <xf numFmtId="164" fontId="21" fillId="0" borderId="14" xfId="0" quotePrefix="1" applyNumberFormat="1" applyFont="1" applyBorder="1" applyAlignment="1" applyProtection="1">
      <alignment horizontal="right" vertical="center" wrapText="1" indent="1"/>
    </xf>
    <xf numFmtId="0" fontId="5" fillId="0" borderId="0" xfId="0" applyFont="1" applyFill="1" applyBorder="1" applyAlignment="1" applyProtection="1">
      <alignment horizontal="right" vertical="center"/>
    </xf>
    <xf numFmtId="164" fontId="17" fillId="0" borderId="37" xfId="5" applyNumberFormat="1" applyFont="1" applyFill="1" applyBorder="1" applyAlignment="1" applyProtection="1">
      <alignment horizontal="right" vertical="center" wrapText="1" indent="1"/>
    </xf>
    <xf numFmtId="164" fontId="17" fillId="0" borderId="24" xfId="5" applyNumberFormat="1" applyFont="1" applyFill="1" applyBorder="1" applyAlignment="1" applyProtection="1">
      <alignment horizontal="right" vertical="center" wrapText="1" indent="1"/>
    </xf>
    <xf numFmtId="164" fontId="18" fillId="0" borderId="38" xfId="5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5" xfId="5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39" xfId="5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24" xfId="5" applyNumberFormat="1" applyFont="1" applyFill="1" applyBorder="1" applyAlignment="1" applyProtection="1">
      <alignment horizontal="right" vertical="center" wrapText="1" indent="1"/>
    </xf>
    <xf numFmtId="164" fontId="23" fillId="0" borderId="24" xfId="0" applyNumberFormat="1" applyFont="1" applyBorder="1" applyAlignment="1" applyProtection="1">
      <alignment horizontal="right" vertical="center" wrapText="1" indent="1"/>
    </xf>
    <xf numFmtId="164" fontId="23" fillId="0" borderId="24" xfId="0" applyNumberFormat="1" applyFont="1" applyBorder="1" applyAlignment="1" applyProtection="1">
      <alignment horizontal="right" vertical="center" wrapText="1" indent="1"/>
      <protection locked="0"/>
    </xf>
    <xf numFmtId="164" fontId="21" fillId="0" borderId="24" xfId="0" quotePrefix="1" applyNumberFormat="1" applyFont="1" applyBorder="1" applyAlignment="1" applyProtection="1">
      <alignment horizontal="right" vertical="center" wrapText="1" indent="1"/>
    </xf>
    <xf numFmtId="164" fontId="7" fillId="0" borderId="24" xfId="0" applyNumberFormat="1" applyFont="1" applyFill="1" applyBorder="1" applyAlignment="1" applyProtection="1">
      <alignment horizontal="centerContinuous" vertical="center" wrapText="1"/>
    </xf>
    <xf numFmtId="164" fontId="24" fillId="0" borderId="24" xfId="0" applyNumberFormat="1" applyFont="1" applyFill="1" applyBorder="1" applyAlignment="1" applyProtection="1">
      <alignment horizontal="center" vertical="center" wrapText="1"/>
    </xf>
    <xf numFmtId="164" fontId="24" fillId="0" borderId="24" xfId="0" applyNumberFormat="1" applyFont="1" applyFill="1" applyBorder="1" applyAlignment="1" applyProtection="1">
      <alignment horizontal="right" vertical="center" wrapText="1" indent="1"/>
    </xf>
    <xf numFmtId="164" fontId="7" fillId="0" borderId="40" xfId="0" applyNumberFormat="1" applyFont="1" applyFill="1" applyBorder="1" applyAlignment="1" applyProtection="1">
      <alignment horizontal="centerContinuous" vertical="center" wrapText="1"/>
    </xf>
    <xf numFmtId="164" fontId="7" fillId="0" borderId="35" xfId="0" applyNumberFormat="1" applyFont="1" applyFill="1" applyBorder="1" applyAlignment="1" applyProtection="1">
      <alignment horizontal="centerContinuous" vertical="center" wrapText="1"/>
    </xf>
    <xf numFmtId="164" fontId="18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4" xfId="0" applyNumberFormat="1" applyFont="1" applyFill="1" applyBorder="1" applyAlignment="1" applyProtection="1">
      <alignment horizontal="right" vertical="center" wrapText="1" indent="1"/>
      <protection locked="0"/>
    </xf>
    <xf numFmtId="0" fontId="31" fillId="0" borderId="0" xfId="0" applyFont="1" applyProtection="1"/>
    <xf numFmtId="0" fontId="20" fillId="0" borderId="0" xfId="0" applyFont="1" applyAlignment="1" applyProtection="1">
      <alignment horizontal="center"/>
    </xf>
    <xf numFmtId="0" fontId="32" fillId="0" borderId="0" xfId="0" applyFont="1" applyFill="1" applyProtection="1"/>
    <xf numFmtId="3" fontId="32" fillId="0" borderId="0" xfId="0" applyNumberFormat="1" applyFont="1" applyFill="1" applyAlignment="1" applyProtection="1">
      <alignment horizontal="right" indent="1"/>
    </xf>
    <xf numFmtId="0" fontId="32" fillId="0" borderId="0" xfId="0" applyFont="1" applyFill="1" applyAlignment="1" applyProtection="1">
      <alignment horizontal="right" indent="1"/>
    </xf>
    <xf numFmtId="3" fontId="26" fillId="0" borderId="0" xfId="0" applyNumberFormat="1" applyFont="1" applyFill="1" applyAlignment="1" applyProtection="1">
      <alignment horizontal="right" indent="1"/>
    </xf>
    <xf numFmtId="0" fontId="33" fillId="0" borderId="0" xfId="0" applyFont="1" applyFill="1" applyProtection="1"/>
    <xf numFmtId="0" fontId="29" fillId="0" borderId="0" xfId="0" applyFont="1" applyFill="1" applyProtection="1"/>
    <xf numFmtId="0" fontId="19" fillId="0" borderId="0" xfId="0" applyFont="1" applyProtection="1"/>
    <xf numFmtId="0" fontId="29" fillId="0" borderId="0" xfId="0" applyFont="1" applyProtection="1"/>
    <xf numFmtId="0" fontId="36" fillId="0" borderId="0" xfId="0" applyFont="1" applyAlignment="1" applyProtection="1">
      <alignment horizontal="right" vertical="top"/>
      <protection locked="0"/>
    </xf>
    <xf numFmtId="0" fontId="7" fillId="0" borderId="27" xfId="0" applyFont="1" applyFill="1" applyBorder="1" applyAlignment="1" applyProtection="1">
      <alignment horizontal="center" vertical="center" wrapText="1"/>
    </xf>
    <xf numFmtId="164" fontId="25" fillId="0" borderId="5" xfId="5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39" xfId="5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38" xfId="5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41" xfId="5" applyNumberFormat="1" applyFont="1" applyFill="1" applyBorder="1" applyAlignment="1" applyProtection="1">
      <alignment horizontal="right" vertical="center" wrapText="1" indent="1"/>
      <protection locked="0"/>
    </xf>
    <xf numFmtId="3" fontId="4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42" xfId="5" applyNumberFormat="1" applyFont="1" applyFill="1" applyBorder="1" applyAlignment="1" applyProtection="1">
      <alignment horizontal="right" vertical="center" wrapText="1" indent="1"/>
    </xf>
    <xf numFmtId="164" fontId="18" fillId="0" borderId="43" xfId="5" applyNumberFormat="1" applyFont="1" applyFill="1" applyBorder="1" applyAlignment="1" applyProtection="1">
      <alignment horizontal="right" vertical="center" wrapText="1" indent="1"/>
    </xf>
    <xf numFmtId="164" fontId="25" fillId="0" borderId="42" xfId="5" applyNumberFormat="1" applyFont="1" applyFill="1" applyBorder="1" applyAlignment="1" applyProtection="1">
      <alignment horizontal="right" vertical="center" wrapText="1" indent="1"/>
    </xf>
    <xf numFmtId="164" fontId="25" fillId="0" borderId="34" xfId="5" applyNumberFormat="1" applyFont="1" applyFill="1" applyBorder="1" applyAlignment="1" applyProtection="1">
      <alignment horizontal="right" vertical="center" wrapText="1" indent="1"/>
    </xf>
    <xf numFmtId="164" fontId="18" fillId="0" borderId="44" xfId="5" applyNumberFormat="1" applyFont="1" applyFill="1" applyBorder="1" applyAlignment="1" applyProtection="1">
      <alignment horizontal="right" vertical="center" wrapText="1" indent="1"/>
    </xf>
    <xf numFmtId="164" fontId="18" fillId="0" borderId="45" xfId="5" applyNumberFormat="1" applyFont="1" applyFill="1" applyBorder="1" applyAlignment="1" applyProtection="1">
      <alignment horizontal="right" vertical="center" wrapText="1" indent="1"/>
    </xf>
    <xf numFmtId="164" fontId="18" fillId="0" borderId="3" xfId="0" applyNumberFormat="1" applyFont="1" applyFill="1" applyBorder="1" applyAlignment="1" applyProtection="1">
      <alignment horizontal="right" vertical="center" wrapText="1" indent="1"/>
    </xf>
    <xf numFmtId="164" fontId="18" fillId="0" borderId="6" xfId="0" applyNumberFormat="1" applyFont="1" applyFill="1" applyBorder="1" applyAlignment="1" applyProtection="1">
      <alignment horizontal="right" vertical="center" wrapText="1" indent="1"/>
    </xf>
    <xf numFmtId="164" fontId="25" fillId="0" borderId="2" xfId="0" applyNumberFormat="1" applyFont="1" applyFill="1" applyBorder="1" applyAlignment="1" applyProtection="1">
      <alignment horizontal="right" vertical="center" wrapText="1" indent="1"/>
    </xf>
    <xf numFmtId="164" fontId="25" fillId="0" borderId="1" xfId="0" applyNumberFormat="1" applyFont="1" applyFill="1" applyBorder="1" applyAlignment="1" applyProtection="1">
      <alignment horizontal="right" vertical="center" wrapText="1" indent="1"/>
    </xf>
    <xf numFmtId="164" fontId="18" fillId="0" borderId="34" xfId="0" applyNumberFormat="1" applyFont="1" applyFill="1" applyBorder="1" applyAlignment="1" applyProtection="1">
      <alignment horizontal="right" vertical="center" wrapText="1" indent="1"/>
    </xf>
    <xf numFmtId="164" fontId="25" fillId="0" borderId="46" xfId="0" applyNumberFormat="1" applyFont="1" applyFill="1" applyBorder="1" applyAlignment="1" applyProtection="1">
      <alignment horizontal="right" vertical="center" wrapText="1" indent="1"/>
    </xf>
    <xf numFmtId="164" fontId="25" fillId="0" borderId="42" xfId="0" applyNumberFormat="1" applyFont="1" applyFill="1" applyBorder="1" applyAlignment="1" applyProtection="1">
      <alignment horizontal="right" vertical="center" wrapText="1" indent="1"/>
    </xf>
    <xf numFmtId="164" fontId="18" fillId="0" borderId="47" xfId="0" applyNumberFormat="1" applyFont="1" applyFill="1" applyBorder="1" applyAlignment="1" applyProtection="1">
      <alignment horizontal="right" vertical="center" wrapText="1" indent="1"/>
    </xf>
    <xf numFmtId="164" fontId="18" fillId="0" borderId="42" xfId="0" applyNumberFormat="1" applyFont="1" applyFill="1" applyBorder="1" applyAlignment="1" applyProtection="1">
      <alignment horizontal="right" vertical="center" wrapText="1" indent="1"/>
    </xf>
    <xf numFmtId="164" fontId="18" fillId="0" borderId="46" xfId="0" applyNumberFormat="1" applyFont="1" applyFill="1" applyBorder="1" applyAlignment="1" applyProtection="1">
      <alignment horizontal="right" vertical="center" wrapText="1" indent="1"/>
    </xf>
    <xf numFmtId="164" fontId="25" fillId="0" borderId="34" xfId="0" applyNumberFormat="1" applyFont="1" applyFill="1" applyBorder="1" applyAlignment="1" applyProtection="1">
      <alignment horizontal="right" vertical="center" wrapText="1" indent="1"/>
    </xf>
    <xf numFmtId="0" fontId="5" fillId="0" borderId="35" xfId="0" applyFont="1" applyFill="1" applyBorder="1" applyAlignment="1" applyProtection="1">
      <alignment horizontal="right"/>
    </xf>
    <xf numFmtId="164" fontId="24" fillId="0" borderId="21" xfId="0" applyNumberFormat="1" applyFont="1" applyFill="1" applyBorder="1" applyAlignment="1" applyProtection="1">
      <alignment horizontal="center" vertical="center" wrapText="1"/>
    </xf>
    <xf numFmtId="164" fontId="26" fillId="0" borderId="14" xfId="0" applyNumberFormat="1" applyFont="1" applyFill="1" applyBorder="1" applyAlignment="1" applyProtection="1">
      <alignment horizontal="right" vertical="center" wrapText="1" indent="1"/>
    </xf>
    <xf numFmtId="164" fontId="26" fillId="0" borderId="25" xfId="0" applyNumberFormat="1" applyFont="1" applyFill="1" applyBorder="1" applyAlignment="1" applyProtection="1">
      <alignment horizontal="right" vertical="center" wrapText="1" indent="1"/>
    </xf>
    <xf numFmtId="164" fontId="26" fillId="0" borderId="21" xfId="0" applyNumberFormat="1" applyFont="1" applyFill="1" applyBorder="1" applyAlignment="1" applyProtection="1">
      <alignment horizontal="right" vertical="center" wrapText="1" indent="1"/>
    </xf>
    <xf numFmtId="0" fontId="22" fillId="0" borderId="3" xfId="0" applyFont="1" applyBorder="1" applyAlignment="1">
      <alignment horizontal="left" wrapText="1" indent="1"/>
    </xf>
    <xf numFmtId="0" fontId="22" fillId="0" borderId="1" xfId="0" applyFont="1" applyBorder="1" applyAlignment="1">
      <alignment horizontal="left" vertical="center" wrapText="1" indent="1"/>
    </xf>
    <xf numFmtId="0" fontId="22" fillId="0" borderId="6" xfId="0" applyFont="1" applyBorder="1" applyAlignment="1">
      <alignment horizontal="left" vertical="center" wrapText="1" indent="1"/>
    </xf>
    <xf numFmtId="0" fontId="7" fillId="0" borderId="48" xfId="0" applyFont="1" applyFill="1" applyBorder="1" applyAlignment="1" applyProtection="1">
      <alignment horizontal="center" vertical="center"/>
    </xf>
    <xf numFmtId="164" fontId="17" fillId="0" borderId="48" xfId="5" applyNumberFormat="1" applyFont="1" applyFill="1" applyBorder="1" applyAlignment="1" applyProtection="1">
      <alignment horizontal="right" vertical="center" wrapText="1" indent="1"/>
    </xf>
    <xf numFmtId="164" fontId="18" fillId="0" borderId="49" xfId="5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48" xfId="5" applyNumberFormat="1" applyFont="1" applyFill="1" applyBorder="1" applyAlignment="1" applyProtection="1">
      <alignment horizontal="right" vertical="center" wrapText="1" indent="1"/>
    </xf>
    <xf numFmtId="164" fontId="18" fillId="0" borderId="50" xfId="5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51" xfId="5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52" xfId="5" applyNumberFormat="1" applyFont="1" applyFill="1" applyBorder="1" applyAlignment="1" applyProtection="1">
      <alignment horizontal="right" vertical="center" wrapText="1" indent="1"/>
      <protection locked="0"/>
    </xf>
    <xf numFmtId="164" fontId="23" fillId="0" borderId="48" xfId="0" applyNumberFormat="1" applyFont="1" applyBorder="1" applyAlignment="1" applyProtection="1">
      <alignment horizontal="right" vertical="center" wrapText="1" indent="1"/>
    </xf>
    <xf numFmtId="164" fontId="23" fillId="0" borderId="48" xfId="0" applyNumberFormat="1" applyFont="1" applyBorder="1" applyAlignment="1" applyProtection="1">
      <alignment horizontal="right" vertical="center" wrapText="1" indent="1"/>
      <protection locked="0"/>
    </xf>
    <xf numFmtId="164" fontId="21" fillId="0" borderId="48" xfId="0" quotePrefix="1" applyNumberFormat="1" applyFont="1" applyBorder="1" applyAlignment="1" applyProtection="1">
      <alignment horizontal="right" vertical="center" wrapText="1" indent="1"/>
    </xf>
    <xf numFmtId="164" fontId="18" fillId="0" borderId="1" xfId="5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1" xfId="5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5" xfId="5" applyNumberFormat="1" applyFont="1" applyFill="1" applyBorder="1" applyAlignment="1" applyProtection="1">
      <alignment horizontal="right" vertical="center" wrapText="1" indent="1"/>
    </xf>
    <xf numFmtId="164" fontId="23" fillId="0" borderId="1" xfId="0" applyNumberFormat="1" applyFont="1" applyBorder="1" applyAlignment="1" applyProtection="1">
      <alignment horizontal="right" vertical="center" wrapText="1" indent="1"/>
      <protection locked="0"/>
    </xf>
    <xf numFmtId="164" fontId="25" fillId="0" borderId="23" xfId="5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21" xfId="5" applyNumberFormat="1" applyFont="1" applyFill="1" applyBorder="1" applyAlignment="1" applyProtection="1">
      <alignment horizontal="right" vertical="center" wrapText="1" indent="1"/>
    </xf>
    <xf numFmtId="164" fontId="18" fillId="0" borderId="53" xfId="5" applyNumberFormat="1" applyFont="1" applyFill="1" applyBorder="1" applyAlignment="1" applyProtection="1">
      <alignment horizontal="right" vertical="center" wrapText="1" indent="1"/>
    </xf>
    <xf numFmtId="164" fontId="18" fillId="0" borderId="19" xfId="5" applyNumberFormat="1" applyFont="1" applyFill="1" applyBorder="1" applyAlignment="1" applyProtection="1">
      <alignment horizontal="right" vertical="center" wrapText="1" indent="1"/>
    </xf>
    <xf numFmtId="164" fontId="18" fillId="0" borderId="20" xfId="5" applyNumberFormat="1" applyFont="1" applyFill="1" applyBorder="1" applyAlignment="1" applyProtection="1">
      <alignment horizontal="right" vertical="center" wrapText="1" indent="1"/>
    </xf>
    <xf numFmtId="164" fontId="24" fillId="0" borderId="21" xfId="5" applyNumberFormat="1" applyFont="1" applyFill="1" applyBorder="1" applyAlignment="1" applyProtection="1">
      <alignment horizontal="right" vertical="center" wrapText="1" indent="1"/>
    </xf>
    <xf numFmtId="164" fontId="25" fillId="0" borderId="19" xfId="5" applyNumberFormat="1" applyFont="1" applyFill="1" applyBorder="1" applyAlignment="1" applyProtection="1">
      <alignment horizontal="right" vertical="center" wrapText="1" indent="1"/>
    </xf>
    <xf numFmtId="164" fontId="25" fillId="0" borderId="20" xfId="5" applyNumberFormat="1" applyFont="1" applyFill="1" applyBorder="1" applyAlignment="1" applyProtection="1">
      <alignment horizontal="right" vertical="center" wrapText="1" indent="1"/>
    </xf>
    <xf numFmtId="164" fontId="25" fillId="0" borderId="53" xfId="5" applyNumberFormat="1" applyFont="1" applyFill="1" applyBorder="1" applyAlignment="1" applyProtection="1">
      <alignment horizontal="right" vertical="center" wrapText="1" indent="1"/>
    </xf>
    <xf numFmtId="0" fontId="7" fillId="0" borderId="25" xfId="0" applyFont="1" applyFill="1" applyBorder="1" applyAlignment="1" applyProtection="1">
      <alignment horizontal="center" vertical="center"/>
    </xf>
    <xf numFmtId="164" fontId="17" fillId="0" borderId="54" xfId="5" applyNumberFormat="1" applyFont="1" applyFill="1" applyBorder="1" applyAlignment="1" applyProtection="1">
      <alignment horizontal="right" vertical="center" wrapText="1" indent="1"/>
    </xf>
    <xf numFmtId="164" fontId="18" fillId="0" borderId="55" xfId="5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6" xfId="5" applyNumberFormat="1" applyFont="1" applyFill="1" applyBorder="1" applyAlignment="1" applyProtection="1">
      <alignment horizontal="right" vertical="center" wrapText="1" indent="1"/>
      <protection locked="0"/>
    </xf>
    <xf numFmtId="3" fontId="4" fillId="0" borderId="37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56" xfId="5" applyNumberFormat="1" applyFont="1" applyFill="1" applyBorder="1" applyAlignment="1" applyProtection="1">
      <alignment horizontal="right" vertical="center" wrapText="1" indent="1"/>
    </xf>
    <xf numFmtId="164" fontId="18" fillId="0" borderId="47" xfId="5" applyNumberFormat="1" applyFont="1" applyFill="1" applyBorder="1" applyAlignment="1" applyProtection="1">
      <alignment horizontal="right" vertical="center" wrapText="1" indent="1"/>
    </xf>
    <xf numFmtId="164" fontId="18" fillId="0" borderId="57" xfId="5" applyNumberFormat="1" applyFont="1" applyFill="1" applyBorder="1" applyAlignment="1" applyProtection="1">
      <alignment horizontal="right" vertical="center" wrapText="1" indent="1"/>
    </xf>
    <xf numFmtId="164" fontId="23" fillId="0" borderId="21" xfId="0" applyNumberFormat="1" applyFont="1" applyBorder="1" applyAlignment="1" applyProtection="1">
      <alignment horizontal="right" vertical="center" wrapText="1" indent="1"/>
    </xf>
    <xf numFmtId="164" fontId="21" fillId="0" borderId="21" xfId="0" quotePrefix="1" applyNumberFormat="1" applyFont="1" applyBorder="1" applyAlignment="1" applyProtection="1">
      <alignment horizontal="right" vertical="center" wrapText="1" indent="1"/>
    </xf>
    <xf numFmtId="0" fontId="35" fillId="0" borderId="46" xfId="0" applyFont="1" applyFill="1" applyBorder="1" applyAlignment="1" applyProtection="1">
      <alignment horizontal="right" vertical="center" wrapText="1" indent="1"/>
    </xf>
    <xf numFmtId="0" fontId="35" fillId="0" borderId="48" xfId="0" applyFont="1" applyFill="1" applyBorder="1" applyAlignment="1" applyProtection="1">
      <alignment horizontal="right" vertical="center" wrapText="1" indent="1"/>
    </xf>
    <xf numFmtId="164" fontId="18" fillId="0" borderId="4" xfId="0" applyNumberFormat="1" applyFont="1" applyBorder="1" applyAlignment="1" applyProtection="1">
      <alignment horizontal="right" vertical="center" wrapText="1" indent="1"/>
      <protection locked="0"/>
    </xf>
    <xf numFmtId="0" fontId="22" fillId="0" borderId="23" xfId="0" applyFont="1" applyBorder="1" applyAlignment="1" applyProtection="1">
      <alignment wrapText="1"/>
    </xf>
    <xf numFmtId="164" fontId="25" fillId="0" borderId="57" xfId="5" applyNumberFormat="1" applyFont="1" applyFill="1" applyBorder="1" applyAlignment="1" applyProtection="1">
      <alignment horizontal="right" vertical="center" wrapText="1" indent="1"/>
    </xf>
    <xf numFmtId="164" fontId="18" fillId="0" borderId="1" xfId="5" applyNumberFormat="1" applyFont="1" applyFill="1" applyBorder="1" applyAlignment="1" applyProtection="1">
      <alignment horizontal="right" vertical="center" wrapText="1" indent="1"/>
    </xf>
    <xf numFmtId="164" fontId="25" fillId="0" borderId="3" xfId="5" applyNumberFormat="1" applyFont="1" applyFill="1" applyBorder="1" applyAlignment="1" applyProtection="1">
      <alignment horizontal="right" vertical="center" wrapText="1" indent="1"/>
    </xf>
    <xf numFmtId="164" fontId="25" fillId="0" borderId="1" xfId="5" applyNumberFormat="1" applyFont="1" applyFill="1" applyBorder="1" applyAlignment="1" applyProtection="1">
      <alignment horizontal="right" vertical="center" wrapText="1" indent="1"/>
    </xf>
    <xf numFmtId="164" fontId="25" fillId="0" borderId="23" xfId="5" applyNumberFormat="1" applyFont="1" applyFill="1" applyBorder="1" applyAlignment="1" applyProtection="1">
      <alignment horizontal="right" vertical="center" wrapText="1" indent="1"/>
    </xf>
    <xf numFmtId="164" fontId="25" fillId="0" borderId="2" xfId="5" applyNumberFormat="1" applyFont="1" applyFill="1" applyBorder="1" applyAlignment="1" applyProtection="1">
      <alignment horizontal="right" vertical="center" wrapText="1" indent="1"/>
    </xf>
    <xf numFmtId="164" fontId="18" fillId="0" borderId="4" xfId="5" applyNumberFormat="1" applyFont="1" applyFill="1" applyBorder="1" applyAlignment="1" applyProtection="1">
      <alignment horizontal="right" vertical="center" wrapText="1" indent="1"/>
    </xf>
    <xf numFmtId="164" fontId="18" fillId="0" borderId="2" xfId="5" applyNumberFormat="1" applyFont="1" applyFill="1" applyBorder="1" applyAlignment="1" applyProtection="1">
      <alignment horizontal="right" vertical="center" wrapText="1" indent="1"/>
    </xf>
    <xf numFmtId="164" fontId="18" fillId="0" borderId="6" xfId="5" applyNumberFormat="1" applyFont="1" applyFill="1" applyBorder="1" applyAlignment="1" applyProtection="1">
      <alignment horizontal="right" vertical="center" wrapText="1" indent="1"/>
    </xf>
    <xf numFmtId="164" fontId="18" fillId="0" borderId="23" xfId="5" applyNumberFormat="1" applyFont="1" applyFill="1" applyBorder="1" applyAlignment="1" applyProtection="1">
      <alignment horizontal="right" vertical="center" wrapText="1" indent="1"/>
    </xf>
    <xf numFmtId="164" fontId="23" fillId="0" borderId="1" xfId="0" applyNumberFormat="1" applyFont="1" applyBorder="1" applyAlignment="1" applyProtection="1">
      <alignment horizontal="right" vertical="center" wrapText="1" indent="1"/>
    </xf>
    <xf numFmtId="164" fontId="25" fillId="0" borderId="6" xfId="5" applyNumberFormat="1" applyFont="1" applyFill="1" applyBorder="1" applyAlignment="1" applyProtection="1">
      <alignment horizontal="right" vertical="center" wrapText="1" indent="1"/>
    </xf>
    <xf numFmtId="164" fontId="18" fillId="0" borderId="2" xfId="0" applyNumberFormat="1" applyFont="1" applyFill="1" applyBorder="1" applyAlignment="1" applyProtection="1">
      <alignment vertical="center" wrapText="1"/>
    </xf>
    <xf numFmtId="0" fontId="37" fillId="0" borderId="41" xfId="5" applyFont="1" applyFill="1" applyBorder="1" applyAlignment="1" applyProtection="1">
      <alignment horizontal="center" vertical="center" wrapText="1"/>
      <protection locked="0"/>
    </xf>
    <xf numFmtId="0" fontId="37" fillId="0" borderId="23" xfId="5" applyFont="1" applyFill="1" applyBorder="1" applyAlignment="1" applyProtection="1">
      <alignment horizontal="center" vertical="center" wrapText="1"/>
      <protection locked="0"/>
    </xf>
    <xf numFmtId="0" fontId="37" fillId="0" borderId="23" xfId="0" applyFont="1" applyBorder="1" applyAlignment="1" applyProtection="1">
      <alignment horizontal="center" vertical="center" wrapText="1"/>
      <protection locked="0"/>
    </xf>
    <xf numFmtId="0" fontId="37" fillId="0" borderId="57" xfId="5" applyFont="1" applyFill="1" applyBorder="1" applyAlignment="1" applyProtection="1">
      <alignment horizontal="center" vertical="center" wrapText="1"/>
      <protection locked="0"/>
    </xf>
    <xf numFmtId="0" fontId="38" fillId="0" borderId="16" xfId="5" applyFont="1" applyFill="1" applyBorder="1" applyAlignment="1" applyProtection="1">
      <alignment horizontal="center" vertical="center" wrapText="1"/>
    </xf>
    <xf numFmtId="0" fontId="38" fillId="0" borderId="58" xfId="5" applyFont="1" applyFill="1" applyBorder="1" applyAlignment="1" applyProtection="1">
      <alignment horizontal="center" vertical="center" wrapText="1"/>
    </xf>
    <xf numFmtId="164" fontId="38" fillId="0" borderId="24" xfId="0" applyNumberFormat="1" applyFont="1" applyBorder="1" applyAlignment="1" applyProtection="1">
      <alignment horizontal="center" vertical="center" wrapText="1"/>
    </xf>
    <xf numFmtId="0" fontId="22" fillId="0" borderId="23" xfId="0" applyFont="1" applyBorder="1" applyAlignment="1" applyProtection="1">
      <alignment vertical="center" wrapText="1"/>
    </xf>
    <xf numFmtId="164" fontId="25" fillId="0" borderId="45" xfId="5" applyNumberFormat="1" applyFont="1" applyFill="1" applyBorder="1" applyAlignment="1" applyProtection="1">
      <alignment horizontal="right" vertical="center" wrapText="1" indent="1"/>
    </xf>
    <xf numFmtId="0" fontId="39" fillId="0" borderId="1" xfId="0" applyFont="1" applyBorder="1" applyAlignment="1">
      <alignment horizontal="center" vertical="center" wrapText="1"/>
    </xf>
    <xf numFmtId="0" fontId="39" fillId="0" borderId="59" xfId="0" applyFont="1" applyBorder="1" applyAlignment="1">
      <alignment horizontal="center" vertical="center" wrapText="1"/>
    </xf>
    <xf numFmtId="164" fontId="39" fillId="0" borderId="60" xfId="0" applyNumberFormat="1" applyFont="1" applyBorder="1" applyAlignment="1">
      <alignment horizontal="center" vertical="center" wrapText="1"/>
    </xf>
    <xf numFmtId="0" fontId="40" fillId="0" borderId="14" xfId="0" applyFont="1" applyBorder="1" applyAlignment="1" applyProtection="1">
      <alignment horizontal="center" vertical="center" wrapText="1"/>
      <protection locked="0"/>
    </xf>
    <xf numFmtId="0" fontId="40" fillId="0" borderId="24" xfId="0" applyFont="1" applyBorder="1" applyAlignment="1" applyProtection="1">
      <alignment horizontal="center" vertical="center" wrapText="1"/>
      <protection locked="0"/>
    </xf>
    <xf numFmtId="0" fontId="40" fillId="0" borderId="25" xfId="0" applyFont="1" applyBorder="1" applyAlignment="1" applyProtection="1">
      <alignment horizontal="center" vertical="center" wrapText="1"/>
      <protection locked="0"/>
    </xf>
    <xf numFmtId="3" fontId="41" fillId="0" borderId="14" xfId="0" applyNumberFormat="1" applyFont="1" applyFill="1" applyBorder="1" applyAlignment="1" applyProtection="1">
      <alignment horizontal="right" vertical="center" wrapText="1" indent="1"/>
    </xf>
    <xf numFmtId="3" fontId="41" fillId="0" borderId="21" xfId="0" applyNumberFormat="1" applyFont="1" applyFill="1" applyBorder="1" applyAlignment="1" applyProtection="1">
      <alignment horizontal="right" vertical="center" wrapText="1" indent="1"/>
    </xf>
    <xf numFmtId="164" fontId="37" fillId="0" borderId="14" xfId="0" applyNumberFormat="1" applyFont="1" applyFill="1" applyBorder="1" applyAlignment="1" applyProtection="1">
      <alignment horizontal="center" vertical="center" wrapText="1"/>
    </xf>
    <xf numFmtId="164" fontId="37" fillId="0" borderId="24" xfId="0" applyNumberFormat="1" applyFont="1" applyFill="1" applyBorder="1" applyAlignment="1" applyProtection="1">
      <alignment horizontal="center" vertical="center" wrapText="1"/>
      <protection locked="0"/>
    </xf>
    <xf numFmtId="164" fontId="37" fillId="0" borderId="13" xfId="0" applyNumberFormat="1" applyFont="1" applyFill="1" applyBorder="1" applyAlignment="1" applyProtection="1">
      <alignment horizontal="center" vertical="center" wrapText="1"/>
    </xf>
    <xf numFmtId="164" fontId="37" fillId="0" borderId="14" xfId="0" applyNumberFormat="1" applyFont="1" applyFill="1" applyBorder="1" applyAlignment="1" applyProtection="1">
      <alignment horizontal="center" vertical="center" wrapText="1"/>
      <protection locked="0"/>
    </xf>
    <xf numFmtId="164" fontId="37" fillId="0" borderId="25" xfId="0" applyNumberFormat="1" applyFont="1" applyFill="1" applyBorder="1" applyAlignment="1" applyProtection="1">
      <alignment horizontal="center" vertical="center" wrapText="1"/>
      <protection locked="0"/>
    </xf>
    <xf numFmtId="164" fontId="37" fillId="0" borderId="21" xfId="0" applyNumberFormat="1" applyFont="1" applyFill="1" applyBorder="1" applyAlignment="1" applyProtection="1">
      <alignment horizontal="center" vertical="center" wrapText="1"/>
      <protection locked="0"/>
    </xf>
    <xf numFmtId="164" fontId="38" fillId="0" borderId="18" xfId="0" applyNumberFormat="1" applyFont="1" applyFill="1" applyBorder="1" applyAlignment="1" applyProtection="1">
      <alignment horizontal="center" vertical="center" wrapText="1"/>
    </xf>
    <xf numFmtId="164" fontId="38" fillId="0" borderId="61" xfId="0" applyNumberFormat="1" applyFont="1" applyFill="1" applyBorder="1" applyAlignment="1" applyProtection="1">
      <alignment horizontal="center" vertical="center" wrapText="1"/>
    </xf>
    <xf numFmtId="164" fontId="37" fillId="0" borderId="14" xfId="0" applyNumberFormat="1" applyFont="1" applyBorder="1" applyAlignment="1" applyProtection="1">
      <alignment horizontal="center" vertical="center" wrapText="1"/>
      <protection locked="0"/>
    </xf>
    <xf numFmtId="164" fontId="37" fillId="0" borderId="24" xfId="0" applyNumberFormat="1" applyFont="1" applyBorder="1" applyAlignment="1" applyProtection="1">
      <alignment horizontal="center" vertical="center" wrapText="1"/>
      <protection locked="0"/>
    </xf>
    <xf numFmtId="164" fontId="37" fillId="0" borderId="25" xfId="0" applyNumberFormat="1" applyFont="1" applyBorder="1" applyAlignment="1" applyProtection="1">
      <alignment horizontal="center" vertical="center" wrapText="1"/>
      <protection locked="0"/>
    </xf>
    <xf numFmtId="0" fontId="7" fillId="0" borderId="27" xfId="0" quotePrefix="1" applyFont="1" applyFill="1" applyBorder="1" applyAlignment="1" applyProtection="1">
      <alignment horizontal="right" vertical="center" indent="1"/>
      <protection locked="0"/>
    </xf>
    <xf numFmtId="49" fontId="7" fillId="0" borderId="27" xfId="0" applyNumberFormat="1" applyFont="1" applyFill="1" applyBorder="1" applyAlignment="1" applyProtection="1">
      <alignment horizontal="right" vertical="center" indent="1"/>
      <protection locked="0"/>
    </xf>
    <xf numFmtId="164" fontId="16" fillId="0" borderId="8" xfId="0" applyNumberFormat="1" applyFont="1" applyFill="1" applyBorder="1" applyAlignment="1" applyProtection="1">
      <alignment horizontal="left" vertical="center" wrapText="1" indent="1"/>
      <protection locked="0"/>
    </xf>
    <xf numFmtId="164" fontId="16" fillId="0" borderId="2" xfId="0" applyNumberFormat="1" applyFont="1" applyFill="1" applyBorder="1" applyAlignment="1" applyProtection="1">
      <alignment vertical="center" wrapText="1"/>
      <protection locked="0"/>
    </xf>
    <xf numFmtId="49" fontId="16" fillId="0" borderId="2" xfId="0" applyNumberFormat="1" applyFont="1" applyFill="1" applyBorder="1" applyAlignment="1" applyProtection="1">
      <alignment horizontal="center" vertical="center" wrapText="1"/>
      <protection locked="0"/>
    </xf>
    <xf numFmtId="164" fontId="6" fillId="0" borderId="0" xfId="5" applyNumberFormat="1" applyFont="1" applyFill="1" applyBorder="1" applyAlignment="1" applyProtection="1">
      <alignment horizontal="center" vertical="center"/>
    </xf>
    <xf numFmtId="164" fontId="30" fillId="0" borderId="22" xfId="5" applyNumberFormat="1" applyFont="1" applyFill="1" applyBorder="1" applyAlignment="1" applyProtection="1">
      <alignment horizontal="left" vertical="center"/>
    </xf>
    <xf numFmtId="164" fontId="30" fillId="0" borderId="22" xfId="5" applyNumberFormat="1" applyFont="1" applyFill="1" applyBorder="1" applyAlignment="1" applyProtection="1">
      <alignment horizontal="left"/>
    </xf>
    <xf numFmtId="0" fontId="7" fillId="0" borderId="15" xfId="5" applyFont="1" applyFill="1" applyBorder="1" applyAlignment="1" applyProtection="1">
      <alignment horizontal="center" vertical="center" wrapText="1"/>
    </xf>
    <xf numFmtId="0" fontId="7" fillId="0" borderId="17" xfId="5" applyFont="1" applyFill="1" applyBorder="1" applyAlignment="1" applyProtection="1">
      <alignment horizontal="center" vertical="center" wrapText="1"/>
    </xf>
    <xf numFmtId="0" fontId="7" fillId="0" borderId="16" xfId="5" applyFont="1" applyFill="1" applyBorder="1" applyAlignment="1" applyProtection="1">
      <alignment horizontal="center" vertical="center" wrapText="1"/>
    </xf>
    <xf numFmtId="0" fontId="7" fillId="0" borderId="18" xfId="5" applyFont="1" applyFill="1" applyBorder="1" applyAlignment="1" applyProtection="1">
      <alignment horizontal="center" vertical="center" wrapText="1"/>
    </xf>
    <xf numFmtId="0" fontId="7" fillId="0" borderId="62" xfId="5" applyFont="1" applyFill="1" applyBorder="1" applyAlignment="1" applyProtection="1">
      <alignment horizontal="center" vertical="center" wrapText="1"/>
    </xf>
    <xf numFmtId="0" fontId="7" fillId="0" borderId="4" xfId="5" applyFont="1" applyFill="1" applyBorder="1" applyAlignment="1" applyProtection="1">
      <alignment horizontal="center" vertical="center" wrapText="1"/>
    </xf>
    <xf numFmtId="0" fontId="7" fillId="0" borderId="55" xfId="5" applyFont="1" applyFill="1" applyBorder="1" applyAlignment="1" applyProtection="1">
      <alignment horizontal="center" vertical="center" wrapText="1"/>
    </xf>
    <xf numFmtId="0" fontId="7" fillId="0" borderId="47" xfId="5" applyFont="1" applyFill="1" applyBorder="1" applyAlignment="1" applyProtection="1">
      <alignment horizontal="center" vertical="center" wrapText="1"/>
    </xf>
    <xf numFmtId="0" fontId="19" fillId="0" borderId="0" xfId="5" applyFont="1" applyFill="1" applyAlignment="1" applyProtection="1">
      <alignment horizontal="center"/>
    </xf>
    <xf numFmtId="164" fontId="26" fillId="0" borderId="63" xfId="0" applyNumberFormat="1" applyFont="1" applyFill="1" applyBorder="1" applyAlignment="1" applyProtection="1">
      <alignment horizontal="center" vertical="center" wrapText="1"/>
    </xf>
    <xf numFmtId="164" fontId="26" fillId="0" borderId="64" xfId="0" applyNumberFormat="1" applyFont="1" applyFill="1" applyBorder="1" applyAlignment="1" applyProtection="1">
      <alignment horizontal="center" vertical="center" wrapText="1"/>
    </xf>
    <xf numFmtId="164" fontId="15" fillId="0" borderId="0" xfId="0" applyNumberFormat="1" applyFont="1" applyFill="1" applyAlignment="1" applyProtection="1">
      <alignment horizontal="center" textRotation="180" wrapText="1"/>
    </xf>
    <xf numFmtId="164" fontId="42" fillId="0" borderId="40" xfId="0" applyNumberFormat="1" applyFont="1" applyFill="1" applyBorder="1" applyAlignment="1" applyProtection="1">
      <alignment horizontal="center" vertical="center" wrapText="1"/>
    </xf>
    <xf numFmtId="164" fontId="19" fillId="0" borderId="0" xfId="0" applyNumberFormat="1" applyFont="1" applyFill="1" applyAlignment="1">
      <alignment horizontal="center" vertical="center" wrapText="1"/>
    </xf>
    <xf numFmtId="0" fontId="7" fillId="0" borderId="33" xfId="0" applyFont="1" applyFill="1" applyBorder="1" applyAlignment="1" applyProtection="1">
      <alignment horizontal="center" vertical="center" wrapText="1"/>
    </xf>
    <xf numFmtId="0" fontId="7" fillId="0" borderId="48" xfId="0" applyFont="1" applyFill="1" applyBorder="1" applyAlignment="1" applyProtection="1">
      <alignment horizontal="center" vertical="center" wrapText="1"/>
    </xf>
    <xf numFmtId="0" fontId="7" fillId="0" borderId="25" xfId="0" applyFont="1" applyFill="1" applyBorder="1" applyAlignment="1" applyProtection="1">
      <alignment horizontal="center" vertical="center" wrapText="1"/>
    </xf>
    <xf numFmtId="0" fontId="7" fillId="0" borderId="27" xfId="0" applyFont="1" applyFill="1" applyBorder="1" applyAlignment="1" applyProtection="1">
      <alignment horizontal="center" vertical="center"/>
      <protection locked="0"/>
    </xf>
    <xf numFmtId="0" fontId="7" fillId="0" borderId="33" xfId="0" applyFont="1" applyFill="1" applyBorder="1" applyAlignment="1" applyProtection="1">
      <alignment horizontal="center" vertical="center"/>
      <protection locked="0"/>
    </xf>
    <xf numFmtId="0" fontId="7" fillId="0" borderId="27" xfId="0" applyFont="1" applyFill="1" applyBorder="1" applyAlignment="1" applyProtection="1">
      <alignment horizontal="center" vertical="center"/>
    </xf>
    <xf numFmtId="0" fontId="7" fillId="0" borderId="33" xfId="0" applyFont="1" applyFill="1" applyBorder="1" applyAlignment="1" applyProtection="1">
      <alignment horizontal="center" vertical="center"/>
    </xf>
  </cellXfs>
  <cellStyles count="6">
    <cellStyle name="Ezres 2" xfId="1"/>
    <cellStyle name="Ezres 3" xfId="2"/>
    <cellStyle name="Hiperhivatkozás" xfId="3"/>
    <cellStyle name="Már látott hiperhivatkozás" xfId="4"/>
    <cellStyle name="Normál" xfId="0" builtinId="0"/>
    <cellStyle name="Normál_KVRENMUNKA" xfId="5"/>
  </cellStyles>
  <dxfs count="2"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">
    <tabColor rgb="FF92D050"/>
  </sheetPr>
  <dimension ref="A1:B41"/>
  <sheetViews>
    <sheetView zoomScaleNormal="100" workbookViewId="0">
      <selection activeCell="G23" sqref="G23"/>
    </sheetView>
  </sheetViews>
  <sheetFormatPr defaultRowHeight="12.75" x14ac:dyDescent="0.2"/>
  <cols>
    <col min="1" max="1" width="48.5" customWidth="1"/>
    <col min="2" max="2" width="73.5" customWidth="1"/>
    <col min="3" max="3" width="16.83203125" customWidth="1"/>
  </cols>
  <sheetData>
    <row r="1" spans="1:2" ht="18.75" x14ac:dyDescent="0.3">
      <c r="A1" s="224" t="s">
        <v>433</v>
      </c>
      <c r="B1" s="64"/>
    </row>
    <row r="2" spans="1:2" x14ac:dyDescent="0.2">
      <c r="A2" s="64"/>
      <c r="B2" s="64"/>
    </row>
    <row r="3" spans="1:2" x14ac:dyDescent="0.2">
      <c r="A3" s="226"/>
      <c r="B3" s="226"/>
    </row>
    <row r="4" spans="1:2" ht="15.75" x14ac:dyDescent="0.25">
      <c r="A4" s="66"/>
      <c r="B4" s="230"/>
    </row>
    <row r="5" spans="1:2" ht="15.75" x14ac:dyDescent="0.25">
      <c r="A5" s="66"/>
      <c r="B5" s="230"/>
    </row>
    <row r="6" spans="1:2" s="57" customFormat="1" ht="15.75" x14ac:dyDescent="0.25">
      <c r="A6" s="66" t="s">
        <v>443</v>
      </c>
      <c r="B6" s="226"/>
    </row>
    <row r="7" spans="1:2" s="57" customFormat="1" x14ac:dyDescent="0.2">
      <c r="A7" s="226"/>
      <c r="B7" s="226"/>
    </row>
    <row r="8" spans="1:2" s="57" customFormat="1" x14ac:dyDescent="0.2">
      <c r="A8" s="226"/>
      <c r="B8" s="226"/>
    </row>
    <row r="9" spans="1:2" x14ac:dyDescent="0.2">
      <c r="A9" s="226" t="s">
        <v>404</v>
      </c>
      <c r="B9" s="226" t="s">
        <v>384</v>
      </c>
    </row>
    <row r="10" spans="1:2" x14ac:dyDescent="0.2">
      <c r="A10" s="226" t="s">
        <v>402</v>
      </c>
      <c r="B10" s="226" t="s">
        <v>390</v>
      </c>
    </row>
    <row r="11" spans="1:2" x14ac:dyDescent="0.2">
      <c r="A11" s="226" t="s">
        <v>403</v>
      </c>
      <c r="B11" s="226" t="s">
        <v>391</v>
      </c>
    </row>
    <row r="12" spans="1:2" x14ac:dyDescent="0.2">
      <c r="A12" s="226"/>
      <c r="B12" s="226"/>
    </row>
    <row r="13" spans="1:2" ht="15.75" x14ac:dyDescent="0.25">
      <c r="A13" s="66" t="str">
        <f>+CONCATENATE(LEFT(A6,4),". évi előirányzat módosítások BEVÉTELEK")</f>
        <v>2018. évi előirányzat módosítások BEVÉTELEK</v>
      </c>
      <c r="B13" s="230"/>
    </row>
    <row r="14" spans="1:2" x14ac:dyDescent="0.2">
      <c r="A14" s="226"/>
      <c r="B14" s="226"/>
    </row>
    <row r="15" spans="1:2" s="57" customFormat="1" x14ac:dyDescent="0.2">
      <c r="A15" s="226" t="s">
        <v>405</v>
      </c>
      <c r="B15" s="226" t="s">
        <v>385</v>
      </c>
    </row>
    <row r="16" spans="1:2" x14ac:dyDescent="0.2">
      <c r="A16" s="226" t="s">
        <v>406</v>
      </c>
      <c r="B16" s="226" t="s">
        <v>392</v>
      </c>
    </row>
    <row r="17" spans="1:2" x14ac:dyDescent="0.2">
      <c r="A17" s="226" t="s">
        <v>407</v>
      </c>
      <c r="B17" s="226" t="s">
        <v>393</v>
      </c>
    </row>
    <row r="18" spans="1:2" x14ac:dyDescent="0.2">
      <c r="A18" s="226"/>
      <c r="B18" s="226"/>
    </row>
    <row r="19" spans="1:2" ht="14.25" x14ac:dyDescent="0.2">
      <c r="A19" s="233" t="str">
        <f>+CONCATENATE(LEFT(A6,4),". módosítás utáni módosított előrirányzatok BEVÉTELEK")</f>
        <v>2018. módosítás utáni módosított előrirányzatok BEVÉTELEK</v>
      </c>
      <c r="B19" s="230"/>
    </row>
    <row r="20" spans="1:2" x14ac:dyDescent="0.2">
      <c r="A20" s="226"/>
      <c r="B20" s="226"/>
    </row>
    <row r="21" spans="1:2" x14ac:dyDescent="0.2">
      <c r="A21" s="226" t="s">
        <v>408</v>
      </c>
      <c r="B21" s="226" t="s">
        <v>386</v>
      </c>
    </row>
    <row r="22" spans="1:2" x14ac:dyDescent="0.2">
      <c r="A22" s="226" t="s">
        <v>409</v>
      </c>
      <c r="B22" s="226" t="s">
        <v>394</v>
      </c>
    </row>
    <row r="23" spans="1:2" x14ac:dyDescent="0.2">
      <c r="A23" s="226" t="s">
        <v>410</v>
      </c>
      <c r="B23" s="226" t="s">
        <v>395</v>
      </c>
    </row>
    <row r="24" spans="1:2" x14ac:dyDescent="0.2">
      <c r="A24" s="226"/>
      <c r="B24" s="226"/>
    </row>
    <row r="25" spans="1:2" ht="15.75" x14ac:dyDescent="0.25">
      <c r="A25" s="66" t="str">
        <f>+CONCATENATE(LEFT(A6,4),". évi eredeti előirányzat KIADÁSOK")</f>
        <v>2018. évi eredeti előirányzat KIADÁSOK</v>
      </c>
      <c r="B25" s="230"/>
    </row>
    <row r="26" spans="1:2" x14ac:dyDescent="0.2">
      <c r="A26" s="226"/>
      <c r="B26" s="226"/>
    </row>
    <row r="27" spans="1:2" x14ac:dyDescent="0.2">
      <c r="A27" s="226" t="s">
        <v>411</v>
      </c>
      <c r="B27" s="226" t="s">
        <v>387</v>
      </c>
    </row>
    <row r="28" spans="1:2" x14ac:dyDescent="0.2">
      <c r="A28" s="226" t="s">
        <v>412</v>
      </c>
      <c r="B28" s="226" t="s">
        <v>396</v>
      </c>
    </row>
    <row r="29" spans="1:2" x14ac:dyDescent="0.2">
      <c r="A29" s="226" t="s">
        <v>413</v>
      </c>
      <c r="B29" s="226" t="s">
        <v>397</v>
      </c>
    </row>
    <row r="30" spans="1:2" x14ac:dyDescent="0.2">
      <c r="A30" s="226"/>
      <c r="B30" s="226"/>
    </row>
    <row r="31" spans="1:2" ht="15.75" x14ac:dyDescent="0.25">
      <c r="A31" s="66" t="str">
        <f>+CONCATENATE(LEFT(A6,4),". évi előirányzat módosítások KIADÁSOK")</f>
        <v>2018. évi előirányzat módosítások KIADÁSOK</v>
      </c>
      <c r="B31" s="230"/>
    </row>
    <row r="32" spans="1:2" x14ac:dyDescent="0.2">
      <c r="A32" s="226"/>
      <c r="B32" s="226"/>
    </row>
    <row r="33" spans="1:2" x14ac:dyDescent="0.2">
      <c r="A33" s="226" t="s">
        <v>414</v>
      </c>
      <c r="B33" s="226" t="s">
        <v>388</v>
      </c>
    </row>
    <row r="34" spans="1:2" x14ac:dyDescent="0.2">
      <c r="A34" s="226" t="s">
        <v>415</v>
      </c>
      <c r="B34" s="226" t="s">
        <v>398</v>
      </c>
    </row>
    <row r="35" spans="1:2" x14ac:dyDescent="0.2">
      <c r="A35" s="226" t="s">
        <v>416</v>
      </c>
      <c r="B35" s="226" t="s">
        <v>399</v>
      </c>
    </row>
    <row r="36" spans="1:2" x14ac:dyDescent="0.2">
      <c r="A36" s="226"/>
      <c r="B36" s="226"/>
    </row>
    <row r="37" spans="1:2" ht="15.75" x14ac:dyDescent="0.25">
      <c r="A37" s="232" t="str">
        <f>+CONCATENATE(LEFT(A6,4),". módosítás utáni módosított előirányzatok KIADÁSOK")</f>
        <v>2018. módosítás utáni módosított előirányzatok KIADÁSOK</v>
      </c>
      <c r="B37" s="230"/>
    </row>
    <row r="38" spans="1:2" x14ac:dyDescent="0.2">
      <c r="A38" s="226"/>
      <c r="B38" s="226"/>
    </row>
    <row r="39" spans="1:2" x14ac:dyDescent="0.2">
      <c r="A39" s="226" t="s">
        <v>417</v>
      </c>
      <c r="B39" s="226" t="s">
        <v>389</v>
      </c>
    </row>
    <row r="40" spans="1:2" x14ac:dyDescent="0.2">
      <c r="A40" s="226" t="s">
        <v>418</v>
      </c>
      <c r="B40" s="226" t="s">
        <v>400</v>
      </c>
    </row>
    <row r="41" spans="1:2" x14ac:dyDescent="0.2">
      <c r="A41" s="226" t="s">
        <v>419</v>
      </c>
      <c r="B41" s="226" t="s">
        <v>401</v>
      </c>
    </row>
  </sheetData>
  <phoneticPr fontId="25" type="noConversion"/>
  <pageMargins left="1.0629921259842521" right="1.0236220472440944" top="0.78740157480314965" bottom="0.78740157480314965" header="0.70866141732283472" footer="0.70866141732283472"/>
  <pageSetup paperSize="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1">
    <tabColor rgb="FF92D050"/>
  </sheetPr>
  <dimension ref="A1:I23"/>
  <sheetViews>
    <sheetView zoomScaleNormal="100" workbookViewId="0">
      <selection activeCell="G5" sqref="G5"/>
    </sheetView>
  </sheetViews>
  <sheetFormatPr defaultRowHeight="12.75" x14ac:dyDescent="0.2"/>
  <cols>
    <col min="1" max="1" width="38.83203125" style="28" customWidth="1"/>
    <col min="2" max="8" width="15.83203125" style="27" customWidth="1"/>
    <col min="9" max="9" width="15.83203125" style="34" customWidth="1"/>
    <col min="10" max="11" width="12.83203125" style="27" customWidth="1"/>
    <col min="12" max="12" width="13.83203125" style="27" customWidth="1"/>
    <col min="13" max="16384" width="9.33203125" style="27"/>
  </cols>
  <sheetData>
    <row r="1" spans="1:9" ht="25.5" customHeight="1" x14ac:dyDescent="0.2">
      <c r="A1" s="365" t="s">
        <v>1</v>
      </c>
      <c r="B1" s="365"/>
      <c r="C1" s="365"/>
      <c r="D1" s="365"/>
      <c r="E1" s="365"/>
      <c r="F1" s="365"/>
      <c r="G1" s="365"/>
      <c r="H1" s="365"/>
      <c r="I1" s="365"/>
    </row>
    <row r="2" spans="1:9" ht="22.5" customHeight="1" thickBot="1" x14ac:dyDescent="0.3">
      <c r="A2" s="58"/>
      <c r="B2" s="34"/>
      <c r="C2" s="34"/>
      <c r="D2" s="34"/>
      <c r="E2" s="34"/>
      <c r="F2" s="34"/>
      <c r="G2" s="34"/>
      <c r="H2" s="34"/>
      <c r="I2" s="31" t="e">
        <f>'2.2.sz.mell  '!I2</f>
        <v>#REF!</v>
      </c>
    </row>
    <row r="3" spans="1:9" s="29" customFormat="1" ht="44.25" customHeight="1" thickBot="1" x14ac:dyDescent="0.25">
      <c r="A3" s="59" t="s">
        <v>45</v>
      </c>
      <c r="B3" s="60" t="s">
        <v>43</v>
      </c>
      <c r="C3" s="60" t="s">
        <v>44</v>
      </c>
      <c r="D3" s="60" t="str">
        <f>+CONCATENATE("Felhasználás   ",LEFT(ÖSSZEFÜGGÉSEK!A6,4)-1,". XII. 31-ig")</f>
        <v>Felhasználás   2017. XII. 31-ig</v>
      </c>
      <c r="E3" s="60" t="str">
        <f>+CONCATENATE(LEFT(ÖSSZEFÜGGÉSEK!A6,4),". évi",CHAR(10),"eredeti előirányzat")</f>
        <v>2018. évi
eredeti előirányzat</v>
      </c>
      <c r="F3" s="333" t="s">
        <v>447</v>
      </c>
      <c r="G3" s="341" t="s">
        <v>463</v>
      </c>
      <c r="H3" s="342" t="s">
        <v>452</v>
      </c>
      <c r="I3" s="343" t="s">
        <v>451</v>
      </c>
    </row>
    <row r="4" spans="1:9" s="34" customFormat="1" ht="12" customHeight="1" thickBot="1" x14ac:dyDescent="0.25">
      <c r="A4" s="32" t="s">
        <v>353</v>
      </c>
      <c r="B4" s="33" t="s">
        <v>354</v>
      </c>
      <c r="C4" s="33" t="s">
        <v>355</v>
      </c>
      <c r="D4" s="33" t="s">
        <v>357</v>
      </c>
      <c r="E4" s="33" t="s">
        <v>356</v>
      </c>
      <c r="F4" s="339" t="s">
        <v>358</v>
      </c>
      <c r="G4" s="339" t="s">
        <v>359</v>
      </c>
      <c r="H4" s="339" t="s">
        <v>450</v>
      </c>
      <c r="I4" s="340" t="s">
        <v>449</v>
      </c>
    </row>
    <row r="5" spans="1:9" ht="15.95" customHeight="1" x14ac:dyDescent="0.2">
      <c r="A5" s="346"/>
      <c r="B5" s="347"/>
      <c r="C5" s="348"/>
      <c r="D5" s="347"/>
      <c r="E5" s="347"/>
      <c r="F5" s="21"/>
      <c r="G5" s="21"/>
      <c r="H5" s="315">
        <f>F5+G5</f>
        <v>0</v>
      </c>
      <c r="I5" s="35">
        <f>E5+H5</f>
        <v>0</v>
      </c>
    </row>
    <row r="6" spans="1:9" ht="15.95" customHeight="1" x14ac:dyDescent="0.2">
      <c r="A6" s="346"/>
      <c r="B6" s="347"/>
      <c r="C6" s="348"/>
      <c r="D6" s="347"/>
      <c r="E6" s="347"/>
      <c r="F6" s="21"/>
      <c r="G6" s="21"/>
      <c r="H6" s="315">
        <f>F6+G6</f>
        <v>0</v>
      </c>
      <c r="I6" s="35">
        <f t="shared" ref="I6:I22" si="0">E6+H6</f>
        <v>0</v>
      </c>
    </row>
    <row r="7" spans="1:9" ht="15.95" customHeight="1" x14ac:dyDescent="0.2">
      <c r="A7" s="186"/>
      <c r="B7" s="21"/>
      <c r="C7" s="188"/>
      <c r="D7" s="21"/>
      <c r="E7" s="21"/>
      <c r="F7" s="21"/>
      <c r="G7" s="21"/>
      <c r="H7" s="315">
        <f>F7+G7</f>
        <v>0</v>
      </c>
      <c r="I7" s="35">
        <f t="shared" si="0"/>
        <v>0</v>
      </c>
    </row>
    <row r="8" spans="1:9" ht="15.95" customHeight="1" x14ac:dyDescent="0.2">
      <c r="A8" s="187"/>
      <c r="B8" s="21"/>
      <c r="C8" s="188"/>
      <c r="D8" s="21"/>
      <c r="E8" s="21"/>
      <c r="F8" s="21"/>
      <c r="G8" s="21"/>
      <c r="H8" s="315">
        <f t="shared" ref="H8:H22" si="1">F8+G8</f>
        <v>0</v>
      </c>
      <c r="I8" s="35">
        <f t="shared" si="0"/>
        <v>0</v>
      </c>
    </row>
    <row r="9" spans="1:9" ht="15.95" customHeight="1" x14ac:dyDescent="0.2">
      <c r="A9" s="186"/>
      <c r="B9" s="21"/>
      <c r="C9" s="188"/>
      <c r="D9" s="21"/>
      <c r="E9" s="21"/>
      <c r="F9" s="21"/>
      <c r="G9" s="21"/>
      <c r="H9" s="315">
        <f t="shared" si="1"/>
        <v>0</v>
      </c>
      <c r="I9" s="35">
        <f t="shared" si="0"/>
        <v>0</v>
      </c>
    </row>
    <row r="10" spans="1:9" ht="15.95" customHeight="1" x14ac:dyDescent="0.2">
      <c r="A10" s="187"/>
      <c r="B10" s="21"/>
      <c r="C10" s="188"/>
      <c r="D10" s="21"/>
      <c r="E10" s="21"/>
      <c r="F10" s="21"/>
      <c r="G10" s="21"/>
      <c r="H10" s="315">
        <f t="shared" si="1"/>
        <v>0</v>
      </c>
      <c r="I10" s="35">
        <f t="shared" si="0"/>
        <v>0</v>
      </c>
    </row>
    <row r="11" spans="1:9" ht="15.95" customHeight="1" x14ac:dyDescent="0.2">
      <c r="A11" s="186"/>
      <c r="B11" s="21"/>
      <c r="C11" s="188"/>
      <c r="D11" s="21"/>
      <c r="E11" s="21"/>
      <c r="F11" s="21"/>
      <c r="G11" s="21"/>
      <c r="H11" s="315">
        <f t="shared" si="1"/>
        <v>0</v>
      </c>
      <c r="I11" s="35">
        <f t="shared" si="0"/>
        <v>0</v>
      </c>
    </row>
    <row r="12" spans="1:9" ht="15.95" customHeight="1" x14ac:dyDescent="0.2">
      <c r="A12" s="186"/>
      <c r="B12" s="21"/>
      <c r="C12" s="188"/>
      <c r="D12" s="21"/>
      <c r="E12" s="21"/>
      <c r="F12" s="21"/>
      <c r="G12" s="21"/>
      <c r="H12" s="315">
        <f t="shared" si="1"/>
        <v>0</v>
      </c>
      <c r="I12" s="35">
        <f t="shared" si="0"/>
        <v>0</v>
      </c>
    </row>
    <row r="13" spans="1:9" ht="15.95" customHeight="1" x14ac:dyDescent="0.2">
      <c r="A13" s="186"/>
      <c r="B13" s="21"/>
      <c r="C13" s="188"/>
      <c r="D13" s="21"/>
      <c r="E13" s="21"/>
      <c r="F13" s="21"/>
      <c r="G13" s="21"/>
      <c r="H13" s="315">
        <f t="shared" si="1"/>
        <v>0</v>
      </c>
      <c r="I13" s="35">
        <f t="shared" si="0"/>
        <v>0</v>
      </c>
    </row>
    <row r="14" spans="1:9" ht="15.95" customHeight="1" x14ac:dyDescent="0.2">
      <c r="A14" s="186"/>
      <c r="B14" s="21"/>
      <c r="C14" s="188"/>
      <c r="D14" s="21"/>
      <c r="E14" s="21"/>
      <c r="F14" s="21"/>
      <c r="G14" s="21"/>
      <c r="H14" s="315">
        <f t="shared" si="1"/>
        <v>0</v>
      </c>
      <c r="I14" s="35">
        <f t="shared" si="0"/>
        <v>0</v>
      </c>
    </row>
    <row r="15" spans="1:9" ht="15.95" customHeight="1" x14ac:dyDescent="0.2">
      <c r="A15" s="186"/>
      <c r="B15" s="21"/>
      <c r="C15" s="188"/>
      <c r="D15" s="21"/>
      <c r="E15" s="21"/>
      <c r="F15" s="21"/>
      <c r="G15" s="21"/>
      <c r="H15" s="315">
        <f t="shared" si="1"/>
        <v>0</v>
      </c>
      <c r="I15" s="35">
        <f t="shared" si="0"/>
        <v>0</v>
      </c>
    </row>
    <row r="16" spans="1:9" ht="15.95" customHeight="1" x14ac:dyDescent="0.2">
      <c r="A16" s="186"/>
      <c r="B16" s="21"/>
      <c r="C16" s="188"/>
      <c r="D16" s="21"/>
      <c r="E16" s="21"/>
      <c r="F16" s="21"/>
      <c r="G16" s="21"/>
      <c r="H16" s="315">
        <f t="shared" si="1"/>
        <v>0</v>
      </c>
      <c r="I16" s="35">
        <f t="shared" si="0"/>
        <v>0</v>
      </c>
    </row>
    <row r="17" spans="1:9" ht="15.95" customHeight="1" x14ac:dyDescent="0.2">
      <c r="A17" s="186"/>
      <c r="B17" s="21"/>
      <c r="C17" s="188"/>
      <c r="D17" s="21"/>
      <c r="E17" s="21"/>
      <c r="F17" s="21"/>
      <c r="G17" s="21"/>
      <c r="H17" s="315">
        <f t="shared" si="1"/>
        <v>0</v>
      </c>
      <c r="I17" s="35">
        <f t="shared" si="0"/>
        <v>0</v>
      </c>
    </row>
    <row r="18" spans="1:9" ht="15.95" customHeight="1" x14ac:dyDescent="0.2">
      <c r="A18" s="186"/>
      <c r="B18" s="21"/>
      <c r="C18" s="188"/>
      <c r="D18" s="21"/>
      <c r="E18" s="21"/>
      <c r="F18" s="21"/>
      <c r="G18" s="21"/>
      <c r="H18" s="315">
        <f t="shared" si="1"/>
        <v>0</v>
      </c>
      <c r="I18" s="35">
        <f t="shared" si="0"/>
        <v>0</v>
      </c>
    </row>
    <row r="19" spans="1:9" ht="15.95" customHeight="1" x14ac:dyDescent="0.2">
      <c r="A19" s="186"/>
      <c r="B19" s="21"/>
      <c r="C19" s="188"/>
      <c r="D19" s="21"/>
      <c r="E19" s="21"/>
      <c r="F19" s="21"/>
      <c r="G19" s="21"/>
      <c r="H19" s="315">
        <f t="shared" si="1"/>
        <v>0</v>
      </c>
      <c r="I19" s="35">
        <f t="shared" si="0"/>
        <v>0</v>
      </c>
    </row>
    <row r="20" spans="1:9" ht="15.95" customHeight="1" x14ac:dyDescent="0.2">
      <c r="A20" s="186"/>
      <c r="B20" s="21"/>
      <c r="C20" s="188"/>
      <c r="D20" s="21"/>
      <c r="E20" s="21"/>
      <c r="F20" s="21"/>
      <c r="G20" s="21"/>
      <c r="H20" s="315">
        <f t="shared" si="1"/>
        <v>0</v>
      </c>
      <c r="I20" s="35">
        <f t="shared" si="0"/>
        <v>0</v>
      </c>
    </row>
    <row r="21" spans="1:9" ht="15.95" customHeight="1" x14ac:dyDescent="0.2">
      <c r="A21" s="186"/>
      <c r="B21" s="21"/>
      <c r="C21" s="188"/>
      <c r="D21" s="21"/>
      <c r="E21" s="21"/>
      <c r="F21" s="21"/>
      <c r="G21" s="21"/>
      <c r="H21" s="315">
        <f t="shared" si="1"/>
        <v>0</v>
      </c>
      <c r="I21" s="35">
        <f t="shared" si="0"/>
        <v>0</v>
      </c>
    </row>
    <row r="22" spans="1:9" ht="15.95" customHeight="1" thickBot="1" x14ac:dyDescent="0.25">
      <c r="A22" s="36"/>
      <c r="B22" s="22"/>
      <c r="C22" s="189"/>
      <c r="D22" s="22"/>
      <c r="E22" s="22"/>
      <c r="F22" s="22"/>
      <c r="G22" s="22"/>
      <c r="H22" s="315">
        <f t="shared" si="1"/>
        <v>0</v>
      </c>
      <c r="I22" s="37">
        <f t="shared" si="0"/>
        <v>0</v>
      </c>
    </row>
    <row r="23" spans="1:9" s="40" customFormat="1" ht="18" customHeight="1" thickBot="1" x14ac:dyDescent="0.25">
      <c r="A23" s="61" t="s">
        <v>41</v>
      </c>
      <c r="B23" s="38">
        <f>SUM(B5:B22)</f>
        <v>0</v>
      </c>
      <c r="C23" s="48"/>
      <c r="D23" s="38">
        <f>SUM(D5:D22)</f>
        <v>0</v>
      </c>
      <c r="E23" s="38">
        <f>SUM(E5:E22)</f>
        <v>0</v>
      </c>
      <c r="F23" s="38"/>
      <c r="G23" s="38"/>
      <c r="H23" s="38">
        <f>SUM(H5:H22)</f>
        <v>0</v>
      </c>
      <c r="I23" s="39">
        <f>SUM(I5:I22)</f>
        <v>0</v>
      </c>
    </row>
  </sheetData>
  <mergeCells count="1">
    <mergeCell ref="A1:I1"/>
  </mergeCells>
  <printOptions horizontalCentered="1"/>
  <pageMargins left="0.39370078740157483" right="0.39370078740157483" top="1.0236220472440944" bottom="0.98425196850393704" header="0.78740157480314965" footer="0.78740157480314965"/>
  <pageSetup paperSize="9" scale="89" orientation="landscape" horizontalDpi="300" verticalDpi="300" r:id="rId1"/>
  <headerFooter alignWithMargins="0">
    <oddHeader xml:space="preserve">&amp;R&amp;"Times New Roman CE,Félkövér dőlt"&amp;11 4. melléklet 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">
    <tabColor rgb="FF92D050"/>
  </sheetPr>
  <dimension ref="A1:M158"/>
  <sheetViews>
    <sheetView topLeftCell="A142" zoomScaleNormal="100" zoomScaleSheetLayoutView="100" workbookViewId="0">
      <selection activeCell="F159" sqref="F159"/>
    </sheetView>
  </sheetViews>
  <sheetFormatPr defaultRowHeight="12.75" x14ac:dyDescent="0.2"/>
  <cols>
    <col min="1" max="1" width="12.5" style="130" customWidth="1"/>
    <col min="2" max="2" width="62" style="131" customWidth="1"/>
    <col min="3" max="3" width="14.83203125" style="132" customWidth="1"/>
    <col min="4" max="6" width="11.83203125" style="2" customWidth="1"/>
    <col min="7" max="7" width="14.83203125" style="2" customWidth="1"/>
    <col min="8" max="16384" width="9.33203125" style="2"/>
  </cols>
  <sheetData>
    <row r="1" spans="1:7" s="1" customFormat="1" ht="16.5" customHeight="1" thickBot="1" x14ac:dyDescent="0.25">
      <c r="A1" s="67"/>
      <c r="B1" s="68"/>
      <c r="G1" s="234" t="s">
        <v>435</v>
      </c>
    </row>
    <row r="2" spans="1:7" s="43" customFormat="1" ht="21" customHeight="1" thickBot="1" x14ac:dyDescent="0.25">
      <c r="A2" s="235" t="s">
        <v>39</v>
      </c>
      <c r="B2" s="369" t="s">
        <v>119</v>
      </c>
      <c r="C2" s="369"/>
      <c r="D2" s="370"/>
      <c r="E2" s="266"/>
      <c r="F2" s="289"/>
      <c r="G2" s="344" t="s">
        <v>36</v>
      </c>
    </row>
    <row r="3" spans="1:7" s="43" customFormat="1" ht="36.75" thickBot="1" x14ac:dyDescent="0.25">
      <c r="A3" s="235" t="s">
        <v>116</v>
      </c>
      <c r="B3" s="371" t="s">
        <v>287</v>
      </c>
      <c r="C3" s="371"/>
      <c r="D3" s="372"/>
      <c r="E3" s="266"/>
      <c r="F3" s="289"/>
      <c r="G3" s="345" t="s">
        <v>36</v>
      </c>
    </row>
    <row r="4" spans="1:7" s="44" customFormat="1" ht="15.95" customHeight="1" thickBot="1" x14ac:dyDescent="0.3">
      <c r="A4" s="69"/>
      <c r="B4" s="69"/>
      <c r="C4" s="70"/>
      <c r="G4" s="258" t="s">
        <v>440</v>
      </c>
    </row>
    <row r="5" spans="1:7" ht="40.5" customHeight="1" thickBot="1" x14ac:dyDescent="0.25">
      <c r="A5" s="144" t="s">
        <v>117</v>
      </c>
      <c r="B5" s="71" t="s">
        <v>439</v>
      </c>
      <c r="C5" s="328" t="s">
        <v>378</v>
      </c>
      <c r="D5" s="329" t="s">
        <v>453</v>
      </c>
      <c r="E5" s="329" t="str">
        <f>'1.1.sz.mell.'!E4</f>
        <v xml:space="preserve">2. sz. módosítás </v>
      </c>
      <c r="F5" s="329" t="s">
        <v>448</v>
      </c>
      <c r="G5" s="330" t="str">
        <f>'1.1.sz.mell.'!G4</f>
        <v>2. számú módosítás utáni előirányzat</v>
      </c>
    </row>
    <row r="6" spans="1:7" s="41" customFormat="1" ht="12.95" customHeight="1" thickBot="1" x14ac:dyDescent="0.25">
      <c r="A6" s="62" t="s">
        <v>353</v>
      </c>
      <c r="B6" s="63" t="s">
        <v>354</v>
      </c>
      <c r="C6" s="325" t="s">
        <v>355</v>
      </c>
      <c r="D6" s="326" t="s">
        <v>357</v>
      </c>
      <c r="E6" s="326" t="s">
        <v>356</v>
      </c>
      <c r="F6" s="326" t="s">
        <v>454</v>
      </c>
      <c r="G6" s="327" t="s">
        <v>455</v>
      </c>
    </row>
    <row r="7" spans="1:7" s="41" customFormat="1" ht="15.95" customHeight="1" thickBot="1" x14ac:dyDescent="0.25">
      <c r="A7" s="366" t="s">
        <v>37</v>
      </c>
      <c r="B7" s="367"/>
      <c r="C7" s="367"/>
      <c r="D7" s="367"/>
      <c r="E7" s="367"/>
      <c r="F7" s="367"/>
      <c r="G7" s="368"/>
    </row>
    <row r="8" spans="1:7" s="41" customFormat="1" ht="12" customHeight="1" thickBot="1" x14ac:dyDescent="0.25">
      <c r="A8" s="25" t="s">
        <v>5</v>
      </c>
      <c r="B8" s="19" t="s">
        <v>141</v>
      </c>
      <c r="C8" s="137">
        <f>+C9+C10+C11+C12+C13+C14</f>
        <v>23285320</v>
      </c>
      <c r="D8" s="208">
        <f>+D9+D10+D11+D12+D13+D14</f>
        <v>195580</v>
      </c>
      <c r="E8" s="137">
        <f>+E9+E10+E11+E12+E13+E14</f>
        <v>0</v>
      </c>
      <c r="F8" s="137">
        <f>+F9+F10+F11+F12+F13+F14</f>
        <v>195580</v>
      </c>
      <c r="G8" s="281">
        <f>+G9+G10+G11+G12+G13+G14</f>
        <v>23480900</v>
      </c>
    </row>
    <row r="9" spans="1:7" s="45" customFormat="1" ht="12" customHeight="1" x14ac:dyDescent="0.2">
      <c r="A9" s="167" t="s">
        <v>58</v>
      </c>
      <c r="B9" s="151" t="s">
        <v>142</v>
      </c>
      <c r="C9" s="139">
        <f>'1.1.sz.mell.'!C7</f>
        <v>15971180</v>
      </c>
      <c r="D9" s="209">
        <f>'1.1.sz.mell.'!D7</f>
        <v>0</v>
      </c>
      <c r="E9" s="209">
        <f>'1.1.sz.mell.'!E7</f>
        <v>0</v>
      </c>
      <c r="F9" s="209">
        <f>'1.1.sz.mell.'!F7</f>
        <v>0</v>
      </c>
      <c r="G9" s="282">
        <f t="shared" ref="G9:G14" si="0">C9+F9</f>
        <v>15971180</v>
      </c>
    </row>
    <row r="10" spans="1:7" s="46" customFormat="1" ht="12" customHeight="1" x14ac:dyDescent="0.2">
      <c r="A10" s="168" t="s">
        <v>59</v>
      </c>
      <c r="B10" s="152" t="s">
        <v>143</v>
      </c>
      <c r="C10" s="139">
        <f>'1.1.sz.mell.'!C8</f>
        <v>0</v>
      </c>
      <c r="D10" s="209">
        <f>'1.1.sz.mell.'!D8</f>
        <v>0</v>
      </c>
      <c r="E10" s="209">
        <f>'1.1.sz.mell.'!E8</f>
        <v>0</v>
      </c>
      <c r="F10" s="209">
        <f>'1.1.sz.mell.'!F8</f>
        <v>0</v>
      </c>
      <c r="G10" s="282">
        <f t="shared" si="0"/>
        <v>0</v>
      </c>
    </row>
    <row r="11" spans="1:7" s="46" customFormat="1" ht="12" customHeight="1" x14ac:dyDescent="0.2">
      <c r="A11" s="168" t="s">
        <v>60</v>
      </c>
      <c r="B11" s="152" t="s">
        <v>144</v>
      </c>
      <c r="C11" s="139">
        <f>'1.1.sz.mell.'!C9</f>
        <v>5514140</v>
      </c>
      <c r="D11" s="209">
        <f>'1.1.sz.mell.'!D9</f>
        <v>0</v>
      </c>
      <c r="E11" s="209">
        <f>'1.1.sz.mell.'!E9</f>
        <v>0</v>
      </c>
      <c r="F11" s="209">
        <f>'1.1.sz.mell.'!F9</f>
        <v>0</v>
      </c>
      <c r="G11" s="282">
        <f t="shared" si="0"/>
        <v>5514140</v>
      </c>
    </row>
    <row r="12" spans="1:7" s="46" customFormat="1" ht="12" customHeight="1" x14ac:dyDescent="0.2">
      <c r="A12" s="168" t="s">
        <v>61</v>
      </c>
      <c r="B12" s="152" t="s">
        <v>145</v>
      </c>
      <c r="C12" s="139">
        <f>'1.1.sz.mell.'!C10</f>
        <v>1800000</v>
      </c>
      <c r="D12" s="209">
        <f>'1.1.sz.mell.'!D10</f>
        <v>0</v>
      </c>
      <c r="E12" s="209">
        <f>'1.1.sz.mell.'!E10</f>
        <v>0</v>
      </c>
      <c r="F12" s="209">
        <f>'1.1.sz.mell.'!F10</f>
        <v>0</v>
      </c>
      <c r="G12" s="282">
        <f t="shared" si="0"/>
        <v>1800000</v>
      </c>
    </row>
    <row r="13" spans="1:7" s="46" customFormat="1" ht="12" customHeight="1" x14ac:dyDescent="0.2">
      <c r="A13" s="168" t="s">
        <v>78</v>
      </c>
      <c r="B13" s="152" t="s">
        <v>361</v>
      </c>
      <c r="C13" s="139">
        <f>'1.1.sz.mell.'!C11</f>
        <v>0</v>
      </c>
      <c r="D13" s="209">
        <f>'1.1.sz.mell.'!D11</f>
        <v>195580</v>
      </c>
      <c r="E13" s="209">
        <f>'1.1.sz.mell.'!E11</f>
        <v>0</v>
      </c>
      <c r="F13" s="209">
        <f>'1.1.sz.mell.'!F11</f>
        <v>195580</v>
      </c>
      <c r="G13" s="282">
        <f t="shared" si="0"/>
        <v>195580</v>
      </c>
    </row>
    <row r="14" spans="1:7" s="45" customFormat="1" ht="12" customHeight="1" thickBot="1" x14ac:dyDescent="0.25">
      <c r="A14" s="169" t="s">
        <v>62</v>
      </c>
      <c r="B14" s="153" t="s">
        <v>299</v>
      </c>
      <c r="C14" s="139">
        <f>'1.1.sz.mell.'!C12</f>
        <v>0</v>
      </c>
      <c r="D14" s="209">
        <f>'1.1.sz.mell.'!D12</f>
        <v>0</v>
      </c>
      <c r="E14" s="209">
        <f>'1.1.sz.mell.'!E12</f>
        <v>0</v>
      </c>
      <c r="F14" s="209">
        <f>'1.1.sz.mell.'!F12</f>
        <v>0</v>
      </c>
      <c r="G14" s="282">
        <f t="shared" si="0"/>
        <v>0</v>
      </c>
    </row>
    <row r="15" spans="1:7" s="45" customFormat="1" ht="12" customHeight="1" thickBot="1" x14ac:dyDescent="0.25">
      <c r="A15" s="25" t="s">
        <v>6</v>
      </c>
      <c r="B15" s="78" t="s">
        <v>146</v>
      </c>
      <c r="C15" s="137">
        <f>+C16+C17+C18+C19+C20</f>
        <v>3452500</v>
      </c>
      <c r="D15" s="208">
        <f>+D16+D17+D18+D19+D20</f>
        <v>0</v>
      </c>
      <c r="E15" s="137">
        <f>+E16+E17+E18+E19+E20</f>
        <v>2733000</v>
      </c>
      <c r="F15" s="137">
        <f>+F16+F17+F18+F19+F20</f>
        <v>2733000</v>
      </c>
      <c r="G15" s="281">
        <f>+G16+G17+G18+G19+G20</f>
        <v>6185500</v>
      </c>
    </row>
    <row r="16" spans="1:7" s="45" customFormat="1" ht="12" customHeight="1" x14ac:dyDescent="0.2">
      <c r="A16" s="167" t="s">
        <v>64</v>
      </c>
      <c r="B16" s="151" t="s">
        <v>147</v>
      </c>
      <c r="C16" s="139">
        <f>'1.1.sz.mell.'!C14</f>
        <v>0</v>
      </c>
      <c r="D16" s="139">
        <f>'1.1.sz.mell.'!D14</f>
        <v>0</v>
      </c>
      <c r="E16" s="139">
        <f>'1.1.sz.mell.'!E14</f>
        <v>0</v>
      </c>
      <c r="F16" s="139">
        <f>'1.1.sz.mell.'!F14</f>
        <v>0</v>
      </c>
      <c r="G16" s="282">
        <f t="shared" ref="G16:G21" si="1">C16+F16</f>
        <v>0</v>
      </c>
    </row>
    <row r="17" spans="1:7" s="45" customFormat="1" ht="12" customHeight="1" x14ac:dyDescent="0.2">
      <c r="A17" s="168" t="s">
        <v>65</v>
      </c>
      <c r="B17" s="152" t="s">
        <v>148</v>
      </c>
      <c r="C17" s="139">
        <f>'1.1.sz.mell.'!C15</f>
        <v>0</v>
      </c>
      <c r="D17" s="139">
        <f>'1.1.sz.mell.'!D15</f>
        <v>0</v>
      </c>
      <c r="E17" s="139">
        <f>'1.1.sz.mell.'!E15</f>
        <v>0</v>
      </c>
      <c r="F17" s="139">
        <f>'1.1.sz.mell.'!F15</f>
        <v>0</v>
      </c>
      <c r="G17" s="283">
        <f t="shared" si="1"/>
        <v>0</v>
      </c>
    </row>
    <row r="18" spans="1:7" s="45" customFormat="1" ht="12" customHeight="1" x14ac:dyDescent="0.2">
      <c r="A18" s="168" t="s">
        <v>66</v>
      </c>
      <c r="B18" s="152" t="s">
        <v>291</v>
      </c>
      <c r="C18" s="139">
        <f>'1.1.sz.mell.'!C16</f>
        <v>0</v>
      </c>
      <c r="D18" s="139">
        <f>'1.1.sz.mell.'!D16</f>
        <v>0</v>
      </c>
      <c r="E18" s="139">
        <f>'1.1.sz.mell.'!E16</f>
        <v>0</v>
      </c>
      <c r="F18" s="139">
        <f>'1.1.sz.mell.'!F16</f>
        <v>0</v>
      </c>
      <c r="G18" s="283">
        <f t="shared" si="1"/>
        <v>0</v>
      </c>
    </row>
    <row r="19" spans="1:7" s="45" customFormat="1" ht="12" customHeight="1" x14ac:dyDescent="0.2">
      <c r="A19" s="168" t="s">
        <v>67</v>
      </c>
      <c r="B19" s="152" t="s">
        <v>292</v>
      </c>
      <c r="C19" s="139">
        <f>'1.1.sz.mell.'!C17</f>
        <v>0</v>
      </c>
      <c r="D19" s="139">
        <f>'1.1.sz.mell.'!D17</f>
        <v>0</v>
      </c>
      <c r="E19" s="139">
        <f>'1.1.sz.mell.'!E17</f>
        <v>0</v>
      </c>
      <c r="F19" s="139">
        <f>'1.1.sz.mell.'!F17</f>
        <v>0</v>
      </c>
      <c r="G19" s="283">
        <f t="shared" si="1"/>
        <v>0</v>
      </c>
    </row>
    <row r="20" spans="1:7" s="45" customFormat="1" ht="12" customHeight="1" x14ac:dyDescent="0.2">
      <c r="A20" s="168" t="s">
        <v>68</v>
      </c>
      <c r="B20" s="152" t="s">
        <v>149</v>
      </c>
      <c r="C20" s="139">
        <f>'1.1.sz.mell.'!C18</f>
        <v>3452500</v>
      </c>
      <c r="D20" s="139">
        <f>'1.1.sz.mell.'!D18</f>
        <v>0</v>
      </c>
      <c r="E20" s="139">
        <f>'1.1.sz.mell.'!E18</f>
        <v>2733000</v>
      </c>
      <c r="F20" s="139">
        <f>'1.1.sz.mell.'!F18</f>
        <v>2733000</v>
      </c>
      <c r="G20" s="283">
        <f t="shared" si="1"/>
        <v>6185500</v>
      </c>
    </row>
    <row r="21" spans="1:7" s="46" customFormat="1" ht="12" customHeight="1" thickBot="1" x14ac:dyDescent="0.25">
      <c r="A21" s="169" t="s">
        <v>74</v>
      </c>
      <c r="B21" s="153" t="s">
        <v>150</v>
      </c>
      <c r="C21" s="139">
        <f>'1.1.sz.mell.'!C19</f>
        <v>0</v>
      </c>
      <c r="D21" s="139">
        <f>'1.1.sz.mell.'!D19</f>
        <v>0</v>
      </c>
      <c r="E21" s="139">
        <f>'1.1.sz.mell.'!E19</f>
        <v>0</v>
      </c>
      <c r="F21" s="139">
        <f>'1.1.sz.mell.'!F19</f>
        <v>0</v>
      </c>
      <c r="G21" s="284">
        <f t="shared" si="1"/>
        <v>0</v>
      </c>
    </row>
    <row r="22" spans="1:7" s="46" customFormat="1" ht="12" customHeight="1" thickBot="1" x14ac:dyDescent="0.25">
      <c r="A22" s="25" t="s">
        <v>7</v>
      </c>
      <c r="B22" s="19" t="s">
        <v>151</v>
      </c>
      <c r="C22" s="137">
        <f>+C23+C24+C25+C26+C27</f>
        <v>0</v>
      </c>
      <c r="D22" s="208">
        <f>+D23+D24+D25+D26+D27</f>
        <v>0</v>
      </c>
      <c r="E22" s="137">
        <f>+E23+E24+E25+E26+E27</f>
        <v>383000</v>
      </c>
      <c r="F22" s="137">
        <f>+F23+F24+F25+F26+F27</f>
        <v>383000</v>
      </c>
      <c r="G22" s="281">
        <f>+G23+G24+G25+G26+G27</f>
        <v>383000</v>
      </c>
    </row>
    <row r="23" spans="1:7" s="46" customFormat="1" ht="12" customHeight="1" x14ac:dyDescent="0.2">
      <c r="A23" s="167" t="s">
        <v>47</v>
      </c>
      <c r="B23" s="151" t="s">
        <v>152</v>
      </c>
      <c r="C23" s="139">
        <f>'1.1.sz.mell.'!C21</f>
        <v>0</v>
      </c>
      <c r="D23" s="139">
        <f>'1.1.sz.mell.'!D21</f>
        <v>0</v>
      </c>
      <c r="E23" s="139">
        <f>'1.1.sz.mell.'!E21</f>
        <v>0</v>
      </c>
      <c r="F23" s="139">
        <f>'1.1.sz.mell.'!F21</f>
        <v>0</v>
      </c>
      <c r="G23" s="282">
        <f t="shared" ref="G23:G28" si="2">C23+F23</f>
        <v>0</v>
      </c>
    </row>
    <row r="24" spans="1:7" s="45" customFormat="1" ht="12" customHeight="1" x14ac:dyDescent="0.2">
      <c r="A24" s="168" t="s">
        <v>48</v>
      </c>
      <c r="B24" s="152" t="s">
        <v>153</v>
      </c>
      <c r="C24" s="139">
        <f>'1.1.sz.mell.'!C22</f>
        <v>0</v>
      </c>
      <c r="D24" s="139">
        <f>'1.1.sz.mell.'!D22</f>
        <v>0</v>
      </c>
      <c r="E24" s="139">
        <f>'1.1.sz.mell.'!E22</f>
        <v>0</v>
      </c>
      <c r="F24" s="139">
        <f>'1.1.sz.mell.'!F22</f>
        <v>0</v>
      </c>
      <c r="G24" s="283">
        <f t="shared" si="2"/>
        <v>0</v>
      </c>
    </row>
    <row r="25" spans="1:7" s="46" customFormat="1" ht="12" customHeight="1" x14ac:dyDescent="0.2">
      <c r="A25" s="168" t="s">
        <v>49</v>
      </c>
      <c r="B25" s="152" t="s">
        <v>293</v>
      </c>
      <c r="C25" s="139">
        <f>'1.1.sz.mell.'!C23</f>
        <v>0</v>
      </c>
      <c r="D25" s="139">
        <f>'1.1.sz.mell.'!D23</f>
        <v>0</v>
      </c>
      <c r="E25" s="139">
        <f>'1.1.sz.mell.'!E23</f>
        <v>0</v>
      </c>
      <c r="F25" s="139">
        <f>'1.1.sz.mell.'!F23</f>
        <v>0</v>
      </c>
      <c r="G25" s="283">
        <f t="shared" si="2"/>
        <v>0</v>
      </c>
    </row>
    <row r="26" spans="1:7" s="46" customFormat="1" ht="12" customHeight="1" x14ac:dyDescent="0.2">
      <c r="A26" s="168" t="s">
        <v>50</v>
      </c>
      <c r="B26" s="152" t="s">
        <v>294</v>
      </c>
      <c r="C26" s="139">
        <f>'1.1.sz.mell.'!C24</f>
        <v>0</v>
      </c>
      <c r="D26" s="139">
        <f>'1.1.sz.mell.'!D24</f>
        <v>0</v>
      </c>
      <c r="E26" s="139">
        <f>'1.1.sz.mell.'!E24</f>
        <v>0</v>
      </c>
      <c r="F26" s="139">
        <f>'1.1.sz.mell.'!F24</f>
        <v>0</v>
      </c>
      <c r="G26" s="283">
        <f t="shared" si="2"/>
        <v>0</v>
      </c>
    </row>
    <row r="27" spans="1:7" s="46" customFormat="1" ht="12" customHeight="1" x14ac:dyDescent="0.2">
      <c r="A27" s="168" t="s">
        <v>91</v>
      </c>
      <c r="B27" s="152" t="s">
        <v>154</v>
      </c>
      <c r="C27" s="139">
        <f>'1.1.sz.mell.'!C25</f>
        <v>0</v>
      </c>
      <c r="D27" s="139">
        <f>'1.1.sz.mell.'!D25</f>
        <v>0</v>
      </c>
      <c r="E27" s="139">
        <f>'1.1.sz.mell.'!E25</f>
        <v>383000</v>
      </c>
      <c r="F27" s="139">
        <f>'1.1.sz.mell.'!F25</f>
        <v>383000</v>
      </c>
      <c r="G27" s="283">
        <f t="shared" si="2"/>
        <v>383000</v>
      </c>
    </row>
    <row r="28" spans="1:7" s="46" customFormat="1" ht="12" customHeight="1" thickBot="1" x14ac:dyDescent="0.25">
      <c r="A28" s="169" t="s">
        <v>92</v>
      </c>
      <c r="B28" s="153" t="s">
        <v>155</v>
      </c>
      <c r="C28" s="139">
        <f>'1.1.sz.mell.'!C26</f>
        <v>0</v>
      </c>
      <c r="D28" s="139">
        <f>'1.1.sz.mell.'!D26</f>
        <v>0</v>
      </c>
      <c r="E28" s="139">
        <f>'1.1.sz.mell.'!E26</f>
        <v>0</v>
      </c>
      <c r="F28" s="139">
        <f>'1.1.sz.mell.'!F26</f>
        <v>0</v>
      </c>
      <c r="G28" s="284">
        <f t="shared" si="2"/>
        <v>0</v>
      </c>
    </row>
    <row r="29" spans="1:7" s="46" customFormat="1" ht="12" customHeight="1" thickBot="1" x14ac:dyDescent="0.25">
      <c r="A29" s="25" t="s">
        <v>93</v>
      </c>
      <c r="B29" s="19" t="s">
        <v>431</v>
      </c>
      <c r="C29" s="143">
        <f>+C30+C31+C32+C33+C34+C35+C36</f>
        <v>21650000</v>
      </c>
      <c r="D29" s="143">
        <f>+D30+D31+D32+D33+D34+D35+D36</f>
        <v>0</v>
      </c>
      <c r="E29" s="143">
        <f>+E30+E31+E32+E33+E34+E35+E36</f>
        <v>0</v>
      </c>
      <c r="F29" s="143">
        <f>+F30+F31+F32+F33+F34+F35+F36</f>
        <v>0</v>
      </c>
      <c r="G29" s="285">
        <f>+G30+G31+G32+G33+G34+G35+G36</f>
        <v>21650000</v>
      </c>
    </row>
    <row r="30" spans="1:7" s="46" customFormat="1" ht="12" customHeight="1" x14ac:dyDescent="0.2">
      <c r="A30" s="167" t="s">
        <v>156</v>
      </c>
      <c r="B30" s="151" t="s">
        <v>424</v>
      </c>
      <c r="C30" s="139">
        <f>'1.1.sz.mell.'!C28</f>
        <v>10000000</v>
      </c>
      <c r="D30" s="139">
        <f>'1.1.sz.mell.'!D28</f>
        <v>0</v>
      </c>
      <c r="E30" s="139">
        <f>'1.1.sz.mell.'!E28</f>
        <v>0</v>
      </c>
      <c r="F30" s="139">
        <f>'1.1.sz.mell.'!F28</f>
        <v>0</v>
      </c>
      <c r="G30" s="282">
        <f t="shared" ref="G30:G36" si="3">C30+F30</f>
        <v>10000000</v>
      </c>
    </row>
    <row r="31" spans="1:7" s="46" customFormat="1" ht="12" customHeight="1" x14ac:dyDescent="0.2">
      <c r="A31" s="168" t="s">
        <v>157</v>
      </c>
      <c r="B31" s="152" t="s">
        <v>425</v>
      </c>
      <c r="C31" s="139">
        <f>'1.1.sz.mell.'!C29</f>
        <v>0</v>
      </c>
      <c r="D31" s="139">
        <f>'1.1.sz.mell.'!D29</f>
        <v>0</v>
      </c>
      <c r="E31" s="139">
        <f>'1.1.sz.mell.'!E29</f>
        <v>0</v>
      </c>
      <c r="F31" s="139">
        <f>'1.1.sz.mell.'!F29</f>
        <v>0</v>
      </c>
      <c r="G31" s="283">
        <f t="shared" si="3"/>
        <v>0</v>
      </c>
    </row>
    <row r="32" spans="1:7" s="46" customFormat="1" ht="12" customHeight="1" x14ac:dyDescent="0.2">
      <c r="A32" s="168" t="s">
        <v>158</v>
      </c>
      <c r="B32" s="152" t="s">
        <v>426</v>
      </c>
      <c r="C32" s="139">
        <f>'1.1.sz.mell.'!C30</f>
        <v>10000000</v>
      </c>
      <c r="D32" s="139">
        <f>'1.1.sz.mell.'!D30</f>
        <v>0</v>
      </c>
      <c r="E32" s="139">
        <f>'1.1.sz.mell.'!E30</f>
        <v>0</v>
      </c>
      <c r="F32" s="139">
        <f>'1.1.sz.mell.'!F30</f>
        <v>0</v>
      </c>
      <c r="G32" s="283">
        <f t="shared" si="3"/>
        <v>10000000</v>
      </c>
    </row>
    <row r="33" spans="1:7" s="46" customFormat="1" ht="12" customHeight="1" x14ac:dyDescent="0.2">
      <c r="A33" s="168" t="s">
        <v>159</v>
      </c>
      <c r="B33" s="152" t="s">
        <v>427</v>
      </c>
      <c r="C33" s="139">
        <f>'1.1.sz.mell.'!C31</f>
        <v>0</v>
      </c>
      <c r="D33" s="139">
        <f>'1.1.sz.mell.'!D31</f>
        <v>0</v>
      </c>
      <c r="E33" s="139">
        <f>'1.1.sz.mell.'!E31</f>
        <v>0</v>
      </c>
      <c r="F33" s="139">
        <f>'1.1.sz.mell.'!F31</f>
        <v>0</v>
      </c>
      <c r="G33" s="283">
        <f t="shared" si="3"/>
        <v>0</v>
      </c>
    </row>
    <row r="34" spans="1:7" s="46" customFormat="1" ht="12" customHeight="1" x14ac:dyDescent="0.2">
      <c r="A34" s="168" t="s">
        <v>428</v>
      </c>
      <c r="B34" s="152" t="s">
        <v>160</v>
      </c>
      <c r="C34" s="139">
        <f>'1.1.sz.mell.'!C32</f>
        <v>1500000</v>
      </c>
      <c r="D34" s="139">
        <f>'1.1.sz.mell.'!D32</f>
        <v>0</v>
      </c>
      <c r="E34" s="139">
        <f>'1.1.sz.mell.'!E32</f>
        <v>0</v>
      </c>
      <c r="F34" s="139">
        <f>'1.1.sz.mell.'!F32</f>
        <v>0</v>
      </c>
      <c r="G34" s="283">
        <f t="shared" si="3"/>
        <v>1500000</v>
      </c>
    </row>
    <row r="35" spans="1:7" s="46" customFormat="1" ht="12" customHeight="1" x14ac:dyDescent="0.2">
      <c r="A35" s="168" t="s">
        <v>429</v>
      </c>
      <c r="B35" s="152" t="s">
        <v>161</v>
      </c>
      <c r="C35" s="139">
        <f>'1.1.sz.mell.'!C33</f>
        <v>0</v>
      </c>
      <c r="D35" s="139">
        <f>'1.1.sz.mell.'!D33</f>
        <v>0</v>
      </c>
      <c r="E35" s="139">
        <f>'1.1.sz.mell.'!E33</f>
        <v>0</v>
      </c>
      <c r="F35" s="139">
        <f>'1.1.sz.mell.'!F33</f>
        <v>0</v>
      </c>
      <c r="G35" s="283">
        <f t="shared" si="3"/>
        <v>0</v>
      </c>
    </row>
    <row r="36" spans="1:7" s="46" customFormat="1" ht="12" customHeight="1" thickBot="1" x14ac:dyDescent="0.25">
      <c r="A36" s="169" t="s">
        <v>430</v>
      </c>
      <c r="B36" s="153" t="s">
        <v>162</v>
      </c>
      <c r="C36" s="139">
        <f>'1.1.sz.mell.'!C34</f>
        <v>150000</v>
      </c>
      <c r="D36" s="139">
        <f>'1.1.sz.mell.'!D34</f>
        <v>0</v>
      </c>
      <c r="E36" s="139">
        <f>'1.1.sz.mell.'!E34</f>
        <v>0</v>
      </c>
      <c r="F36" s="139">
        <f>'1.1.sz.mell.'!F34</f>
        <v>0</v>
      </c>
      <c r="G36" s="284">
        <f t="shared" si="3"/>
        <v>150000</v>
      </c>
    </row>
    <row r="37" spans="1:7" s="46" customFormat="1" ht="12" customHeight="1" thickBot="1" x14ac:dyDescent="0.25">
      <c r="A37" s="25" t="s">
        <v>9</v>
      </c>
      <c r="B37" s="19" t="s">
        <v>300</v>
      </c>
      <c r="C37" s="137">
        <f>SUM(C38:C48)</f>
        <v>1364000</v>
      </c>
      <c r="D37" s="208">
        <f>SUM(D38:D48)</f>
        <v>0</v>
      </c>
      <c r="E37" s="137">
        <f>SUM(E38:E48)</f>
        <v>0</v>
      </c>
      <c r="F37" s="137">
        <f>SUM(F38:F48)</f>
        <v>0</v>
      </c>
      <c r="G37" s="281">
        <f>SUM(G38:G48)</f>
        <v>1364000</v>
      </c>
    </row>
    <row r="38" spans="1:7" s="46" customFormat="1" ht="12" customHeight="1" x14ac:dyDescent="0.2">
      <c r="A38" s="167" t="s">
        <v>51</v>
      </c>
      <c r="B38" s="151" t="s">
        <v>165</v>
      </c>
      <c r="C38" s="139">
        <f>'1.1.sz.mell.'!C36</f>
        <v>0</v>
      </c>
      <c r="D38" s="139">
        <f>'1.1.sz.mell.'!D36</f>
        <v>0</v>
      </c>
      <c r="E38" s="139">
        <f>'1.1.sz.mell.'!E36</f>
        <v>0</v>
      </c>
      <c r="F38" s="139">
        <f>'1.1.sz.mell.'!F36</f>
        <v>0</v>
      </c>
      <c r="G38" s="282">
        <f t="shared" ref="G38:G48" si="4">C38+F38</f>
        <v>0</v>
      </c>
    </row>
    <row r="39" spans="1:7" s="46" customFormat="1" ht="12" customHeight="1" x14ac:dyDescent="0.2">
      <c r="A39" s="168" t="s">
        <v>52</v>
      </c>
      <c r="B39" s="152" t="s">
        <v>166</v>
      </c>
      <c r="C39" s="139">
        <f>'1.1.sz.mell.'!C37</f>
        <v>120000</v>
      </c>
      <c r="D39" s="139">
        <f>'1.1.sz.mell.'!D37</f>
        <v>0</v>
      </c>
      <c r="E39" s="139">
        <f>'1.1.sz.mell.'!E37</f>
        <v>0</v>
      </c>
      <c r="F39" s="139">
        <f>'1.1.sz.mell.'!F37</f>
        <v>0</v>
      </c>
      <c r="G39" s="283">
        <f t="shared" si="4"/>
        <v>120000</v>
      </c>
    </row>
    <row r="40" spans="1:7" s="46" customFormat="1" ht="12" customHeight="1" x14ac:dyDescent="0.2">
      <c r="A40" s="168" t="s">
        <v>53</v>
      </c>
      <c r="B40" s="152" t="s">
        <v>167</v>
      </c>
      <c r="C40" s="139">
        <f>'1.1.sz.mell.'!C38</f>
        <v>386000</v>
      </c>
      <c r="D40" s="139">
        <f>'1.1.sz.mell.'!D38</f>
        <v>0</v>
      </c>
      <c r="E40" s="139">
        <f>'1.1.sz.mell.'!E38</f>
        <v>0</v>
      </c>
      <c r="F40" s="139">
        <f>'1.1.sz.mell.'!F38</f>
        <v>0</v>
      </c>
      <c r="G40" s="283">
        <f t="shared" si="4"/>
        <v>386000</v>
      </c>
    </row>
    <row r="41" spans="1:7" s="46" customFormat="1" ht="12" customHeight="1" x14ac:dyDescent="0.2">
      <c r="A41" s="168" t="s">
        <v>95</v>
      </c>
      <c r="B41" s="152" t="s">
        <v>168</v>
      </c>
      <c r="C41" s="139">
        <f>'1.1.sz.mell.'!C39</f>
        <v>832000</v>
      </c>
      <c r="D41" s="139">
        <f>'1.1.sz.mell.'!D39</f>
        <v>0</v>
      </c>
      <c r="E41" s="139">
        <f>'1.1.sz.mell.'!E39</f>
        <v>0</v>
      </c>
      <c r="F41" s="139">
        <f>'1.1.sz.mell.'!F39</f>
        <v>0</v>
      </c>
      <c r="G41" s="283">
        <f t="shared" si="4"/>
        <v>832000</v>
      </c>
    </row>
    <row r="42" spans="1:7" s="46" customFormat="1" ht="12" customHeight="1" x14ac:dyDescent="0.2">
      <c r="A42" s="168" t="s">
        <v>96</v>
      </c>
      <c r="B42" s="152" t="s">
        <v>169</v>
      </c>
      <c r="C42" s="139">
        <f>'1.1.sz.mell.'!C40</f>
        <v>0</v>
      </c>
      <c r="D42" s="139">
        <f>'1.1.sz.mell.'!D40</f>
        <v>0</v>
      </c>
      <c r="E42" s="139">
        <f>'1.1.sz.mell.'!E40</f>
        <v>0</v>
      </c>
      <c r="F42" s="139">
        <f>'1.1.sz.mell.'!F40</f>
        <v>0</v>
      </c>
      <c r="G42" s="283">
        <f t="shared" si="4"/>
        <v>0</v>
      </c>
    </row>
    <row r="43" spans="1:7" s="46" customFormat="1" ht="12" customHeight="1" x14ac:dyDescent="0.2">
      <c r="A43" s="168" t="s">
        <v>97</v>
      </c>
      <c r="B43" s="152" t="s">
        <v>170</v>
      </c>
      <c r="C43" s="139">
        <f>'1.1.sz.mell.'!C41</f>
        <v>0</v>
      </c>
      <c r="D43" s="139">
        <f>'1.1.sz.mell.'!D41</f>
        <v>0</v>
      </c>
      <c r="E43" s="139">
        <f>'1.1.sz.mell.'!E41</f>
        <v>0</v>
      </c>
      <c r="F43" s="139">
        <f>'1.1.sz.mell.'!F41</f>
        <v>0</v>
      </c>
      <c r="G43" s="283">
        <f t="shared" si="4"/>
        <v>0</v>
      </c>
    </row>
    <row r="44" spans="1:7" s="46" customFormat="1" ht="12" customHeight="1" x14ac:dyDescent="0.2">
      <c r="A44" s="168" t="s">
        <v>98</v>
      </c>
      <c r="B44" s="152" t="s">
        <v>171</v>
      </c>
      <c r="C44" s="139">
        <f>'1.1.sz.mell.'!C42</f>
        <v>0</v>
      </c>
      <c r="D44" s="139">
        <f>'1.1.sz.mell.'!D42</f>
        <v>0</v>
      </c>
      <c r="E44" s="139">
        <f>'1.1.sz.mell.'!E42</f>
        <v>0</v>
      </c>
      <c r="F44" s="139">
        <f>'1.1.sz.mell.'!F42</f>
        <v>0</v>
      </c>
      <c r="G44" s="283">
        <f t="shared" si="4"/>
        <v>0</v>
      </c>
    </row>
    <row r="45" spans="1:7" s="46" customFormat="1" ht="12" customHeight="1" x14ac:dyDescent="0.2">
      <c r="A45" s="168" t="s">
        <v>99</v>
      </c>
      <c r="B45" s="152" t="s">
        <v>172</v>
      </c>
      <c r="C45" s="139">
        <f>'1.1.sz.mell.'!C43</f>
        <v>25000</v>
      </c>
      <c r="D45" s="139">
        <f>'1.1.sz.mell.'!D43</f>
        <v>0</v>
      </c>
      <c r="E45" s="139">
        <f>'1.1.sz.mell.'!E43</f>
        <v>0</v>
      </c>
      <c r="F45" s="139">
        <f>'1.1.sz.mell.'!F43</f>
        <v>0</v>
      </c>
      <c r="G45" s="283">
        <f t="shared" si="4"/>
        <v>25000</v>
      </c>
    </row>
    <row r="46" spans="1:7" s="46" customFormat="1" ht="12" customHeight="1" x14ac:dyDescent="0.2">
      <c r="A46" s="168" t="s">
        <v>163</v>
      </c>
      <c r="B46" s="152" t="s">
        <v>173</v>
      </c>
      <c r="C46" s="139">
        <f>'1.1.sz.mell.'!C44</f>
        <v>0</v>
      </c>
      <c r="D46" s="139">
        <f>'1.1.sz.mell.'!D44</f>
        <v>0</v>
      </c>
      <c r="E46" s="139">
        <f>'1.1.sz.mell.'!E44</f>
        <v>0</v>
      </c>
      <c r="F46" s="139">
        <f>'1.1.sz.mell.'!F44</f>
        <v>0</v>
      </c>
      <c r="G46" s="286">
        <f t="shared" si="4"/>
        <v>0</v>
      </c>
    </row>
    <row r="47" spans="1:7" s="46" customFormat="1" ht="12" customHeight="1" x14ac:dyDescent="0.2">
      <c r="A47" s="169" t="s">
        <v>164</v>
      </c>
      <c r="B47" s="153" t="s">
        <v>302</v>
      </c>
      <c r="C47" s="139">
        <f>'1.1.sz.mell.'!C45</f>
        <v>0</v>
      </c>
      <c r="D47" s="139">
        <f>'1.1.sz.mell.'!D45</f>
        <v>0</v>
      </c>
      <c r="E47" s="139">
        <f>'1.1.sz.mell.'!E45</f>
        <v>0</v>
      </c>
      <c r="F47" s="139">
        <f>'1.1.sz.mell.'!F45</f>
        <v>0</v>
      </c>
      <c r="G47" s="287">
        <f t="shared" si="4"/>
        <v>0</v>
      </c>
    </row>
    <row r="48" spans="1:7" s="46" customFormat="1" ht="12" customHeight="1" thickBot="1" x14ac:dyDescent="0.25">
      <c r="A48" s="169" t="s">
        <v>301</v>
      </c>
      <c r="B48" s="153" t="s">
        <v>174</v>
      </c>
      <c r="C48" s="139">
        <f>'1.1.sz.mell.'!C46</f>
        <v>1000</v>
      </c>
      <c r="D48" s="139">
        <f>'1.1.sz.mell.'!D46</f>
        <v>0</v>
      </c>
      <c r="E48" s="139">
        <f>'1.1.sz.mell.'!E46</f>
        <v>0</v>
      </c>
      <c r="F48" s="139">
        <f>'1.1.sz.mell.'!F46</f>
        <v>0</v>
      </c>
      <c r="G48" s="287">
        <f t="shared" si="4"/>
        <v>1000</v>
      </c>
    </row>
    <row r="49" spans="1:7" s="46" customFormat="1" ht="12" customHeight="1" thickBot="1" x14ac:dyDescent="0.25">
      <c r="A49" s="25" t="s">
        <v>10</v>
      </c>
      <c r="B49" s="19" t="s">
        <v>175</v>
      </c>
      <c r="C49" s="137">
        <f>SUM(C50:C54)</f>
        <v>0</v>
      </c>
      <c r="D49" s="208">
        <f>SUM(D50:D54)</f>
        <v>0</v>
      </c>
      <c r="E49" s="137">
        <f>SUM(E50:E54)</f>
        <v>0</v>
      </c>
      <c r="F49" s="137">
        <f>SUM(F50:F54)</f>
        <v>0</v>
      </c>
      <c r="G49" s="281">
        <f>SUM(G50:G54)</f>
        <v>0</v>
      </c>
    </row>
    <row r="50" spans="1:7" s="46" customFormat="1" ht="12" customHeight="1" x14ac:dyDescent="0.2">
      <c r="A50" s="167" t="s">
        <v>54</v>
      </c>
      <c r="B50" s="151" t="s">
        <v>179</v>
      </c>
      <c r="C50" s="139">
        <f>'1.1.sz.mell.'!C48</f>
        <v>0</v>
      </c>
      <c r="D50" s="139">
        <f>'1.1.sz.mell.'!D48</f>
        <v>0</v>
      </c>
      <c r="E50" s="139">
        <f>'1.1.sz.mell.'!E48</f>
        <v>0</v>
      </c>
      <c r="F50" s="139">
        <f>'1.1.sz.mell.'!F48</f>
        <v>0</v>
      </c>
      <c r="G50" s="288">
        <f>C50+F50</f>
        <v>0</v>
      </c>
    </row>
    <row r="51" spans="1:7" s="46" customFormat="1" ht="12" customHeight="1" x14ac:dyDescent="0.2">
      <c r="A51" s="168" t="s">
        <v>55</v>
      </c>
      <c r="B51" s="152" t="s">
        <v>180</v>
      </c>
      <c r="C51" s="139">
        <f>'1.1.sz.mell.'!C49</f>
        <v>0</v>
      </c>
      <c r="D51" s="139">
        <f>'1.1.sz.mell.'!D49</f>
        <v>0</v>
      </c>
      <c r="E51" s="139">
        <f>'1.1.sz.mell.'!E49</f>
        <v>0</v>
      </c>
      <c r="F51" s="139">
        <f>'1.1.sz.mell.'!F49</f>
        <v>0</v>
      </c>
      <c r="G51" s="286">
        <f>C51+F51</f>
        <v>0</v>
      </c>
    </row>
    <row r="52" spans="1:7" s="46" customFormat="1" ht="12" customHeight="1" x14ac:dyDescent="0.2">
      <c r="A52" s="168" t="s">
        <v>176</v>
      </c>
      <c r="B52" s="152" t="s">
        <v>181</v>
      </c>
      <c r="C52" s="139">
        <f>'1.1.sz.mell.'!C50</f>
        <v>0</v>
      </c>
      <c r="D52" s="139">
        <f>'1.1.sz.mell.'!D50</f>
        <v>0</v>
      </c>
      <c r="E52" s="139">
        <f>'1.1.sz.mell.'!E50</f>
        <v>0</v>
      </c>
      <c r="F52" s="139">
        <f>'1.1.sz.mell.'!F50</f>
        <v>0</v>
      </c>
      <c r="G52" s="286">
        <f>C52+F52</f>
        <v>0</v>
      </c>
    </row>
    <row r="53" spans="1:7" s="46" customFormat="1" ht="12" customHeight="1" x14ac:dyDescent="0.2">
      <c r="A53" s="168" t="s">
        <v>177</v>
      </c>
      <c r="B53" s="152" t="s">
        <v>182</v>
      </c>
      <c r="C53" s="139">
        <f>'1.1.sz.mell.'!C51</f>
        <v>0</v>
      </c>
      <c r="D53" s="139">
        <f>'1.1.sz.mell.'!D51</f>
        <v>0</v>
      </c>
      <c r="E53" s="139">
        <f>'1.1.sz.mell.'!E51</f>
        <v>0</v>
      </c>
      <c r="F53" s="139">
        <f>'1.1.sz.mell.'!F51</f>
        <v>0</v>
      </c>
      <c r="G53" s="286">
        <f>C53+F53</f>
        <v>0</v>
      </c>
    </row>
    <row r="54" spans="1:7" s="46" customFormat="1" ht="12" customHeight="1" thickBot="1" x14ac:dyDescent="0.25">
      <c r="A54" s="169" t="s">
        <v>178</v>
      </c>
      <c r="B54" s="153" t="s">
        <v>183</v>
      </c>
      <c r="C54" s="139">
        <f>'1.1.sz.mell.'!C52</f>
        <v>0</v>
      </c>
      <c r="D54" s="139">
        <f>'1.1.sz.mell.'!D52</f>
        <v>0</v>
      </c>
      <c r="E54" s="139">
        <f>'1.1.sz.mell.'!E52</f>
        <v>0</v>
      </c>
      <c r="F54" s="139">
        <f>'1.1.sz.mell.'!F52</f>
        <v>0</v>
      </c>
      <c r="G54" s="287">
        <f>C54+F54</f>
        <v>0</v>
      </c>
    </row>
    <row r="55" spans="1:7" s="46" customFormat="1" ht="12" customHeight="1" thickBot="1" x14ac:dyDescent="0.25">
      <c r="A55" s="25" t="s">
        <v>100</v>
      </c>
      <c r="B55" s="19" t="s">
        <v>184</v>
      </c>
      <c r="C55" s="137">
        <f>SUM(C56:C58)</f>
        <v>690000</v>
      </c>
      <c r="D55" s="208">
        <f>SUM(D56:D58)</f>
        <v>0</v>
      </c>
      <c r="E55" s="137">
        <f>SUM(E56:E58)</f>
        <v>0</v>
      </c>
      <c r="F55" s="137">
        <f>SUM(F56:F58)</f>
        <v>0</v>
      </c>
      <c r="G55" s="281">
        <f>SUM(G56:G58)</f>
        <v>690000</v>
      </c>
    </row>
    <row r="56" spans="1:7" s="46" customFormat="1" ht="12" customHeight="1" x14ac:dyDescent="0.2">
      <c r="A56" s="167" t="s">
        <v>56</v>
      </c>
      <c r="B56" s="151" t="s">
        <v>185</v>
      </c>
      <c r="C56" s="139">
        <f>'1.1.sz.mell.'!C54</f>
        <v>0</v>
      </c>
      <c r="D56" s="139">
        <f>'1.1.sz.mell.'!D54</f>
        <v>0</v>
      </c>
      <c r="E56" s="139">
        <f>'1.1.sz.mell.'!E54</f>
        <v>0</v>
      </c>
      <c r="F56" s="139">
        <f>'1.1.sz.mell.'!F54</f>
        <v>0</v>
      </c>
      <c r="G56" s="282">
        <f>C56+F56</f>
        <v>0</v>
      </c>
    </row>
    <row r="57" spans="1:7" s="46" customFormat="1" ht="12" customHeight="1" x14ac:dyDescent="0.2">
      <c r="A57" s="168" t="s">
        <v>57</v>
      </c>
      <c r="B57" s="152" t="s">
        <v>295</v>
      </c>
      <c r="C57" s="139">
        <f>'1.1.sz.mell.'!C55</f>
        <v>0</v>
      </c>
      <c r="D57" s="139">
        <f>'1.1.sz.mell.'!D55</f>
        <v>0</v>
      </c>
      <c r="E57" s="139">
        <f>'1.1.sz.mell.'!E55</f>
        <v>0</v>
      </c>
      <c r="F57" s="139">
        <f>'1.1.sz.mell.'!F55</f>
        <v>0</v>
      </c>
      <c r="G57" s="283">
        <f>C57+F57</f>
        <v>0</v>
      </c>
    </row>
    <row r="58" spans="1:7" s="46" customFormat="1" ht="12" customHeight="1" x14ac:dyDescent="0.2">
      <c r="A58" s="168" t="s">
        <v>188</v>
      </c>
      <c r="B58" s="152" t="s">
        <v>186</v>
      </c>
      <c r="C58" s="139">
        <f>'1.1.sz.mell.'!C56</f>
        <v>690000</v>
      </c>
      <c r="D58" s="139">
        <f>'1.1.sz.mell.'!D56</f>
        <v>0</v>
      </c>
      <c r="E58" s="139">
        <f>'1.1.sz.mell.'!E56</f>
        <v>0</v>
      </c>
      <c r="F58" s="139">
        <f>'1.1.sz.mell.'!F56</f>
        <v>0</v>
      </c>
      <c r="G58" s="283">
        <f>C58+F58</f>
        <v>690000</v>
      </c>
    </row>
    <row r="59" spans="1:7" s="46" customFormat="1" ht="12" customHeight="1" thickBot="1" x14ac:dyDescent="0.25">
      <c r="A59" s="169" t="s">
        <v>189</v>
      </c>
      <c r="B59" s="153" t="s">
        <v>187</v>
      </c>
      <c r="C59" s="139">
        <f>'1.1.sz.mell.'!C57</f>
        <v>0</v>
      </c>
      <c r="D59" s="139">
        <f>'1.1.sz.mell.'!D57</f>
        <v>0</v>
      </c>
      <c r="E59" s="139">
        <f>'1.1.sz.mell.'!E57</f>
        <v>0</v>
      </c>
      <c r="F59" s="139">
        <f>'1.1.sz.mell.'!F57</f>
        <v>0</v>
      </c>
      <c r="G59" s="284">
        <f>C59+F59</f>
        <v>0</v>
      </c>
    </row>
    <row r="60" spans="1:7" s="46" customFormat="1" ht="12" customHeight="1" thickBot="1" x14ac:dyDescent="0.25">
      <c r="A60" s="25" t="s">
        <v>12</v>
      </c>
      <c r="B60" s="78" t="s">
        <v>190</v>
      </c>
      <c r="C60" s="137">
        <f>SUM(C61:C63)</f>
        <v>0</v>
      </c>
      <c r="D60" s="208">
        <f>SUM(D61:D63)</f>
        <v>0</v>
      </c>
      <c r="E60" s="137">
        <f>SUM(E61:E63)</f>
        <v>0</v>
      </c>
      <c r="F60" s="137">
        <f>SUM(F61:F63)</f>
        <v>0</v>
      </c>
      <c r="G60" s="281">
        <f>SUM(G61:G63)</f>
        <v>0</v>
      </c>
    </row>
    <row r="61" spans="1:7" s="46" customFormat="1" ht="12" customHeight="1" x14ac:dyDescent="0.2">
      <c r="A61" s="167" t="s">
        <v>101</v>
      </c>
      <c r="B61" s="151" t="s">
        <v>192</v>
      </c>
      <c r="C61" s="139">
        <f>'1.1.sz.mell.'!C59</f>
        <v>0</v>
      </c>
      <c r="D61" s="139">
        <f>'1.1.sz.mell.'!D59</f>
        <v>0</v>
      </c>
      <c r="E61" s="139">
        <f>'1.1.sz.mell.'!E59</f>
        <v>0</v>
      </c>
      <c r="F61" s="139">
        <f>'1.1.sz.mell.'!F59</f>
        <v>0</v>
      </c>
      <c r="G61" s="286">
        <f>C61+F61</f>
        <v>0</v>
      </c>
    </row>
    <row r="62" spans="1:7" s="46" customFormat="1" ht="12" customHeight="1" x14ac:dyDescent="0.2">
      <c r="A62" s="168" t="s">
        <v>102</v>
      </c>
      <c r="B62" s="152" t="s">
        <v>296</v>
      </c>
      <c r="C62" s="139">
        <f>'1.1.sz.mell.'!C60</f>
        <v>0</v>
      </c>
      <c r="D62" s="139">
        <f>'1.1.sz.mell.'!D60</f>
        <v>0</v>
      </c>
      <c r="E62" s="139">
        <f>'1.1.sz.mell.'!E60</f>
        <v>0</v>
      </c>
      <c r="F62" s="139">
        <f>'1.1.sz.mell.'!F60</f>
        <v>0</v>
      </c>
      <c r="G62" s="286">
        <f>C62+F62</f>
        <v>0</v>
      </c>
    </row>
    <row r="63" spans="1:7" s="46" customFormat="1" ht="12" customHeight="1" x14ac:dyDescent="0.2">
      <c r="A63" s="168" t="s">
        <v>123</v>
      </c>
      <c r="B63" s="152" t="s">
        <v>193</v>
      </c>
      <c r="C63" s="139">
        <f>'1.1.sz.mell.'!C61</f>
        <v>0</v>
      </c>
      <c r="D63" s="139">
        <f>'1.1.sz.mell.'!D61</f>
        <v>0</v>
      </c>
      <c r="E63" s="139">
        <f>'1.1.sz.mell.'!E61</f>
        <v>0</v>
      </c>
      <c r="F63" s="139">
        <f>'1.1.sz.mell.'!F61</f>
        <v>0</v>
      </c>
      <c r="G63" s="286">
        <f>C63+F63</f>
        <v>0</v>
      </c>
    </row>
    <row r="64" spans="1:7" s="46" customFormat="1" ht="12" customHeight="1" thickBot="1" x14ac:dyDescent="0.25">
      <c r="A64" s="169" t="s">
        <v>191</v>
      </c>
      <c r="B64" s="153" t="s">
        <v>194</v>
      </c>
      <c r="C64" s="139">
        <f>'1.1.sz.mell.'!C62</f>
        <v>0</v>
      </c>
      <c r="D64" s="139">
        <f>'1.1.sz.mell.'!D62</f>
        <v>0</v>
      </c>
      <c r="E64" s="139">
        <f>'1.1.sz.mell.'!E62</f>
        <v>0</v>
      </c>
      <c r="F64" s="139">
        <f>'1.1.sz.mell.'!F62</f>
        <v>0</v>
      </c>
      <c r="G64" s="286">
        <f>C64+F64</f>
        <v>0</v>
      </c>
    </row>
    <row r="65" spans="1:7" s="46" customFormat="1" ht="12" customHeight="1" thickBot="1" x14ac:dyDescent="0.25">
      <c r="A65" s="25" t="s">
        <v>13</v>
      </c>
      <c r="B65" s="19" t="s">
        <v>195</v>
      </c>
      <c r="C65" s="143">
        <f>+C8+C15+C22+C29+C37+C49+C55+C60</f>
        <v>50441820</v>
      </c>
      <c r="D65" s="212">
        <f>+D8+D15+D22+D29+D37+D49+D55+D60</f>
        <v>195580</v>
      </c>
      <c r="E65" s="143">
        <f>+E8+E15+E22+E29+E37+E49+E55+E60</f>
        <v>3116000</v>
      </c>
      <c r="F65" s="143">
        <f>+F8+F15+F22+F29+F37+F49+F55+F60</f>
        <v>3311580</v>
      </c>
      <c r="G65" s="285">
        <f>+G8+G15+G22+G29+G37+G49+G55+G60</f>
        <v>53753400</v>
      </c>
    </row>
    <row r="66" spans="1:7" s="46" customFormat="1" ht="12" customHeight="1" thickBot="1" x14ac:dyDescent="0.2">
      <c r="A66" s="170" t="s">
        <v>283</v>
      </c>
      <c r="B66" s="78" t="s">
        <v>197</v>
      </c>
      <c r="C66" s="137">
        <f>SUM(C67:C69)</f>
        <v>0</v>
      </c>
      <c r="D66" s="208">
        <f>SUM(D67:D69)</f>
        <v>0</v>
      </c>
      <c r="E66" s="137">
        <f>SUM(E67:E69)</f>
        <v>0</v>
      </c>
      <c r="F66" s="137">
        <f>SUM(F67:F69)</f>
        <v>0</v>
      </c>
      <c r="G66" s="281">
        <f>SUM(G67:G69)</f>
        <v>0</v>
      </c>
    </row>
    <row r="67" spans="1:7" s="46" customFormat="1" ht="12" customHeight="1" x14ac:dyDescent="0.2">
      <c r="A67" s="167" t="s">
        <v>225</v>
      </c>
      <c r="B67" s="151" t="s">
        <v>198</v>
      </c>
      <c r="C67" s="139">
        <f>'1.1.sz.mell.'!C65</f>
        <v>0</v>
      </c>
      <c r="D67" s="139">
        <f>'1.1.sz.mell.'!D65</f>
        <v>0</v>
      </c>
      <c r="E67" s="139">
        <f>'1.1.sz.mell.'!E65</f>
        <v>0</v>
      </c>
      <c r="F67" s="139">
        <f>'1.1.sz.mell.'!F65</f>
        <v>0</v>
      </c>
      <c r="G67" s="286">
        <f>C67+F67</f>
        <v>0</v>
      </c>
    </row>
    <row r="68" spans="1:7" s="46" customFormat="1" ht="12" customHeight="1" x14ac:dyDescent="0.2">
      <c r="A68" s="168" t="s">
        <v>234</v>
      </c>
      <c r="B68" s="152" t="s">
        <v>199</v>
      </c>
      <c r="C68" s="139">
        <f>'1.1.sz.mell.'!C66</f>
        <v>0</v>
      </c>
      <c r="D68" s="139">
        <f>'1.1.sz.mell.'!D66</f>
        <v>0</v>
      </c>
      <c r="E68" s="139">
        <f>'1.1.sz.mell.'!E66</f>
        <v>0</v>
      </c>
      <c r="F68" s="139">
        <f>'1.1.sz.mell.'!F66</f>
        <v>0</v>
      </c>
      <c r="G68" s="286">
        <f>C68+F68</f>
        <v>0</v>
      </c>
    </row>
    <row r="69" spans="1:7" s="46" customFormat="1" ht="12" customHeight="1" thickBot="1" x14ac:dyDescent="0.25">
      <c r="A69" s="177" t="s">
        <v>235</v>
      </c>
      <c r="B69" s="302" t="s">
        <v>200</v>
      </c>
      <c r="C69" s="139">
        <f>'1.1.sz.mell.'!C67</f>
        <v>0</v>
      </c>
      <c r="D69" s="139">
        <f>'1.1.sz.mell.'!D67</f>
        <v>0</v>
      </c>
      <c r="E69" s="139">
        <f>'1.1.sz.mell.'!E67</f>
        <v>0</v>
      </c>
      <c r="F69" s="139">
        <f>'1.1.sz.mell.'!F67</f>
        <v>0</v>
      </c>
      <c r="G69" s="303">
        <f>C69+F69</f>
        <v>0</v>
      </c>
    </row>
    <row r="70" spans="1:7" s="46" customFormat="1" ht="12" customHeight="1" thickBot="1" x14ac:dyDescent="0.2">
      <c r="A70" s="170" t="s">
        <v>201</v>
      </c>
      <c r="B70" s="78" t="s">
        <v>202</v>
      </c>
      <c r="C70" s="137">
        <f>SUM(C71:C74)</f>
        <v>0</v>
      </c>
      <c r="D70" s="137">
        <f>SUM(D71:D74)</f>
        <v>0</v>
      </c>
      <c r="E70" s="137">
        <f>SUM(E71:E74)</f>
        <v>0</v>
      </c>
      <c r="F70" s="137">
        <f>SUM(F71:F74)</f>
        <v>0</v>
      </c>
      <c r="G70" s="281">
        <f>SUM(G71:G74)</f>
        <v>0</v>
      </c>
    </row>
    <row r="71" spans="1:7" s="46" customFormat="1" ht="12" customHeight="1" x14ac:dyDescent="0.2">
      <c r="A71" s="167" t="s">
        <v>79</v>
      </c>
      <c r="B71" s="263" t="s">
        <v>203</v>
      </c>
      <c r="C71" s="139">
        <f>'1.1.sz.mell.'!C69</f>
        <v>0</v>
      </c>
      <c r="D71" s="139">
        <f>'1.1.sz.mell.'!D69</f>
        <v>0</v>
      </c>
      <c r="E71" s="139">
        <f>'1.1.sz.mell.'!E69</f>
        <v>0</v>
      </c>
      <c r="F71" s="139">
        <f>'1.1.sz.mell.'!F69</f>
        <v>0</v>
      </c>
      <c r="G71" s="286">
        <f>C71+F71</f>
        <v>0</v>
      </c>
    </row>
    <row r="72" spans="1:7" s="46" customFormat="1" ht="12" customHeight="1" x14ac:dyDescent="0.2">
      <c r="A72" s="168" t="s">
        <v>80</v>
      </c>
      <c r="B72" s="263" t="s">
        <v>444</v>
      </c>
      <c r="C72" s="139">
        <f>'1.1.sz.mell.'!C70</f>
        <v>0</v>
      </c>
      <c r="D72" s="139">
        <f>'1.1.sz.mell.'!D70</f>
        <v>0</v>
      </c>
      <c r="E72" s="139">
        <f>'1.1.sz.mell.'!E70</f>
        <v>0</v>
      </c>
      <c r="F72" s="139">
        <f>'1.1.sz.mell.'!F70</f>
        <v>0</v>
      </c>
      <c r="G72" s="286">
        <f>C72+F72</f>
        <v>0</v>
      </c>
    </row>
    <row r="73" spans="1:7" s="46" customFormat="1" ht="12" customHeight="1" x14ac:dyDescent="0.2">
      <c r="A73" s="168" t="s">
        <v>226</v>
      </c>
      <c r="B73" s="263" t="s">
        <v>204</v>
      </c>
      <c r="C73" s="139">
        <f>'1.1.sz.mell.'!C71</f>
        <v>0</v>
      </c>
      <c r="D73" s="139">
        <f>'1.1.sz.mell.'!D71</f>
        <v>0</v>
      </c>
      <c r="E73" s="139">
        <f>'1.1.sz.mell.'!E71</f>
        <v>0</v>
      </c>
      <c r="F73" s="139">
        <f>'1.1.sz.mell.'!F71</f>
        <v>0</v>
      </c>
      <c r="G73" s="286">
        <f>C73+F73</f>
        <v>0</v>
      </c>
    </row>
    <row r="74" spans="1:7" s="46" customFormat="1" ht="12" customHeight="1" thickBot="1" x14ac:dyDescent="0.25">
      <c r="A74" s="169" t="s">
        <v>227</v>
      </c>
      <c r="B74" s="264" t="s">
        <v>445</v>
      </c>
      <c r="C74" s="139">
        <f>'1.1.sz.mell.'!C72</f>
        <v>0</v>
      </c>
      <c r="D74" s="139">
        <f>'1.1.sz.mell.'!D72</f>
        <v>0</v>
      </c>
      <c r="E74" s="139">
        <f>'1.1.sz.mell.'!E72</f>
        <v>0</v>
      </c>
      <c r="F74" s="139">
        <f>'1.1.sz.mell.'!F72</f>
        <v>0</v>
      </c>
      <c r="G74" s="286">
        <f>C74+F74</f>
        <v>0</v>
      </c>
    </row>
    <row r="75" spans="1:7" s="46" customFormat="1" ht="12" customHeight="1" thickBot="1" x14ac:dyDescent="0.2">
      <c r="A75" s="170" t="s">
        <v>205</v>
      </c>
      <c r="B75" s="78" t="s">
        <v>206</v>
      </c>
      <c r="C75" s="137">
        <f>SUM(C76:C77)</f>
        <v>207193931</v>
      </c>
      <c r="D75" s="137">
        <f>SUM(D76:D77)</f>
        <v>-2438009</v>
      </c>
      <c r="E75" s="137">
        <f>SUM(E76:E77)</f>
        <v>0</v>
      </c>
      <c r="F75" s="137">
        <f>SUM(F76:F77)</f>
        <v>-2438009</v>
      </c>
      <c r="G75" s="281">
        <f>SUM(G76:G77)</f>
        <v>204755922</v>
      </c>
    </row>
    <row r="76" spans="1:7" s="46" customFormat="1" ht="12" customHeight="1" x14ac:dyDescent="0.2">
      <c r="A76" s="167" t="s">
        <v>228</v>
      </c>
      <c r="B76" s="151" t="s">
        <v>207</v>
      </c>
      <c r="C76" s="139">
        <f>'1.1.sz.mell.'!C74</f>
        <v>207193931</v>
      </c>
      <c r="D76" s="139">
        <f>'1.1.sz.mell.'!D74</f>
        <v>-2438009</v>
      </c>
      <c r="E76" s="139">
        <f>'1.1.sz.mell.'!E74</f>
        <v>0</v>
      </c>
      <c r="F76" s="139">
        <f>'1.1.sz.mell.'!F74</f>
        <v>-2438009</v>
      </c>
      <c r="G76" s="286">
        <f>C76+F76</f>
        <v>204755922</v>
      </c>
    </row>
    <row r="77" spans="1:7" s="46" customFormat="1" ht="12" customHeight="1" thickBot="1" x14ac:dyDescent="0.25">
      <c r="A77" s="169" t="s">
        <v>229</v>
      </c>
      <c r="B77" s="153" t="s">
        <v>208</v>
      </c>
      <c r="C77" s="139">
        <f>'1.1.sz.mell.'!C75</f>
        <v>0</v>
      </c>
      <c r="D77" s="139">
        <f>'1.1.sz.mell.'!D75</f>
        <v>0</v>
      </c>
      <c r="E77" s="139">
        <f>'1.1.sz.mell.'!E75</f>
        <v>0</v>
      </c>
      <c r="F77" s="139">
        <f>'1.1.sz.mell.'!F75</f>
        <v>0</v>
      </c>
      <c r="G77" s="286">
        <f>C77+F77</f>
        <v>0</v>
      </c>
    </row>
    <row r="78" spans="1:7" s="45" customFormat="1" ht="12" customHeight="1" thickBot="1" x14ac:dyDescent="0.2">
      <c r="A78" s="170" t="s">
        <v>209</v>
      </c>
      <c r="B78" s="78" t="s">
        <v>210</v>
      </c>
      <c r="C78" s="137">
        <f>SUM(C79:C81)</f>
        <v>0</v>
      </c>
      <c r="D78" s="137">
        <f>SUM(D79:D81)</f>
        <v>0</v>
      </c>
      <c r="E78" s="137">
        <f>SUM(E79:E81)</f>
        <v>0</v>
      </c>
      <c r="F78" s="137">
        <f>SUM(F79:F81)</f>
        <v>0</v>
      </c>
      <c r="G78" s="281">
        <f>SUM(G79:G81)</f>
        <v>0</v>
      </c>
    </row>
    <row r="79" spans="1:7" s="46" customFormat="1" ht="12" customHeight="1" x14ac:dyDescent="0.2">
      <c r="A79" s="167" t="s">
        <v>230</v>
      </c>
      <c r="B79" s="151" t="s">
        <v>211</v>
      </c>
      <c r="C79" s="139">
        <f>'1.1.sz.mell.'!C77</f>
        <v>0</v>
      </c>
      <c r="D79" s="139">
        <f>'1.1.sz.mell.'!D77</f>
        <v>0</v>
      </c>
      <c r="E79" s="139">
        <f>'1.1.sz.mell.'!E77</f>
        <v>0</v>
      </c>
      <c r="F79" s="139">
        <f>'1.1.sz.mell.'!F77</f>
        <v>0</v>
      </c>
      <c r="G79" s="286">
        <f>C79+F79</f>
        <v>0</v>
      </c>
    </row>
    <row r="80" spans="1:7" s="46" customFormat="1" ht="12" customHeight="1" x14ac:dyDescent="0.2">
      <c r="A80" s="168" t="s">
        <v>231</v>
      </c>
      <c r="B80" s="152" t="s">
        <v>212</v>
      </c>
      <c r="C80" s="139">
        <f>'1.1.sz.mell.'!C78</f>
        <v>0</v>
      </c>
      <c r="D80" s="139">
        <f>'1.1.sz.mell.'!D78</f>
        <v>0</v>
      </c>
      <c r="E80" s="139">
        <f>'1.1.sz.mell.'!E78</f>
        <v>0</v>
      </c>
      <c r="F80" s="139">
        <f>'1.1.sz.mell.'!F78</f>
        <v>0</v>
      </c>
      <c r="G80" s="286">
        <f>C80+F80</f>
        <v>0</v>
      </c>
    </row>
    <row r="81" spans="1:7" s="46" customFormat="1" ht="12" customHeight="1" thickBot="1" x14ac:dyDescent="0.25">
      <c r="A81" s="169" t="s">
        <v>232</v>
      </c>
      <c r="B81" s="265" t="s">
        <v>446</v>
      </c>
      <c r="C81" s="139">
        <f>'1.1.sz.mell.'!C79</f>
        <v>0</v>
      </c>
      <c r="D81" s="139">
        <f>'1.1.sz.mell.'!D79</f>
        <v>0</v>
      </c>
      <c r="E81" s="139">
        <f>'1.1.sz.mell.'!E79</f>
        <v>0</v>
      </c>
      <c r="F81" s="139">
        <f>'1.1.sz.mell.'!F79</f>
        <v>0</v>
      </c>
      <c r="G81" s="286">
        <f>C81+F81</f>
        <v>0</v>
      </c>
    </row>
    <row r="82" spans="1:7" s="46" customFormat="1" ht="12" customHeight="1" thickBot="1" x14ac:dyDescent="0.2">
      <c r="A82" s="170" t="s">
        <v>213</v>
      </c>
      <c r="B82" s="78" t="s">
        <v>233</v>
      </c>
      <c r="C82" s="137">
        <f>SUM(C83:C86)</f>
        <v>0</v>
      </c>
      <c r="D82" s="137">
        <f>SUM(D83:D86)</f>
        <v>0</v>
      </c>
      <c r="E82" s="137">
        <f>SUM(E83:E86)</f>
        <v>0</v>
      </c>
      <c r="F82" s="137">
        <f>SUM(F83:F86)</f>
        <v>0</v>
      </c>
      <c r="G82" s="281">
        <f>SUM(G83:G86)</f>
        <v>0</v>
      </c>
    </row>
    <row r="83" spans="1:7" s="46" customFormat="1" ht="12" customHeight="1" x14ac:dyDescent="0.2">
      <c r="A83" s="171" t="s">
        <v>214</v>
      </c>
      <c r="B83" s="151" t="s">
        <v>215</v>
      </c>
      <c r="C83" s="139">
        <f>'1.1.sz.mell.'!C81</f>
        <v>0</v>
      </c>
      <c r="D83" s="139">
        <f>'1.1.sz.mell.'!D81</f>
        <v>0</v>
      </c>
      <c r="E83" s="139">
        <f>'1.1.sz.mell.'!E81</f>
        <v>0</v>
      </c>
      <c r="F83" s="139">
        <f>'1.1.sz.mell.'!F81</f>
        <v>0</v>
      </c>
      <c r="G83" s="286">
        <f t="shared" ref="G83:G88" si="5">C83+F83</f>
        <v>0</v>
      </c>
    </row>
    <row r="84" spans="1:7" s="46" customFormat="1" ht="12" customHeight="1" x14ac:dyDescent="0.2">
      <c r="A84" s="172" t="s">
        <v>216</v>
      </c>
      <c r="B84" s="152" t="s">
        <v>217</v>
      </c>
      <c r="C84" s="139">
        <f>'1.1.sz.mell.'!C82</f>
        <v>0</v>
      </c>
      <c r="D84" s="139">
        <f>'1.1.sz.mell.'!D82</f>
        <v>0</v>
      </c>
      <c r="E84" s="139">
        <f>'1.1.sz.mell.'!E82</f>
        <v>0</v>
      </c>
      <c r="F84" s="139">
        <f>'1.1.sz.mell.'!F82</f>
        <v>0</v>
      </c>
      <c r="G84" s="286">
        <f t="shared" si="5"/>
        <v>0</v>
      </c>
    </row>
    <row r="85" spans="1:7" s="46" customFormat="1" ht="12" customHeight="1" x14ac:dyDescent="0.2">
      <c r="A85" s="172" t="s">
        <v>218</v>
      </c>
      <c r="B85" s="152" t="s">
        <v>219</v>
      </c>
      <c r="C85" s="139">
        <f>'1.1.sz.mell.'!C83</f>
        <v>0</v>
      </c>
      <c r="D85" s="139">
        <f>'1.1.sz.mell.'!D83</f>
        <v>0</v>
      </c>
      <c r="E85" s="139">
        <f>'1.1.sz.mell.'!E83</f>
        <v>0</v>
      </c>
      <c r="F85" s="139">
        <f>'1.1.sz.mell.'!F83</f>
        <v>0</v>
      </c>
      <c r="G85" s="286">
        <f t="shared" si="5"/>
        <v>0</v>
      </c>
    </row>
    <row r="86" spans="1:7" s="45" customFormat="1" ht="12" customHeight="1" thickBot="1" x14ac:dyDescent="0.25">
      <c r="A86" s="173" t="s">
        <v>220</v>
      </c>
      <c r="B86" s="153" t="s">
        <v>221</v>
      </c>
      <c r="C86" s="139">
        <f>'1.1.sz.mell.'!C84</f>
        <v>0</v>
      </c>
      <c r="D86" s="139">
        <f>'1.1.sz.mell.'!D84</f>
        <v>0</v>
      </c>
      <c r="E86" s="139">
        <f>'1.1.sz.mell.'!E84</f>
        <v>0</v>
      </c>
      <c r="F86" s="139">
        <f>'1.1.sz.mell.'!F84</f>
        <v>0</v>
      </c>
      <c r="G86" s="286">
        <f t="shared" si="5"/>
        <v>0</v>
      </c>
    </row>
    <row r="87" spans="1:7" s="45" customFormat="1" ht="12" customHeight="1" thickBot="1" x14ac:dyDescent="0.2">
      <c r="A87" s="170" t="s">
        <v>222</v>
      </c>
      <c r="B87" s="78" t="s">
        <v>341</v>
      </c>
      <c r="C87" s="185"/>
      <c r="D87" s="185"/>
      <c r="E87" s="185"/>
      <c r="F87" s="137">
        <f>D87+E87</f>
        <v>0</v>
      </c>
      <c r="G87" s="281">
        <f t="shared" si="5"/>
        <v>0</v>
      </c>
    </row>
    <row r="88" spans="1:7" s="45" customFormat="1" ht="12" customHeight="1" thickBot="1" x14ac:dyDescent="0.2">
      <c r="A88" s="170" t="s">
        <v>362</v>
      </c>
      <c r="B88" s="78" t="s">
        <v>223</v>
      </c>
      <c r="C88" s="185"/>
      <c r="D88" s="185"/>
      <c r="E88" s="185"/>
      <c r="F88" s="137">
        <f>D88+E88</f>
        <v>0</v>
      </c>
      <c r="G88" s="281">
        <f t="shared" si="5"/>
        <v>0</v>
      </c>
    </row>
    <row r="89" spans="1:7" s="45" customFormat="1" ht="12" customHeight="1" thickBot="1" x14ac:dyDescent="0.2">
      <c r="A89" s="170" t="s">
        <v>363</v>
      </c>
      <c r="B89" s="157" t="s">
        <v>344</v>
      </c>
      <c r="C89" s="143">
        <f>+C66+C70+C75+C78+C82+C88+C87</f>
        <v>207193931</v>
      </c>
      <c r="D89" s="143">
        <f>+D66+D70+D75+D78+D82+D88+D87</f>
        <v>-2438009</v>
      </c>
      <c r="E89" s="143">
        <f>+E66+E70+E75+E78+E82+E88+E87</f>
        <v>0</v>
      </c>
      <c r="F89" s="143">
        <f>+F66+F70+F75+F78+F82+F88+F87</f>
        <v>-2438009</v>
      </c>
      <c r="G89" s="285">
        <f>+G66+G70+G75+G78+G82+G88+G87</f>
        <v>204755922</v>
      </c>
    </row>
    <row r="90" spans="1:7" s="45" customFormat="1" ht="12" customHeight="1" thickBot="1" x14ac:dyDescent="0.2">
      <c r="A90" s="174" t="s">
        <v>364</v>
      </c>
      <c r="B90" s="158" t="s">
        <v>365</v>
      </c>
      <c r="C90" s="143">
        <f>+C65+C89</f>
        <v>257635751</v>
      </c>
      <c r="D90" s="143">
        <f>+D65+D89</f>
        <v>-2242429</v>
      </c>
      <c r="E90" s="143">
        <f>+E65+E89</f>
        <v>3116000</v>
      </c>
      <c r="F90" s="143">
        <f>+F65+F89</f>
        <v>873571</v>
      </c>
      <c r="G90" s="285">
        <f>+G65+G89</f>
        <v>258509322</v>
      </c>
    </row>
    <row r="91" spans="1:7" s="46" customFormat="1" ht="15" customHeight="1" thickBot="1" x14ac:dyDescent="0.25">
      <c r="A91" s="72"/>
      <c r="B91" s="73"/>
      <c r="C91" s="123"/>
    </row>
    <row r="92" spans="1:7" s="41" customFormat="1" ht="16.5" customHeight="1" thickBot="1" x14ac:dyDescent="0.25">
      <c r="A92" s="366" t="s">
        <v>38</v>
      </c>
      <c r="B92" s="367"/>
      <c r="C92" s="367"/>
      <c r="D92" s="367"/>
      <c r="E92" s="367"/>
      <c r="F92" s="367"/>
      <c r="G92" s="368"/>
    </row>
    <row r="93" spans="1:7" s="47" customFormat="1" ht="12" customHeight="1" thickBot="1" x14ac:dyDescent="0.25">
      <c r="A93" s="145" t="s">
        <v>5</v>
      </c>
      <c r="B93" s="24" t="s">
        <v>369</v>
      </c>
      <c r="C93" s="136">
        <f>+C94+C95+C96+C97+C98+C111</f>
        <v>60771751</v>
      </c>
      <c r="D93" s="290">
        <f>+D94+D95+D96+D97+D98+D111</f>
        <v>-2306342</v>
      </c>
      <c r="E93" s="136">
        <f>+E94+E95+E96+E97+E98+E111</f>
        <v>2733000</v>
      </c>
      <c r="F93" s="136">
        <f>+F94+F95+F96+F97+F98+F111</f>
        <v>426658</v>
      </c>
      <c r="G93" s="294">
        <f>+G94+G95+G96+G97+G98+G111</f>
        <v>61198409</v>
      </c>
    </row>
    <row r="94" spans="1:7" ht="12" customHeight="1" thickBot="1" x14ac:dyDescent="0.25">
      <c r="A94" s="175" t="s">
        <v>58</v>
      </c>
      <c r="B94" s="8" t="s">
        <v>34</v>
      </c>
      <c r="C94" s="200">
        <f>'1.1.sz.mell.'!C96</f>
        <v>11508900</v>
      </c>
      <c r="D94" s="200">
        <f>'1.1.sz.mell.'!D96</f>
        <v>0</v>
      </c>
      <c r="E94" s="200">
        <f>'1.1.sz.mell.'!E96</f>
        <v>2446000</v>
      </c>
      <c r="F94" s="200">
        <f>'1.1.sz.mell.'!F96</f>
        <v>2446000</v>
      </c>
      <c r="G94" s="295">
        <f t="shared" ref="G94:G113" si="6">C94+F94</f>
        <v>13954900</v>
      </c>
    </row>
    <row r="95" spans="1:7" ht="12" customHeight="1" thickBot="1" x14ac:dyDescent="0.25">
      <c r="A95" s="168" t="s">
        <v>59</v>
      </c>
      <c r="B95" s="6" t="s">
        <v>103</v>
      </c>
      <c r="C95" s="200">
        <f>'1.1.sz.mell.'!C97</f>
        <v>2223800</v>
      </c>
      <c r="D95" s="200">
        <f>'1.1.sz.mell.'!D97</f>
        <v>0</v>
      </c>
      <c r="E95" s="200">
        <f>'1.1.sz.mell.'!E97</f>
        <v>240000</v>
      </c>
      <c r="F95" s="200">
        <f>'1.1.sz.mell.'!F97</f>
        <v>240000</v>
      </c>
      <c r="G95" s="283">
        <f t="shared" si="6"/>
        <v>2463800</v>
      </c>
    </row>
    <row r="96" spans="1:7" ht="12" customHeight="1" thickBot="1" x14ac:dyDescent="0.25">
      <c r="A96" s="168" t="s">
        <v>60</v>
      </c>
      <c r="B96" s="6" t="s">
        <v>77</v>
      </c>
      <c r="C96" s="200">
        <f>'1.1.sz.mell.'!C98</f>
        <v>16363200</v>
      </c>
      <c r="D96" s="200">
        <f>'1.1.sz.mell.'!D98</f>
        <v>364580</v>
      </c>
      <c r="E96" s="200">
        <f>'1.1.sz.mell.'!E98</f>
        <v>47000</v>
      </c>
      <c r="F96" s="200">
        <f>'1.1.sz.mell.'!F98</f>
        <v>411580</v>
      </c>
      <c r="G96" s="284">
        <f t="shared" si="6"/>
        <v>16774780</v>
      </c>
    </row>
    <row r="97" spans="1:7" ht="12" customHeight="1" thickBot="1" x14ac:dyDescent="0.25">
      <c r="A97" s="168" t="s">
        <v>61</v>
      </c>
      <c r="B97" s="9" t="s">
        <v>104</v>
      </c>
      <c r="C97" s="200">
        <f>'1.1.sz.mell.'!C99</f>
        <v>4715000</v>
      </c>
      <c r="D97" s="200">
        <f>'1.1.sz.mell.'!D99</f>
        <v>0</v>
      </c>
      <c r="E97" s="200">
        <f>'1.1.sz.mell.'!E99</f>
        <v>0</v>
      </c>
      <c r="F97" s="200">
        <f>'1.1.sz.mell.'!F99</f>
        <v>0</v>
      </c>
      <c r="G97" s="284">
        <f t="shared" si="6"/>
        <v>4715000</v>
      </c>
    </row>
    <row r="98" spans="1:7" ht="12" customHeight="1" thickBot="1" x14ac:dyDescent="0.25">
      <c r="A98" s="168" t="s">
        <v>69</v>
      </c>
      <c r="B98" s="17" t="s">
        <v>105</v>
      </c>
      <c r="C98" s="200">
        <f>'1.1.sz.mell.'!C100</f>
        <v>13873000</v>
      </c>
      <c r="D98" s="200">
        <f>'1.1.sz.mell.'!D100</f>
        <v>19380</v>
      </c>
      <c r="E98" s="200">
        <f>'1.1.sz.mell.'!E100</f>
        <v>22000</v>
      </c>
      <c r="F98" s="200">
        <f>'1.1.sz.mell.'!F100</f>
        <v>41380</v>
      </c>
      <c r="G98" s="284">
        <f t="shared" si="6"/>
        <v>13914380</v>
      </c>
    </row>
    <row r="99" spans="1:7" ht="12" customHeight="1" thickBot="1" x14ac:dyDescent="0.25">
      <c r="A99" s="168" t="s">
        <v>62</v>
      </c>
      <c r="B99" s="6" t="s">
        <v>366</v>
      </c>
      <c r="C99" s="200">
        <f>'1.1.sz.mell.'!C101</f>
        <v>0</v>
      </c>
      <c r="D99" s="200">
        <f>'1.1.sz.mell.'!D101</f>
        <v>0</v>
      </c>
      <c r="E99" s="200">
        <f>'1.1.sz.mell.'!E101</f>
        <v>0</v>
      </c>
      <c r="F99" s="200">
        <f>'1.1.sz.mell.'!F101</f>
        <v>0</v>
      </c>
      <c r="G99" s="284">
        <f t="shared" si="6"/>
        <v>0</v>
      </c>
    </row>
    <row r="100" spans="1:7" ht="12" customHeight="1" thickBot="1" x14ac:dyDescent="0.25">
      <c r="A100" s="168" t="s">
        <v>63</v>
      </c>
      <c r="B100" s="53" t="s">
        <v>307</v>
      </c>
      <c r="C100" s="200">
        <f>'1.1.sz.mell.'!C102</f>
        <v>0</v>
      </c>
      <c r="D100" s="200">
        <f>'1.1.sz.mell.'!D102</f>
        <v>0</v>
      </c>
      <c r="E100" s="200">
        <f>'1.1.sz.mell.'!E102</f>
        <v>0</v>
      </c>
      <c r="F100" s="200">
        <f>'1.1.sz.mell.'!F102</f>
        <v>0</v>
      </c>
      <c r="G100" s="284">
        <f t="shared" si="6"/>
        <v>0</v>
      </c>
    </row>
    <row r="101" spans="1:7" ht="12" customHeight="1" thickBot="1" x14ac:dyDescent="0.25">
      <c r="A101" s="168" t="s">
        <v>70</v>
      </c>
      <c r="B101" s="53" t="s">
        <v>306</v>
      </c>
      <c r="C101" s="200">
        <f>'1.1.sz.mell.'!C103</f>
        <v>0</v>
      </c>
      <c r="D101" s="200">
        <f>'1.1.sz.mell.'!D103</f>
        <v>19380</v>
      </c>
      <c r="E101" s="200">
        <f>'1.1.sz.mell.'!E103</f>
        <v>0</v>
      </c>
      <c r="F101" s="200">
        <f>'1.1.sz.mell.'!F103</f>
        <v>19380</v>
      </c>
      <c r="G101" s="284">
        <f t="shared" si="6"/>
        <v>19380</v>
      </c>
    </row>
    <row r="102" spans="1:7" ht="12" customHeight="1" thickBot="1" x14ac:dyDescent="0.25">
      <c r="A102" s="168" t="s">
        <v>71</v>
      </c>
      <c r="B102" s="53" t="s">
        <v>239</v>
      </c>
      <c r="C102" s="200">
        <f>'1.1.sz.mell.'!C104</f>
        <v>0</v>
      </c>
      <c r="D102" s="200">
        <f>'1.1.sz.mell.'!D104</f>
        <v>0</v>
      </c>
      <c r="E102" s="200">
        <f>'1.1.sz.mell.'!E104</f>
        <v>0</v>
      </c>
      <c r="F102" s="200">
        <f>'1.1.sz.mell.'!F104</f>
        <v>0</v>
      </c>
      <c r="G102" s="284">
        <f t="shared" si="6"/>
        <v>0</v>
      </c>
    </row>
    <row r="103" spans="1:7" ht="12" customHeight="1" thickBot="1" x14ac:dyDescent="0.25">
      <c r="A103" s="168" t="s">
        <v>72</v>
      </c>
      <c r="B103" s="54" t="s">
        <v>240</v>
      </c>
      <c r="C103" s="200">
        <f>'1.1.sz.mell.'!C105</f>
        <v>0</v>
      </c>
      <c r="D103" s="200">
        <f>'1.1.sz.mell.'!D105</f>
        <v>0</v>
      </c>
      <c r="E103" s="200">
        <f>'1.1.sz.mell.'!E105</f>
        <v>0</v>
      </c>
      <c r="F103" s="200">
        <f>'1.1.sz.mell.'!F105</f>
        <v>0</v>
      </c>
      <c r="G103" s="284">
        <f t="shared" si="6"/>
        <v>0</v>
      </c>
    </row>
    <row r="104" spans="1:7" ht="12" customHeight="1" thickBot="1" x14ac:dyDescent="0.25">
      <c r="A104" s="168" t="s">
        <v>73</v>
      </c>
      <c r="B104" s="54" t="s">
        <v>241</v>
      </c>
      <c r="C104" s="200">
        <f>'1.1.sz.mell.'!C106</f>
        <v>0</v>
      </c>
      <c r="D104" s="200">
        <f>'1.1.sz.mell.'!D106</f>
        <v>0</v>
      </c>
      <c r="E104" s="200">
        <f>'1.1.sz.mell.'!E106</f>
        <v>0</v>
      </c>
      <c r="F104" s="200">
        <f>'1.1.sz.mell.'!F106</f>
        <v>0</v>
      </c>
      <c r="G104" s="284">
        <f t="shared" si="6"/>
        <v>0</v>
      </c>
    </row>
    <row r="105" spans="1:7" ht="12" customHeight="1" thickBot="1" x14ac:dyDescent="0.25">
      <c r="A105" s="168" t="s">
        <v>75</v>
      </c>
      <c r="B105" s="53" t="s">
        <v>242</v>
      </c>
      <c r="C105" s="200">
        <f>'1.1.sz.mell.'!C107</f>
        <v>13293000</v>
      </c>
      <c r="D105" s="200">
        <f>'1.1.sz.mell.'!D107</f>
        <v>0</v>
      </c>
      <c r="E105" s="200">
        <f>'1.1.sz.mell.'!E107</f>
        <v>22000</v>
      </c>
      <c r="F105" s="200">
        <f>'1.1.sz.mell.'!F107</f>
        <v>22000</v>
      </c>
      <c r="G105" s="284">
        <f t="shared" si="6"/>
        <v>13315000</v>
      </c>
    </row>
    <row r="106" spans="1:7" ht="12" customHeight="1" thickBot="1" x14ac:dyDescent="0.25">
      <c r="A106" s="168" t="s">
        <v>106</v>
      </c>
      <c r="B106" s="53" t="s">
        <v>243</v>
      </c>
      <c r="C106" s="200">
        <f>'1.1.sz.mell.'!C108</f>
        <v>0</v>
      </c>
      <c r="D106" s="200">
        <f>'1.1.sz.mell.'!D108</f>
        <v>0</v>
      </c>
      <c r="E106" s="200">
        <f>'1.1.sz.mell.'!E108</f>
        <v>0</v>
      </c>
      <c r="F106" s="200">
        <f>'1.1.sz.mell.'!F108</f>
        <v>0</v>
      </c>
      <c r="G106" s="284">
        <f t="shared" si="6"/>
        <v>0</v>
      </c>
    </row>
    <row r="107" spans="1:7" ht="12" customHeight="1" thickBot="1" x14ac:dyDescent="0.25">
      <c r="A107" s="168" t="s">
        <v>237</v>
      </c>
      <c r="B107" s="54" t="s">
        <v>244</v>
      </c>
      <c r="C107" s="200">
        <f>'1.1.sz.mell.'!C109</f>
        <v>0</v>
      </c>
      <c r="D107" s="200">
        <f>'1.1.sz.mell.'!D109</f>
        <v>0</v>
      </c>
      <c r="E107" s="200">
        <f>'1.1.sz.mell.'!E109</f>
        <v>0</v>
      </c>
      <c r="F107" s="200">
        <f>'1.1.sz.mell.'!F109</f>
        <v>0</v>
      </c>
      <c r="G107" s="284">
        <f t="shared" si="6"/>
        <v>0</v>
      </c>
    </row>
    <row r="108" spans="1:7" ht="12" customHeight="1" thickBot="1" x14ac:dyDescent="0.25">
      <c r="A108" s="176" t="s">
        <v>238</v>
      </c>
      <c r="B108" s="55" t="s">
        <v>245</v>
      </c>
      <c r="C108" s="200">
        <f>'1.1.sz.mell.'!C110</f>
        <v>0</v>
      </c>
      <c r="D108" s="200">
        <f>'1.1.sz.mell.'!D110</f>
        <v>0</v>
      </c>
      <c r="E108" s="200">
        <f>'1.1.sz.mell.'!E110</f>
        <v>0</v>
      </c>
      <c r="F108" s="200">
        <f>'1.1.sz.mell.'!F110</f>
        <v>0</v>
      </c>
      <c r="G108" s="284">
        <f t="shared" si="6"/>
        <v>0</v>
      </c>
    </row>
    <row r="109" spans="1:7" ht="12" customHeight="1" thickBot="1" x14ac:dyDescent="0.25">
      <c r="A109" s="168" t="s">
        <v>304</v>
      </c>
      <c r="B109" s="55" t="s">
        <v>246</v>
      </c>
      <c r="C109" s="200">
        <f>'1.1.sz.mell.'!C111</f>
        <v>0</v>
      </c>
      <c r="D109" s="200">
        <f>'1.1.sz.mell.'!D111</f>
        <v>0</v>
      </c>
      <c r="E109" s="200">
        <f>'1.1.sz.mell.'!E111</f>
        <v>0</v>
      </c>
      <c r="F109" s="200">
        <f>'1.1.sz.mell.'!F111</f>
        <v>0</v>
      </c>
      <c r="G109" s="284">
        <f t="shared" si="6"/>
        <v>0</v>
      </c>
    </row>
    <row r="110" spans="1:7" ht="12" customHeight="1" thickBot="1" x14ac:dyDescent="0.25">
      <c r="A110" s="168" t="s">
        <v>305</v>
      </c>
      <c r="B110" s="54" t="s">
        <v>247</v>
      </c>
      <c r="C110" s="200">
        <f>'1.1.sz.mell.'!C112</f>
        <v>580000</v>
      </c>
      <c r="D110" s="200">
        <f>'1.1.sz.mell.'!D112</f>
        <v>0</v>
      </c>
      <c r="E110" s="200">
        <f>'1.1.sz.mell.'!E112</f>
        <v>0</v>
      </c>
      <c r="F110" s="200">
        <f>'1.1.sz.mell.'!F112</f>
        <v>0</v>
      </c>
      <c r="G110" s="283">
        <f t="shared" si="6"/>
        <v>580000</v>
      </c>
    </row>
    <row r="111" spans="1:7" ht="12" customHeight="1" thickBot="1" x14ac:dyDescent="0.25">
      <c r="A111" s="168" t="s">
        <v>309</v>
      </c>
      <c r="B111" s="9" t="s">
        <v>35</v>
      </c>
      <c r="C111" s="200">
        <f>'1.1.sz.mell.'!C113</f>
        <v>12087851</v>
      </c>
      <c r="D111" s="200">
        <f>'1.1.sz.mell.'!D113</f>
        <v>-2690302</v>
      </c>
      <c r="E111" s="200">
        <f>'1.1.sz.mell.'!E113</f>
        <v>-22000</v>
      </c>
      <c r="F111" s="200">
        <f>'1.1.sz.mell.'!F113</f>
        <v>-2712302</v>
      </c>
      <c r="G111" s="283">
        <f t="shared" si="6"/>
        <v>9375549</v>
      </c>
    </row>
    <row r="112" spans="1:7" ht="12" customHeight="1" thickBot="1" x14ac:dyDescent="0.25">
      <c r="A112" s="169" t="s">
        <v>310</v>
      </c>
      <c r="B112" s="6" t="s">
        <v>367</v>
      </c>
      <c r="C112" s="200">
        <f>'1.1.sz.mell.'!C114</f>
        <v>8088810</v>
      </c>
      <c r="D112" s="200">
        <f>'1.1.sz.mell.'!D114</f>
        <v>-2690302</v>
      </c>
      <c r="E112" s="200">
        <f>'1.1.sz.mell.'!E114</f>
        <v>0</v>
      </c>
      <c r="F112" s="200">
        <f>'1.1.sz.mell.'!F114</f>
        <v>-2690302</v>
      </c>
      <c r="G112" s="284">
        <f t="shared" si="6"/>
        <v>5398508</v>
      </c>
    </row>
    <row r="113" spans="1:7" ht="12" customHeight="1" thickBot="1" x14ac:dyDescent="0.25">
      <c r="A113" s="177" t="s">
        <v>311</v>
      </c>
      <c r="B113" s="56" t="s">
        <v>368</v>
      </c>
      <c r="C113" s="200">
        <f>'1.1.sz.mell.'!C115</f>
        <v>3999041</v>
      </c>
      <c r="D113" s="200">
        <f>'1.1.sz.mell.'!D115</f>
        <v>0</v>
      </c>
      <c r="E113" s="200">
        <f>'1.1.sz.mell.'!E115</f>
        <v>0</v>
      </c>
      <c r="F113" s="200">
        <f>'1.1.sz.mell.'!F115</f>
        <v>0</v>
      </c>
      <c r="G113" s="296">
        <f t="shared" si="6"/>
        <v>3999041</v>
      </c>
    </row>
    <row r="114" spans="1:7" ht="12" customHeight="1" thickBot="1" x14ac:dyDescent="0.25">
      <c r="A114" s="25" t="s">
        <v>6</v>
      </c>
      <c r="B114" s="23" t="s">
        <v>248</v>
      </c>
      <c r="C114" s="137">
        <f>+C115+C117+C119</f>
        <v>195932000</v>
      </c>
      <c r="D114" s="267">
        <f>+D115+D117+D119</f>
        <v>64500</v>
      </c>
      <c r="E114" s="137">
        <f>+E115+E117+E119</f>
        <v>383000</v>
      </c>
      <c r="F114" s="137">
        <f>+F115+F117+F119</f>
        <v>447500</v>
      </c>
      <c r="G114" s="281">
        <f>+G115+G117+G119</f>
        <v>196379500</v>
      </c>
    </row>
    <row r="115" spans="1:7" ht="12" customHeight="1" thickBot="1" x14ac:dyDescent="0.25">
      <c r="A115" s="167" t="s">
        <v>64</v>
      </c>
      <c r="B115" s="6" t="s">
        <v>122</v>
      </c>
      <c r="C115" s="200">
        <f>'1.1.sz.mell.'!C117</f>
        <v>195932000</v>
      </c>
      <c r="D115" s="200">
        <f>'1.1.sz.mell.'!D117</f>
        <v>64500</v>
      </c>
      <c r="E115" s="200">
        <f>'1.1.sz.mell.'!E117</f>
        <v>383000</v>
      </c>
      <c r="F115" s="200">
        <f>'1.1.sz.mell.'!F117</f>
        <v>447500</v>
      </c>
      <c r="G115" s="282">
        <f t="shared" ref="G115:G127" si="7">C115+F115</f>
        <v>196379500</v>
      </c>
    </row>
    <row r="116" spans="1:7" ht="12" customHeight="1" thickBot="1" x14ac:dyDescent="0.25">
      <c r="A116" s="167" t="s">
        <v>65</v>
      </c>
      <c r="B116" s="10" t="s">
        <v>252</v>
      </c>
      <c r="C116" s="200">
        <f>'1.1.sz.mell.'!C118</f>
        <v>0</v>
      </c>
      <c r="D116" s="200">
        <f>'1.1.sz.mell.'!D118</f>
        <v>0</v>
      </c>
      <c r="E116" s="200">
        <f>'1.1.sz.mell.'!E118</f>
        <v>0</v>
      </c>
      <c r="F116" s="200">
        <f>'1.1.sz.mell.'!F118</f>
        <v>0</v>
      </c>
      <c r="G116" s="282">
        <f t="shared" si="7"/>
        <v>0</v>
      </c>
    </row>
    <row r="117" spans="1:7" ht="12" customHeight="1" thickBot="1" x14ac:dyDescent="0.25">
      <c r="A117" s="167" t="s">
        <v>66</v>
      </c>
      <c r="B117" s="10" t="s">
        <v>107</v>
      </c>
      <c r="C117" s="200">
        <f>'1.1.sz.mell.'!C119</f>
        <v>0</v>
      </c>
      <c r="D117" s="200">
        <f>'1.1.sz.mell.'!D119</f>
        <v>0</v>
      </c>
      <c r="E117" s="200">
        <f>'1.1.sz.mell.'!E119</f>
        <v>0</v>
      </c>
      <c r="F117" s="200">
        <f>'1.1.sz.mell.'!F119</f>
        <v>0</v>
      </c>
      <c r="G117" s="283">
        <f t="shared" si="7"/>
        <v>0</v>
      </c>
    </row>
    <row r="118" spans="1:7" ht="12" customHeight="1" thickBot="1" x14ac:dyDescent="0.25">
      <c r="A118" s="167" t="s">
        <v>67</v>
      </c>
      <c r="B118" s="10" t="s">
        <v>253</v>
      </c>
      <c r="C118" s="200">
        <f>'1.1.sz.mell.'!C120</f>
        <v>0</v>
      </c>
      <c r="D118" s="200">
        <f>'1.1.sz.mell.'!D120</f>
        <v>0</v>
      </c>
      <c r="E118" s="200">
        <f>'1.1.sz.mell.'!E120</f>
        <v>0</v>
      </c>
      <c r="F118" s="200">
        <f>'1.1.sz.mell.'!F120</f>
        <v>0</v>
      </c>
      <c r="G118" s="283">
        <f t="shared" si="7"/>
        <v>0</v>
      </c>
    </row>
    <row r="119" spans="1:7" ht="12" customHeight="1" thickBot="1" x14ac:dyDescent="0.25">
      <c r="A119" s="167" t="s">
        <v>68</v>
      </c>
      <c r="B119" s="80" t="s">
        <v>124</v>
      </c>
      <c r="C119" s="200">
        <f>'1.1.sz.mell.'!C121</f>
        <v>0</v>
      </c>
      <c r="D119" s="200">
        <f>'1.1.sz.mell.'!D121</f>
        <v>0</v>
      </c>
      <c r="E119" s="200">
        <f>'1.1.sz.mell.'!E121</f>
        <v>0</v>
      </c>
      <c r="F119" s="200">
        <f>'1.1.sz.mell.'!F121</f>
        <v>0</v>
      </c>
      <c r="G119" s="283">
        <f t="shared" si="7"/>
        <v>0</v>
      </c>
    </row>
    <row r="120" spans="1:7" ht="12" customHeight="1" thickBot="1" x14ac:dyDescent="0.25">
      <c r="A120" s="167" t="s">
        <v>74</v>
      </c>
      <c r="B120" s="79" t="s">
        <v>297</v>
      </c>
      <c r="C120" s="200">
        <f>'1.1.sz.mell.'!C122</f>
        <v>0</v>
      </c>
      <c r="D120" s="200">
        <f>'1.1.sz.mell.'!D122</f>
        <v>0</v>
      </c>
      <c r="E120" s="200">
        <f>'1.1.sz.mell.'!E122</f>
        <v>0</v>
      </c>
      <c r="F120" s="200">
        <f>'1.1.sz.mell.'!F122</f>
        <v>0</v>
      </c>
      <c r="G120" s="283">
        <f t="shared" si="7"/>
        <v>0</v>
      </c>
    </row>
    <row r="121" spans="1:7" ht="12" customHeight="1" thickBot="1" x14ac:dyDescent="0.25">
      <c r="A121" s="167" t="s">
        <v>76</v>
      </c>
      <c r="B121" s="147" t="s">
        <v>258</v>
      </c>
      <c r="C121" s="200">
        <f>'1.1.sz.mell.'!C123</f>
        <v>0</v>
      </c>
      <c r="D121" s="200">
        <f>'1.1.sz.mell.'!D123</f>
        <v>0</v>
      </c>
      <c r="E121" s="200">
        <f>'1.1.sz.mell.'!E123</f>
        <v>0</v>
      </c>
      <c r="F121" s="200">
        <f>'1.1.sz.mell.'!F123</f>
        <v>0</v>
      </c>
      <c r="G121" s="283">
        <f t="shared" si="7"/>
        <v>0</v>
      </c>
    </row>
    <row r="122" spans="1:7" ht="12" customHeight="1" thickBot="1" x14ac:dyDescent="0.25">
      <c r="A122" s="167" t="s">
        <v>108</v>
      </c>
      <c r="B122" s="54" t="s">
        <v>241</v>
      </c>
      <c r="C122" s="200">
        <f>'1.1.sz.mell.'!C124</f>
        <v>0</v>
      </c>
      <c r="D122" s="200">
        <f>'1.1.sz.mell.'!D124</f>
        <v>0</v>
      </c>
      <c r="E122" s="200">
        <f>'1.1.sz.mell.'!E124</f>
        <v>0</v>
      </c>
      <c r="F122" s="200">
        <f>'1.1.sz.mell.'!F124</f>
        <v>0</v>
      </c>
      <c r="G122" s="283">
        <f t="shared" si="7"/>
        <v>0</v>
      </c>
    </row>
    <row r="123" spans="1:7" ht="12" customHeight="1" thickBot="1" x14ac:dyDescent="0.25">
      <c r="A123" s="167" t="s">
        <v>109</v>
      </c>
      <c r="B123" s="54" t="s">
        <v>257</v>
      </c>
      <c r="C123" s="200">
        <f>'1.1.sz.mell.'!C125</f>
        <v>0</v>
      </c>
      <c r="D123" s="200">
        <f>'1.1.sz.mell.'!D125</f>
        <v>0</v>
      </c>
      <c r="E123" s="200">
        <f>'1.1.sz.mell.'!E125</f>
        <v>0</v>
      </c>
      <c r="F123" s="200">
        <f>'1.1.sz.mell.'!F125</f>
        <v>0</v>
      </c>
      <c r="G123" s="283">
        <f t="shared" si="7"/>
        <v>0</v>
      </c>
    </row>
    <row r="124" spans="1:7" ht="12" customHeight="1" thickBot="1" x14ac:dyDescent="0.25">
      <c r="A124" s="167" t="s">
        <v>110</v>
      </c>
      <c r="B124" s="54" t="s">
        <v>256</v>
      </c>
      <c r="C124" s="200">
        <f>'1.1.sz.mell.'!C126</f>
        <v>0</v>
      </c>
      <c r="D124" s="200">
        <f>'1.1.sz.mell.'!D126</f>
        <v>0</v>
      </c>
      <c r="E124" s="200">
        <f>'1.1.sz.mell.'!E126</f>
        <v>0</v>
      </c>
      <c r="F124" s="200">
        <f>'1.1.sz.mell.'!F126</f>
        <v>0</v>
      </c>
      <c r="G124" s="283">
        <f t="shared" si="7"/>
        <v>0</v>
      </c>
    </row>
    <row r="125" spans="1:7" ht="12" customHeight="1" thickBot="1" x14ac:dyDescent="0.25">
      <c r="A125" s="167" t="s">
        <v>249</v>
      </c>
      <c r="B125" s="54" t="s">
        <v>244</v>
      </c>
      <c r="C125" s="200">
        <f>'1.1.sz.mell.'!C127</f>
        <v>0</v>
      </c>
      <c r="D125" s="200">
        <f>'1.1.sz.mell.'!D127</f>
        <v>0</v>
      </c>
      <c r="E125" s="200">
        <f>'1.1.sz.mell.'!E127</f>
        <v>0</v>
      </c>
      <c r="F125" s="200">
        <f>'1.1.sz.mell.'!F127</f>
        <v>0</v>
      </c>
      <c r="G125" s="283">
        <f t="shared" si="7"/>
        <v>0</v>
      </c>
    </row>
    <row r="126" spans="1:7" ht="12" customHeight="1" thickBot="1" x14ac:dyDescent="0.25">
      <c r="A126" s="167" t="s">
        <v>250</v>
      </c>
      <c r="B126" s="54" t="s">
        <v>255</v>
      </c>
      <c r="C126" s="200">
        <f>'1.1.sz.mell.'!C128</f>
        <v>0</v>
      </c>
      <c r="D126" s="200">
        <f>'1.1.sz.mell.'!D128</f>
        <v>0</v>
      </c>
      <c r="E126" s="200">
        <f>'1.1.sz.mell.'!E128</f>
        <v>0</v>
      </c>
      <c r="F126" s="200">
        <f>'1.1.sz.mell.'!F128</f>
        <v>0</v>
      </c>
      <c r="G126" s="283">
        <f t="shared" si="7"/>
        <v>0</v>
      </c>
    </row>
    <row r="127" spans="1:7" ht="12" customHeight="1" thickBot="1" x14ac:dyDescent="0.25">
      <c r="A127" s="176" t="s">
        <v>251</v>
      </c>
      <c r="B127" s="54" t="s">
        <v>254</v>
      </c>
      <c r="C127" s="200">
        <f>'1.1.sz.mell.'!C129</f>
        <v>0</v>
      </c>
      <c r="D127" s="200">
        <f>'1.1.sz.mell.'!D129</f>
        <v>0</v>
      </c>
      <c r="E127" s="200">
        <f>'1.1.sz.mell.'!E129</f>
        <v>0</v>
      </c>
      <c r="F127" s="200">
        <f>'1.1.sz.mell.'!F129</f>
        <v>0</v>
      </c>
      <c r="G127" s="284">
        <f t="shared" si="7"/>
        <v>0</v>
      </c>
    </row>
    <row r="128" spans="1:7" ht="12" customHeight="1" thickBot="1" x14ac:dyDescent="0.25">
      <c r="A128" s="25" t="s">
        <v>7</v>
      </c>
      <c r="B128" s="50" t="s">
        <v>314</v>
      </c>
      <c r="C128" s="137">
        <f>+C93+C114</f>
        <v>256703751</v>
      </c>
      <c r="D128" s="267">
        <f>+D93+D114</f>
        <v>-2241842</v>
      </c>
      <c r="E128" s="137">
        <f>+E93+E114</f>
        <v>3116000</v>
      </c>
      <c r="F128" s="137">
        <f>+F93+F114</f>
        <v>874158</v>
      </c>
      <c r="G128" s="281">
        <f>+G93+G114</f>
        <v>257577909</v>
      </c>
    </row>
    <row r="129" spans="1:13" ht="12" customHeight="1" thickBot="1" x14ac:dyDescent="0.25">
      <c r="A129" s="25" t="s">
        <v>8</v>
      </c>
      <c r="B129" s="50" t="s">
        <v>315</v>
      </c>
      <c r="C129" s="137">
        <f>+C130+C131+C132</f>
        <v>0</v>
      </c>
      <c r="D129" s="267">
        <f>+D130+D131+D132</f>
        <v>0</v>
      </c>
      <c r="E129" s="137">
        <f>+E130+E131+E132</f>
        <v>0</v>
      </c>
      <c r="F129" s="137">
        <f>+F130+F131+F132</f>
        <v>0</v>
      </c>
      <c r="G129" s="281">
        <f>+G130+G131+G132</f>
        <v>0</v>
      </c>
    </row>
    <row r="130" spans="1:13" s="47" customFormat="1" ht="12" customHeight="1" thickBot="1" x14ac:dyDescent="0.25">
      <c r="A130" s="167" t="s">
        <v>156</v>
      </c>
      <c r="B130" s="7" t="s">
        <v>372</v>
      </c>
      <c r="C130" s="200">
        <f>'1.1.sz.mell.'!C132</f>
        <v>0</v>
      </c>
      <c r="D130" s="200">
        <f>'1.1.sz.mell.'!D132</f>
        <v>0</v>
      </c>
      <c r="E130" s="200">
        <f>'1.1.sz.mell.'!E132</f>
        <v>0</v>
      </c>
      <c r="F130" s="200">
        <f>'1.1.sz.mell.'!F132</f>
        <v>0</v>
      </c>
      <c r="G130" s="283">
        <f>C130+F130</f>
        <v>0</v>
      </c>
    </row>
    <row r="131" spans="1:13" ht="12" customHeight="1" thickBot="1" x14ac:dyDescent="0.25">
      <c r="A131" s="167" t="s">
        <v>157</v>
      </c>
      <c r="B131" s="7" t="s">
        <v>323</v>
      </c>
      <c r="C131" s="200">
        <f>'1.1.sz.mell.'!C133</f>
        <v>0</v>
      </c>
      <c r="D131" s="200">
        <f>'1.1.sz.mell.'!D133</f>
        <v>0</v>
      </c>
      <c r="E131" s="200">
        <f>'1.1.sz.mell.'!E133</f>
        <v>0</v>
      </c>
      <c r="F131" s="200">
        <f>'1.1.sz.mell.'!F133</f>
        <v>0</v>
      </c>
      <c r="G131" s="283">
        <f>C131+F131</f>
        <v>0</v>
      </c>
    </row>
    <row r="132" spans="1:13" ht="12" customHeight="1" thickBot="1" x14ac:dyDescent="0.25">
      <c r="A132" s="176" t="s">
        <v>158</v>
      </c>
      <c r="B132" s="5" t="s">
        <v>371</v>
      </c>
      <c r="C132" s="200">
        <f>'1.1.sz.mell.'!C134</f>
        <v>0</v>
      </c>
      <c r="D132" s="200">
        <f>'1.1.sz.mell.'!D134</f>
        <v>0</v>
      </c>
      <c r="E132" s="200">
        <f>'1.1.sz.mell.'!E134</f>
        <v>0</v>
      </c>
      <c r="F132" s="200">
        <f>'1.1.sz.mell.'!F134</f>
        <v>0</v>
      </c>
      <c r="G132" s="283">
        <f>C132+F132</f>
        <v>0</v>
      </c>
    </row>
    <row r="133" spans="1:13" ht="12" customHeight="1" thickBot="1" x14ac:dyDescent="0.25">
      <c r="A133" s="25" t="s">
        <v>9</v>
      </c>
      <c r="B133" s="50" t="s">
        <v>316</v>
      </c>
      <c r="C133" s="137">
        <f>+C134+C135+C136+C137+C138+C139</f>
        <v>0</v>
      </c>
      <c r="D133" s="267">
        <f>+D134+D135+D136+D137+D138+D139</f>
        <v>0</v>
      </c>
      <c r="E133" s="137">
        <f>+E134+E135+E136+E137+E138+E139</f>
        <v>0</v>
      </c>
      <c r="F133" s="137">
        <f>+F134+F135+F136+F137+F138+F139</f>
        <v>0</v>
      </c>
      <c r="G133" s="281">
        <f>+G134+G135+G136+G137+G138+G139</f>
        <v>0</v>
      </c>
    </row>
    <row r="134" spans="1:13" ht="12" customHeight="1" thickBot="1" x14ac:dyDescent="0.25">
      <c r="A134" s="167" t="s">
        <v>51</v>
      </c>
      <c r="B134" s="7" t="s">
        <v>325</v>
      </c>
      <c r="C134" s="200">
        <f>'1.1.sz.mell.'!C136</f>
        <v>0</v>
      </c>
      <c r="D134" s="200">
        <f>'1.1.sz.mell.'!D136</f>
        <v>0</v>
      </c>
      <c r="E134" s="200">
        <f>'1.1.sz.mell.'!E136</f>
        <v>0</v>
      </c>
      <c r="F134" s="200">
        <f>'1.1.sz.mell.'!F136</f>
        <v>0</v>
      </c>
      <c r="G134" s="283">
        <f t="shared" ref="G134:G139" si="8">C134+F134</f>
        <v>0</v>
      </c>
    </row>
    <row r="135" spans="1:13" ht="12" customHeight="1" thickBot="1" x14ac:dyDescent="0.25">
      <c r="A135" s="167" t="s">
        <v>52</v>
      </c>
      <c r="B135" s="7" t="s">
        <v>317</v>
      </c>
      <c r="C135" s="200">
        <f>'1.1.sz.mell.'!C137</f>
        <v>0</v>
      </c>
      <c r="D135" s="200">
        <f>'1.1.sz.mell.'!D137</f>
        <v>0</v>
      </c>
      <c r="E135" s="200">
        <f>'1.1.sz.mell.'!E137</f>
        <v>0</v>
      </c>
      <c r="F135" s="200">
        <f>'1.1.sz.mell.'!F137</f>
        <v>0</v>
      </c>
      <c r="G135" s="283">
        <f t="shared" si="8"/>
        <v>0</v>
      </c>
    </row>
    <row r="136" spans="1:13" ht="12" customHeight="1" thickBot="1" x14ac:dyDescent="0.25">
      <c r="A136" s="167" t="s">
        <v>53</v>
      </c>
      <c r="B136" s="7" t="s">
        <v>318</v>
      </c>
      <c r="C136" s="200">
        <f>'1.1.sz.mell.'!C138</f>
        <v>0</v>
      </c>
      <c r="D136" s="200">
        <f>'1.1.sz.mell.'!D138</f>
        <v>0</v>
      </c>
      <c r="E136" s="200">
        <f>'1.1.sz.mell.'!E138</f>
        <v>0</v>
      </c>
      <c r="F136" s="200">
        <f>'1.1.sz.mell.'!F138</f>
        <v>0</v>
      </c>
      <c r="G136" s="283">
        <f t="shared" si="8"/>
        <v>0</v>
      </c>
    </row>
    <row r="137" spans="1:13" ht="12" customHeight="1" thickBot="1" x14ac:dyDescent="0.25">
      <c r="A137" s="167" t="s">
        <v>95</v>
      </c>
      <c r="B137" s="7" t="s">
        <v>370</v>
      </c>
      <c r="C137" s="200">
        <f>'1.1.sz.mell.'!C139</f>
        <v>0</v>
      </c>
      <c r="D137" s="200">
        <f>'1.1.sz.mell.'!D139</f>
        <v>0</v>
      </c>
      <c r="E137" s="200">
        <f>'1.1.sz.mell.'!E139</f>
        <v>0</v>
      </c>
      <c r="F137" s="200">
        <f>'1.1.sz.mell.'!F139</f>
        <v>0</v>
      </c>
      <c r="G137" s="283">
        <f t="shared" si="8"/>
        <v>0</v>
      </c>
    </row>
    <row r="138" spans="1:13" ht="12" customHeight="1" thickBot="1" x14ac:dyDescent="0.25">
      <c r="A138" s="167" t="s">
        <v>96</v>
      </c>
      <c r="B138" s="7" t="s">
        <v>320</v>
      </c>
      <c r="C138" s="200">
        <f>'1.1.sz.mell.'!C140</f>
        <v>0</v>
      </c>
      <c r="D138" s="200">
        <f>'1.1.sz.mell.'!D140</f>
        <v>0</v>
      </c>
      <c r="E138" s="200">
        <f>'1.1.sz.mell.'!E140</f>
        <v>0</v>
      </c>
      <c r="F138" s="200">
        <f>'1.1.sz.mell.'!F140</f>
        <v>0</v>
      </c>
      <c r="G138" s="283">
        <f t="shared" si="8"/>
        <v>0</v>
      </c>
    </row>
    <row r="139" spans="1:13" s="47" customFormat="1" ht="12" customHeight="1" thickBot="1" x14ac:dyDescent="0.25">
      <c r="A139" s="176" t="s">
        <v>97</v>
      </c>
      <c r="B139" s="5" t="s">
        <v>321</v>
      </c>
      <c r="C139" s="200">
        <f>'1.1.sz.mell.'!C141</f>
        <v>0</v>
      </c>
      <c r="D139" s="200">
        <f>'1.1.sz.mell.'!D141</f>
        <v>0</v>
      </c>
      <c r="E139" s="200">
        <f>'1.1.sz.mell.'!E141</f>
        <v>0</v>
      </c>
      <c r="F139" s="200">
        <f>'1.1.sz.mell.'!F141</f>
        <v>0</v>
      </c>
      <c r="G139" s="283">
        <f t="shared" si="8"/>
        <v>0</v>
      </c>
    </row>
    <row r="140" spans="1:13" ht="12" customHeight="1" thickBot="1" x14ac:dyDescent="0.25">
      <c r="A140" s="25" t="s">
        <v>10</v>
      </c>
      <c r="B140" s="50" t="s">
        <v>377</v>
      </c>
      <c r="C140" s="143">
        <f>+C141+C142+C144+C145+C143</f>
        <v>932000</v>
      </c>
      <c r="D140" s="269">
        <f>+D141+D142+D144+D145+D143</f>
        <v>-587</v>
      </c>
      <c r="E140" s="143">
        <f>+E141+E142+E144+E145+E143</f>
        <v>0</v>
      </c>
      <c r="F140" s="143">
        <f>+F141+F142+F144+F145+F143</f>
        <v>-587</v>
      </c>
      <c r="G140" s="285">
        <f>+G141+G142+G144+G145+G143</f>
        <v>931413</v>
      </c>
      <c r="M140" s="76"/>
    </row>
    <row r="141" spans="1:13" ht="13.5" thickBot="1" x14ac:dyDescent="0.25">
      <c r="A141" s="167" t="s">
        <v>54</v>
      </c>
      <c r="B141" s="7" t="s">
        <v>259</v>
      </c>
      <c r="C141" s="200">
        <f>'1.1.sz.mell.'!C143</f>
        <v>0</v>
      </c>
      <c r="D141" s="200">
        <f>'1.1.sz.mell.'!D143</f>
        <v>0</v>
      </c>
      <c r="E141" s="200">
        <f>'1.1.sz.mell.'!E143</f>
        <v>0</v>
      </c>
      <c r="F141" s="200">
        <f>'1.1.sz.mell.'!F143</f>
        <v>0</v>
      </c>
      <c r="G141" s="283">
        <f>C141+F141</f>
        <v>0</v>
      </c>
    </row>
    <row r="142" spans="1:13" ht="12" customHeight="1" thickBot="1" x14ac:dyDescent="0.25">
      <c r="A142" s="167" t="s">
        <v>55</v>
      </c>
      <c r="B142" s="7" t="s">
        <v>260</v>
      </c>
      <c r="C142" s="200">
        <f>'1.1.sz.mell.'!C144</f>
        <v>932000</v>
      </c>
      <c r="D142" s="200">
        <f>'1.1.sz.mell.'!D144</f>
        <v>-587</v>
      </c>
      <c r="E142" s="200">
        <f>'1.1.sz.mell.'!E144</f>
        <v>0</v>
      </c>
      <c r="F142" s="200">
        <f>'1.1.sz.mell.'!F144</f>
        <v>-587</v>
      </c>
      <c r="G142" s="283">
        <f>C142+F142</f>
        <v>931413</v>
      </c>
    </row>
    <row r="143" spans="1:13" ht="12" customHeight="1" thickBot="1" x14ac:dyDescent="0.25">
      <c r="A143" s="167" t="s">
        <v>176</v>
      </c>
      <c r="B143" s="7" t="s">
        <v>376</v>
      </c>
      <c r="C143" s="200">
        <f>'1.1.sz.mell.'!C145</f>
        <v>0</v>
      </c>
      <c r="D143" s="200">
        <f>'1.1.sz.mell.'!D145</f>
        <v>0</v>
      </c>
      <c r="E143" s="200">
        <f>'1.1.sz.mell.'!E145</f>
        <v>0</v>
      </c>
      <c r="F143" s="200">
        <f>'1.1.sz.mell.'!F145</f>
        <v>0</v>
      </c>
      <c r="G143" s="283">
        <f>C143+F143</f>
        <v>0</v>
      </c>
    </row>
    <row r="144" spans="1:13" s="47" customFormat="1" ht="12" customHeight="1" thickBot="1" x14ac:dyDescent="0.25">
      <c r="A144" s="167" t="s">
        <v>177</v>
      </c>
      <c r="B144" s="7" t="s">
        <v>330</v>
      </c>
      <c r="C144" s="200">
        <f>'1.1.sz.mell.'!C146</f>
        <v>0</v>
      </c>
      <c r="D144" s="200">
        <f>'1.1.sz.mell.'!D146</f>
        <v>0</v>
      </c>
      <c r="E144" s="200">
        <f>'1.1.sz.mell.'!E146</f>
        <v>0</v>
      </c>
      <c r="F144" s="200">
        <f>'1.1.sz.mell.'!F146</f>
        <v>0</v>
      </c>
      <c r="G144" s="283">
        <f>C144+F144</f>
        <v>0</v>
      </c>
    </row>
    <row r="145" spans="1:7" s="47" customFormat="1" ht="12" customHeight="1" thickBot="1" x14ac:dyDescent="0.25">
      <c r="A145" s="176" t="s">
        <v>178</v>
      </c>
      <c r="B145" s="5" t="s">
        <v>279</v>
      </c>
      <c r="C145" s="200">
        <f>'1.1.sz.mell.'!C147</f>
        <v>0</v>
      </c>
      <c r="D145" s="200">
        <f>'1.1.sz.mell.'!D147</f>
        <v>0</v>
      </c>
      <c r="E145" s="200">
        <f>'1.1.sz.mell.'!E147</f>
        <v>0</v>
      </c>
      <c r="F145" s="200">
        <f>'1.1.sz.mell.'!F147</f>
        <v>0</v>
      </c>
      <c r="G145" s="283">
        <f>C145+F145</f>
        <v>0</v>
      </c>
    </row>
    <row r="146" spans="1:7" s="47" customFormat="1" ht="12" customHeight="1" thickBot="1" x14ac:dyDescent="0.25">
      <c r="A146" s="25" t="s">
        <v>11</v>
      </c>
      <c r="B146" s="50" t="s">
        <v>331</v>
      </c>
      <c r="C146" s="203">
        <f>+C147+C148+C149+C150+C151</f>
        <v>0</v>
      </c>
      <c r="D146" s="273">
        <f>+D147+D148+D149+D150+D151</f>
        <v>0</v>
      </c>
      <c r="E146" s="203">
        <f>+E147+E148+E149+E150+E151</f>
        <v>0</v>
      </c>
      <c r="F146" s="203">
        <f>+F147+F148+F149+F150+F151</f>
        <v>0</v>
      </c>
      <c r="G146" s="297">
        <f>+G147+G148+G149+G150+G151</f>
        <v>0</v>
      </c>
    </row>
    <row r="147" spans="1:7" s="47" customFormat="1" ht="12" customHeight="1" thickBot="1" x14ac:dyDescent="0.25">
      <c r="A147" s="167" t="s">
        <v>56</v>
      </c>
      <c r="B147" s="7" t="s">
        <v>326</v>
      </c>
      <c r="C147" s="200">
        <f>'1.1.sz.mell.'!C149</f>
        <v>0</v>
      </c>
      <c r="D147" s="200">
        <f>'1.1.sz.mell.'!D149</f>
        <v>0</v>
      </c>
      <c r="E147" s="200">
        <f>'1.1.sz.mell.'!E149</f>
        <v>0</v>
      </c>
      <c r="F147" s="200">
        <f>'1.1.sz.mell.'!F149</f>
        <v>0</v>
      </c>
      <c r="G147" s="283">
        <f t="shared" ref="G147:G153" si="9">C147+F147</f>
        <v>0</v>
      </c>
    </row>
    <row r="148" spans="1:7" s="47" customFormat="1" ht="12" customHeight="1" thickBot="1" x14ac:dyDescent="0.25">
      <c r="A148" s="167" t="s">
        <v>57</v>
      </c>
      <c r="B148" s="7" t="s">
        <v>333</v>
      </c>
      <c r="C148" s="200">
        <f>'1.1.sz.mell.'!C150</f>
        <v>0</v>
      </c>
      <c r="D148" s="200">
        <f>'1.1.sz.mell.'!D150</f>
        <v>0</v>
      </c>
      <c r="E148" s="200">
        <f>'1.1.sz.mell.'!E150</f>
        <v>0</v>
      </c>
      <c r="F148" s="200">
        <f>'1.1.sz.mell.'!F150</f>
        <v>0</v>
      </c>
      <c r="G148" s="283">
        <f t="shared" si="9"/>
        <v>0</v>
      </c>
    </row>
    <row r="149" spans="1:7" s="47" customFormat="1" ht="12" customHeight="1" thickBot="1" x14ac:dyDescent="0.25">
      <c r="A149" s="167" t="s">
        <v>188</v>
      </c>
      <c r="B149" s="7" t="s">
        <v>328</v>
      </c>
      <c r="C149" s="200">
        <f>'1.1.sz.mell.'!C151</f>
        <v>0</v>
      </c>
      <c r="D149" s="200">
        <f>'1.1.sz.mell.'!D151</f>
        <v>0</v>
      </c>
      <c r="E149" s="200">
        <f>'1.1.sz.mell.'!E151</f>
        <v>0</v>
      </c>
      <c r="F149" s="200">
        <f>'1.1.sz.mell.'!F151</f>
        <v>0</v>
      </c>
      <c r="G149" s="283">
        <f t="shared" si="9"/>
        <v>0</v>
      </c>
    </row>
    <row r="150" spans="1:7" s="47" customFormat="1" ht="12" customHeight="1" thickBot="1" x14ac:dyDescent="0.25">
      <c r="A150" s="167" t="s">
        <v>189</v>
      </c>
      <c r="B150" s="7" t="s">
        <v>373</v>
      </c>
      <c r="C150" s="200">
        <f>'1.1.sz.mell.'!C152</f>
        <v>0</v>
      </c>
      <c r="D150" s="200">
        <f>'1.1.sz.mell.'!D152</f>
        <v>0</v>
      </c>
      <c r="E150" s="200">
        <f>'1.1.sz.mell.'!E152</f>
        <v>0</v>
      </c>
      <c r="F150" s="200">
        <f>'1.1.sz.mell.'!F152</f>
        <v>0</v>
      </c>
      <c r="G150" s="283">
        <f t="shared" si="9"/>
        <v>0</v>
      </c>
    </row>
    <row r="151" spans="1:7" ht="12.75" customHeight="1" thickBot="1" x14ac:dyDescent="0.25">
      <c r="A151" s="176" t="s">
        <v>332</v>
      </c>
      <c r="B151" s="5" t="s">
        <v>335</v>
      </c>
      <c r="C151" s="200">
        <f>'1.1.sz.mell.'!C153</f>
        <v>0</v>
      </c>
      <c r="D151" s="200">
        <f>'1.1.sz.mell.'!D153</f>
        <v>0</v>
      </c>
      <c r="E151" s="200">
        <f>'1.1.sz.mell.'!E153</f>
        <v>0</v>
      </c>
      <c r="F151" s="200">
        <f>'1.1.sz.mell.'!F153</f>
        <v>0</v>
      </c>
      <c r="G151" s="284">
        <f t="shared" si="9"/>
        <v>0</v>
      </c>
    </row>
    <row r="152" spans="1:7" ht="12.75" customHeight="1" thickBot="1" x14ac:dyDescent="0.25">
      <c r="A152" s="195" t="s">
        <v>12</v>
      </c>
      <c r="B152" s="50" t="s">
        <v>336</v>
      </c>
      <c r="C152" s="204"/>
      <c r="D152" s="274"/>
      <c r="E152" s="204"/>
      <c r="F152" s="203">
        <f>D152+E152</f>
        <v>0</v>
      </c>
      <c r="G152" s="297">
        <f t="shared" si="9"/>
        <v>0</v>
      </c>
    </row>
    <row r="153" spans="1:7" ht="12.75" customHeight="1" thickBot="1" x14ac:dyDescent="0.25">
      <c r="A153" s="195" t="s">
        <v>13</v>
      </c>
      <c r="B153" s="50" t="s">
        <v>337</v>
      </c>
      <c r="C153" s="204"/>
      <c r="D153" s="274"/>
      <c r="E153" s="204"/>
      <c r="F153" s="203">
        <f>D153+E153</f>
        <v>0</v>
      </c>
      <c r="G153" s="297">
        <f t="shared" si="9"/>
        <v>0</v>
      </c>
    </row>
    <row r="154" spans="1:7" ht="12" customHeight="1" thickBot="1" x14ac:dyDescent="0.25">
      <c r="A154" s="25" t="s">
        <v>14</v>
      </c>
      <c r="B154" s="50" t="s">
        <v>339</v>
      </c>
      <c r="C154" s="205">
        <f>+C129+C133+C140+C146+C152+C153</f>
        <v>932000</v>
      </c>
      <c r="D154" s="275">
        <f>+D129+D133+D140+D146+D152+D153</f>
        <v>-587</v>
      </c>
      <c r="E154" s="205"/>
      <c r="F154" s="205"/>
      <c r="G154" s="298">
        <f>+G129+G133+G140+G146+G152+G153</f>
        <v>931413</v>
      </c>
    </row>
    <row r="155" spans="1:7" ht="15" customHeight="1" thickBot="1" x14ac:dyDescent="0.25">
      <c r="A155" s="178" t="s">
        <v>15</v>
      </c>
      <c r="B155" s="124" t="s">
        <v>338</v>
      </c>
      <c r="C155" s="205">
        <f>+C128+C154</f>
        <v>257635751</v>
      </c>
      <c r="D155" s="275">
        <f>+D128+D154</f>
        <v>-2242429</v>
      </c>
      <c r="E155" s="205">
        <f>+E128+E154</f>
        <v>3116000</v>
      </c>
      <c r="F155" s="205">
        <f>+F128+F154</f>
        <v>874158</v>
      </c>
      <c r="G155" s="298">
        <f>+G128+G154</f>
        <v>258509322</v>
      </c>
    </row>
    <row r="156" spans="1:7" ht="13.5" thickBot="1" x14ac:dyDescent="0.25">
      <c r="A156" s="127"/>
      <c r="B156" s="128"/>
      <c r="C156" s="129"/>
      <c r="D156" s="129"/>
      <c r="E156" s="300"/>
      <c r="F156" s="300"/>
      <c r="G156" s="299"/>
    </row>
    <row r="157" spans="1:7" ht="15" customHeight="1" thickBot="1" x14ac:dyDescent="0.25">
      <c r="A157" s="74" t="s">
        <v>374</v>
      </c>
      <c r="B157" s="75"/>
      <c r="C157" s="240">
        <v>0</v>
      </c>
      <c r="D157" s="293"/>
      <c r="E157" s="240"/>
      <c r="F157" s="331">
        <f>D157+E157</f>
        <v>0</v>
      </c>
      <c r="G157" s="332">
        <v>0</v>
      </c>
    </row>
    <row r="158" spans="1:7" ht="14.25" customHeight="1" thickBot="1" x14ac:dyDescent="0.25">
      <c r="A158" s="74" t="s">
        <v>118</v>
      </c>
      <c r="B158" s="75"/>
      <c r="C158" s="240">
        <v>3</v>
      </c>
      <c r="D158" s="293"/>
      <c r="E158" s="240"/>
      <c r="F158" s="331">
        <v>3</v>
      </c>
      <c r="G158" s="332">
        <v>6</v>
      </c>
    </row>
  </sheetData>
  <sheetProtection formatCells="0"/>
  <mergeCells count="4">
    <mergeCell ref="A7:G7"/>
    <mergeCell ref="B2:D2"/>
    <mergeCell ref="B3:D3"/>
    <mergeCell ref="A92:G92"/>
  </mergeCells>
  <phoneticPr fontId="0" type="noConversion"/>
  <printOptions horizontalCentered="1"/>
  <pageMargins left="0.39370078740157483" right="0.39370078740157483" top="0.98425196850393704" bottom="0.98425196850393704" header="0.78740157480314965" footer="0.78740157480314965"/>
  <pageSetup paperSize="9" scale="74" orientation="portrait" r:id="rId1"/>
  <headerFooter alignWithMargins="0"/>
  <rowBreaks count="2" manualBreakCount="2">
    <brk id="69" max="16383" man="1"/>
    <brk id="91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2">
    <tabColor rgb="FF92D050"/>
  </sheetPr>
  <dimension ref="A1:M158"/>
  <sheetViews>
    <sheetView topLeftCell="A145" zoomScaleNormal="100" zoomScaleSheetLayoutView="100" workbookViewId="0">
      <selection activeCell="F159" sqref="F159"/>
    </sheetView>
  </sheetViews>
  <sheetFormatPr defaultRowHeight="12.75" x14ac:dyDescent="0.2"/>
  <cols>
    <col min="1" max="1" width="12.5" style="130" customWidth="1"/>
    <col min="2" max="2" width="62" style="131" customWidth="1"/>
    <col min="3" max="3" width="14.83203125" style="132" customWidth="1"/>
    <col min="4" max="6" width="11.83203125" style="2" customWidth="1"/>
    <col min="7" max="7" width="14.83203125" style="2" customWidth="1"/>
    <col min="8" max="16384" width="9.33203125" style="2"/>
  </cols>
  <sheetData>
    <row r="1" spans="1:7" s="1" customFormat="1" ht="16.5" customHeight="1" thickBot="1" x14ac:dyDescent="0.25">
      <c r="A1" s="67"/>
      <c r="B1" s="68"/>
      <c r="G1" s="234" t="s">
        <v>456</v>
      </c>
    </row>
    <row r="2" spans="1:7" s="43" customFormat="1" ht="21" customHeight="1" thickBot="1" x14ac:dyDescent="0.25">
      <c r="A2" s="235" t="s">
        <v>39</v>
      </c>
      <c r="B2" s="369" t="s">
        <v>119</v>
      </c>
      <c r="C2" s="369"/>
      <c r="D2" s="370"/>
      <c r="E2" s="266"/>
      <c r="F2" s="289"/>
      <c r="G2" s="344" t="s">
        <v>36</v>
      </c>
    </row>
    <row r="3" spans="1:7" s="43" customFormat="1" ht="36.75" thickBot="1" x14ac:dyDescent="0.25">
      <c r="A3" s="235" t="s">
        <v>116</v>
      </c>
      <c r="B3" s="371" t="s">
        <v>288</v>
      </c>
      <c r="C3" s="371"/>
      <c r="D3" s="372"/>
      <c r="E3" s="266"/>
      <c r="F3" s="289"/>
      <c r="G3" s="345" t="s">
        <v>36</v>
      </c>
    </row>
    <row r="4" spans="1:7" s="44" customFormat="1" ht="15.95" customHeight="1" thickBot="1" x14ac:dyDescent="0.3">
      <c r="A4" s="69"/>
      <c r="B4" s="69"/>
      <c r="C4" s="70"/>
      <c r="G4" s="258" t="s">
        <v>440</v>
      </c>
    </row>
    <row r="5" spans="1:7" ht="40.5" customHeight="1" thickBot="1" x14ac:dyDescent="0.25">
      <c r="A5" s="144" t="s">
        <v>117</v>
      </c>
      <c r="B5" s="71" t="s">
        <v>439</v>
      </c>
      <c r="C5" s="328" t="s">
        <v>378</v>
      </c>
      <c r="D5" s="329" t="s">
        <v>453</v>
      </c>
      <c r="E5" s="329" t="str">
        <f>'1.1.sz.mell.'!E4</f>
        <v xml:space="preserve">2. sz. módosítás </v>
      </c>
      <c r="F5" s="329" t="s">
        <v>448</v>
      </c>
      <c r="G5" s="330" t="str">
        <f>'1.1.sz.mell.'!G4</f>
        <v>2. számú módosítás utáni előirányzat</v>
      </c>
    </row>
    <row r="6" spans="1:7" s="41" customFormat="1" ht="12.95" customHeight="1" thickBot="1" x14ac:dyDescent="0.25">
      <c r="A6" s="62" t="s">
        <v>353</v>
      </c>
      <c r="B6" s="63" t="s">
        <v>354</v>
      </c>
      <c r="C6" s="325" t="s">
        <v>355</v>
      </c>
      <c r="D6" s="326" t="s">
        <v>357</v>
      </c>
      <c r="E6" s="326" t="s">
        <v>356</v>
      </c>
      <c r="F6" s="326" t="s">
        <v>454</v>
      </c>
      <c r="G6" s="327" t="s">
        <v>455</v>
      </c>
    </row>
    <row r="7" spans="1:7" s="41" customFormat="1" ht="15.95" customHeight="1" thickBot="1" x14ac:dyDescent="0.25">
      <c r="A7" s="366" t="s">
        <v>37</v>
      </c>
      <c r="B7" s="367"/>
      <c r="C7" s="367"/>
      <c r="D7" s="367"/>
      <c r="E7" s="367"/>
      <c r="F7" s="367"/>
      <c r="G7" s="368"/>
    </row>
    <row r="8" spans="1:7" s="41" customFormat="1" ht="12" customHeight="1" thickBot="1" x14ac:dyDescent="0.25">
      <c r="A8" s="25" t="s">
        <v>5</v>
      </c>
      <c r="B8" s="19" t="s">
        <v>141</v>
      </c>
      <c r="C8" s="137">
        <f>+C9+C10+C11+C12+C13+C14</f>
        <v>23285320</v>
      </c>
      <c r="D8" s="208">
        <f>+D9+D10+D11+D12+D13+D14</f>
        <v>195580</v>
      </c>
      <c r="E8" s="137">
        <f>+E9+E10+E11+E12+E13+E14</f>
        <v>0</v>
      </c>
      <c r="F8" s="137">
        <f>+F9+F10+F11+F12+F13+F14</f>
        <v>195580</v>
      </c>
      <c r="G8" s="281">
        <f>+G9+G10+G11+G12+G13+G14</f>
        <v>23480900</v>
      </c>
    </row>
    <row r="9" spans="1:7" s="45" customFormat="1" ht="12" customHeight="1" x14ac:dyDescent="0.2">
      <c r="A9" s="167" t="s">
        <v>58</v>
      </c>
      <c r="B9" s="151" t="s">
        <v>142</v>
      </c>
      <c r="C9" s="139">
        <f>'1.1.sz.mell.'!C7</f>
        <v>15971180</v>
      </c>
      <c r="D9" s="139">
        <f>'1.1.sz.mell.'!D7</f>
        <v>0</v>
      </c>
      <c r="E9" s="139">
        <f>'1.1.sz.mell.'!E7</f>
        <v>0</v>
      </c>
      <c r="F9" s="139">
        <f>'1.1.sz.mell.'!F7</f>
        <v>0</v>
      </c>
      <c r="G9" s="282">
        <f t="shared" ref="G9:G14" si="0">C9+F9</f>
        <v>15971180</v>
      </c>
    </row>
    <row r="10" spans="1:7" s="46" customFormat="1" ht="12" customHeight="1" x14ac:dyDescent="0.2">
      <c r="A10" s="168" t="s">
        <v>59</v>
      </c>
      <c r="B10" s="152" t="s">
        <v>143</v>
      </c>
      <c r="C10" s="139">
        <f>'1.1.sz.mell.'!C8</f>
        <v>0</v>
      </c>
      <c r="D10" s="139">
        <f>'1.1.sz.mell.'!D8</f>
        <v>0</v>
      </c>
      <c r="E10" s="139">
        <f>'1.1.sz.mell.'!E8</f>
        <v>0</v>
      </c>
      <c r="F10" s="139">
        <f>'1.1.sz.mell.'!F8</f>
        <v>0</v>
      </c>
      <c r="G10" s="282">
        <f t="shared" si="0"/>
        <v>0</v>
      </c>
    </row>
    <row r="11" spans="1:7" s="46" customFormat="1" ht="12" customHeight="1" x14ac:dyDescent="0.2">
      <c r="A11" s="168" t="s">
        <v>60</v>
      </c>
      <c r="B11" s="152" t="s">
        <v>144</v>
      </c>
      <c r="C11" s="139">
        <f>'1.1.sz.mell.'!C9</f>
        <v>5514140</v>
      </c>
      <c r="D11" s="139">
        <f>'1.1.sz.mell.'!D9</f>
        <v>0</v>
      </c>
      <c r="E11" s="139">
        <f>'1.1.sz.mell.'!E9</f>
        <v>0</v>
      </c>
      <c r="F11" s="139">
        <f>'1.1.sz.mell.'!F9</f>
        <v>0</v>
      </c>
      <c r="G11" s="282">
        <f t="shared" si="0"/>
        <v>5514140</v>
      </c>
    </row>
    <row r="12" spans="1:7" s="46" customFormat="1" ht="12" customHeight="1" x14ac:dyDescent="0.2">
      <c r="A12" s="168" t="s">
        <v>61</v>
      </c>
      <c r="B12" s="152" t="s">
        <v>145</v>
      </c>
      <c r="C12" s="139">
        <f>'1.1.sz.mell.'!C10</f>
        <v>1800000</v>
      </c>
      <c r="D12" s="139">
        <f>'1.1.sz.mell.'!D10</f>
        <v>0</v>
      </c>
      <c r="E12" s="139">
        <f>'1.1.sz.mell.'!E10</f>
        <v>0</v>
      </c>
      <c r="F12" s="139">
        <f>'1.1.sz.mell.'!F10</f>
        <v>0</v>
      </c>
      <c r="G12" s="282">
        <f t="shared" si="0"/>
        <v>1800000</v>
      </c>
    </row>
    <row r="13" spans="1:7" s="46" customFormat="1" ht="12" customHeight="1" x14ac:dyDescent="0.2">
      <c r="A13" s="168" t="s">
        <v>78</v>
      </c>
      <c r="B13" s="152" t="s">
        <v>361</v>
      </c>
      <c r="C13" s="139">
        <f>'1.1.sz.mell.'!C11</f>
        <v>0</v>
      </c>
      <c r="D13" s="139">
        <f>'1.1.sz.mell.'!D11</f>
        <v>195580</v>
      </c>
      <c r="E13" s="139">
        <f>'1.1.sz.mell.'!E11</f>
        <v>0</v>
      </c>
      <c r="F13" s="139">
        <f>'1.1.sz.mell.'!F11</f>
        <v>195580</v>
      </c>
      <c r="G13" s="282">
        <f t="shared" si="0"/>
        <v>195580</v>
      </c>
    </row>
    <row r="14" spans="1:7" s="45" customFormat="1" ht="12" customHeight="1" thickBot="1" x14ac:dyDescent="0.25">
      <c r="A14" s="169" t="s">
        <v>62</v>
      </c>
      <c r="B14" s="153" t="s">
        <v>299</v>
      </c>
      <c r="C14" s="139">
        <f>'1.1.sz.mell.'!C12</f>
        <v>0</v>
      </c>
      <c r="D14" s="139">
        <f>'1.1.sz.mell.'!D12</f>
        <v>0</v>
      </c>
      <c r="E14" s="139">
        <f>'1.1.sz.mell.'!E12</f>
        <v>0</v>
      </c>
      <c r="F14" s="139">
        <f>'1.1.sz.mell.'!F12</f>
        <v>0</v>
      </c>
      <c r="G14" s="282">
        <f t="shared" si="0"/>
        <v>0</v>
      </c>
    </row>
    <row r="15" spans="1:7" s="45" customFormat="1" ht="12" customHeight="1" thickBot="1" x14ac:dyDescent="0.25">
      <c r="A15" s="25" t="s">
        <v>6</v>
      </c>
      <c r="B15" s="78" t="s">
        <v>146</v>
      </c>
      <c r="C15" s="137">
        <f>+C16+C17+C18+C19+C20</f>
        <v>3452500</v>
      </c>
      <c r="D15" s="208">
        <f>+D16+D17+D18+D19+D20</f>
        <v>0</v>
      </c>
      <c r="E15" s="137">
        <f>+E16+E17+E18+E19+E20</f>
        <v>2733000</v>
      </c>
      <c r="F15" s="137">
        <f>+F16+F17+F18+F19+F20</f>
        <v>2733000</v>
      </c>
      <c r="G15" s="281">
        <f>+G16+G17+G18+G19+G20</f>
        <v>6185500</v>
      </c>
    </row>
    <row r="16" spans="1:7" s="45" customFormat="1" ht="12" customHeight="1" x14ac:dyDescent="0.2">
      <c r="A16" s="167" t="s">
        <v>64</v>
      </c>
      <c r="B16" s="151" t="s">
        <v>147</v>
      </c>
      <c r="C16" s="139">
        <f>'1.1.sz.mell.'!C14</f>
        <v>0</v>
      </c>
      <c r="D16" s="139">
        <f>'1.1.sz.mell.'!D14</f>
        <v>0</v>
      </c>
      <c r="E16" s="139">
        <f>'1.1.sz.mell.'!E14</f>
        <v>0</v>
      </c>
      <c r="F16" s="139">
        <f>'1.1.sz.mell.'!F14</f>
        <v>0</v>
      </c>
      <c r="G16" s="282">
        <f t="shared" ref="G16:G21" si="1">C16+F16</f>
        <v>0</v>
      </c>
    </row>
    <row r="17" spans="1:7" s="45" customFormat="1" ht="12" customHeight="1" x14ac:dyDescent="0.2">
      <c r="A17" s="168" t="s">
        <v>65</v>
      </c>
      <c r="B17" s="152" t="s">
        <v>148</v>
      </c>
      <c r="C17" s="139">
        <f>'1.1.sz.mell.'!C15</f>
        <v>0</v>
      </c>
      <c r="D17" s="139">
        <f>'1.1.sz.mell.'!D15</f>
        <v>0</v>
      </c>
      <c r="E17" s="139">
        <f>'1.1.sz.mell.'!E15</f>
        <v>0</v>
      </c>
      <c r="F17" s="139">
        <f>'1.1.sz.mell.'!F15</f>
        <v>0</v>
      </c>
      <c r="G17" s="283">
        <f t="shared" si="1"/>
        <v>0</v>
      </c>
    </row>
    <row r="18" spans="1:7" s="45" customFormat="1" ht="12" customHeight="1" x14ac:dyDescent="0.2">
      <c r="A18" s="168" t="s">
        <v>66</v>
      </c>
      <c r="B18" s="152" t="s">
        <v>291</v>
      </c>
      <c r="C18" s="139">
        <f>'1.1.sz.mell.'!C16</f>
        <v>0</v>
      </c>
      <c r="D18" s="139">
        <f>'1.1.sz.mell.'!D16</f>
        <v>0</v>
      </c>
      <c r="E18" s="139">
        <f>'1.1.sz.mell.'!E16</f>
        <v>0</v>
      </c>
      <c r="F18" s="139">
        <f>'1.1.sz.mell.'!F16</f>
        <v>0</v>
      </c>
      <c r="G18" s="283">
        <f t="shared" si="1"/>
        <v>0</v>
      </c>
    </row>
    <row r="19" spans="1:7" s="45" customFormat="1" ht="12" customHeight="1" x14ac:dyDescent="0.2">
      <c r="A19" s="168" t="s">
        <v>67</v>
      </c>
      <c r="B19" s="152" t="s">
        <v>292</v>
      </c>
      <c r="C19" s="139">
        <f>'1.1.sz.mell.'!C17</f>
        <v>0</v>
      </c>
      <c r="D19" s="139">
        <f>'1.1.sz.mell.'!D17</f>
        <v>0</v>
      </c>
      <c r="E19" s="139">
        <f>'1.1.sz.mell.'!E17</f>
        <v>0</v>
      </c>
      <c r="F19" s="139">
        <f>'1.1.sz.mell.'!F17</f>
        <v>0</v>
      </c>
      <c r="G19" s="283">
        <f t="shared" si="1"/>
        <v>0</v>
      </c>
    </row>
    <row r="20" spans="1:7" s="45" customFormat="1" ht="12" customHeight="1" x14ac:dyDescent="0.2">
      <c r="A20" s="168" t="s">
        <v>68</v>
      </c>
      <c r="B20" s="152" t="s">
        <v>149</v>
      </c>
      <c r="C20" s="139">
        <f>'1.1.sz.mell.'!C18</f>
        <v>3452500</v>
      </c>
      <c r="D20" s="139">
        <f>'1.1.sz.mell.'!D18</f>
        <v>0</v>
      </c>
      <c r="E20" s="139">
        <f>'1.1.sz.mell.'!E18</f>
        <v>2733000</v>
      </c>
      <c r="F20" s="139">
        <f>'1.1.sz.mell.'!F18</f>
        <v>2733000</v>
      </c>
      <c r="G20" s="283">
        <f t="shared" si="1"/>
        <v>6185500</v>
      </c>
    </row>
    <row r="21" spans="1:7" s="46" customFormat="1" ht="12" customHeight="1" thickBot="1" x14ac:dyDescent="0.25">
      <c r="A21" s="169" t="s">
        <v>74</v>
      </c>
      <c r="B21" s="153" t="s">
        <v>150</v>
      </c>
      <c r="C21" s="139">
        <f>'1.1.sz.mell.'!C19</f>
        <v>0</v>
      </c>
      <c r="D21" s="139">
        <f>'1.1.sz.mell.'!D19</f>
        <v>0</v>
      </c>
      <c r="E21" s="139">
        <f>'1.1.sz.mell.'!E19</f>
        <v>0</v>
      </c>
      <c r="F21" s="139">
        <f>'1.1.sz.mell.'!F19</f>
        <v>0</v>
      </c>
      <c r="G21" s="284">
        <f t="shared" si="1"/>
        <v>0</v>
      </c>
    </row>
    <row r="22" spans="1:7" s="46" customFormat="1" ht="12" customHeight="1" thickBot="1" x14ac:dyDescent="0.25">
      <c r="A22" s="25" t="s">
        <v>7</v>
      </c>
      <c r="B22" s="19" t="s">
        <v>151</v>
      </c>
      <c r="C22" s="137">
        <f>+C23+C24+C25+C26+C27</f>
        <v>0</v>
      </c>
      <c r="D22" s="208">
        <f>+D23+D24+D25+D26+D27</f>
        <v>0</v>
      </c>
      <c r="E22" s="137">
        <f>+E23+E24+E25+E26+E27</f>
        <v>383000</v>
      </c>
      <c r="F22" s="137">
        <f>+F23+F24+F25+F26+F27</f>
        <v>383000</v>
      </c>
      <c r="G22" s="281">
        <f>+G23+G24+G25+G26+G27</f>
        <v>383000</v>
      </c>
    </row>
    <row r="23" spans="1:7" s="46" customFormat="1" ht="12" customHeight="1" x14ac:dyDescent="0.2">
      <c r="A23" s="167" t="s">
        <v>47</v>
      </c>
      <c r="B23" s="151" t="s">
        <v>152</v>
      </c>
      <c r="C23" s="139">
        <f>'1.1.sz.mell.'!C21</f>
        <v>0</v>
      </c>
      <c r="D23" s="139">
        <f>'1.1.sz.mell.'!D21</f>
        <v>0</v>
      </c>
      <c r="E23" s="139">
        <f>'1.1.sz.mell.'!E21</f>
        <v>0</v>
      </c>
      <c r="F23" s="139">
        <f>'1.1.sz.mell.'!F21</f>
        <v>0</v>
      </c>
      <c r="G23" s="282">
        <f t="shared" ref="G23:G28" si="2">C23+F23</f>
        <v>0</v>
      </c>
    </row>
    <row r="24" spans="1:7" s="45" customFormat="1" ht="12" customHeight="1" x14ac:dyDescent="0.2">
      <c r="A24" s="168" t="s">
        <v>48</v>
      </c>
      <c r="B24" s="152" t="s">
        <v>153</v>
      </c>
      <c r="C24" s="139">
        <f>'1.1.sz.mell.'!C22</f>
        <v>0</v>
      </c>
      <c r="D24" s="139">
        <f>'1.1.sz.mell.'!D22</f>
        <v>0</v>
      </c>
      <c r="E24" s="139">
        <f>'1.1.sz.mell.'!E22</f>
        <v>0</v>
      </c>
      <c r="F24" s="139">
        <f>'1.1.sz.mell.'!F22</f>
        <v>0</v>
      </c>
      <c r="G24" s="283">
        <f t="shared" si="2"/>
        <v>0</v>
      </c>
    </row>
    <row r="25" spans="1:7" s="46" customFormat="1" ht="12" customHeight="1" x14ac:dyDescent="0.2">
      <c r="A25" s="168" t="s">
        <v>49</v>
      </c>
      <c r="B25" s="152" t="s">
        <v>293</v>
      </c>
      <c r="C25" s="139">
        <f>'1.1.sz.mell.'!C23</f>
        <v>0</v>
      </c>
      <c r="D25" s="139">
        <f>'1.1.sz.mell.'!D23</f>
        <v>0</v>
      </c>
      <c r="E25" s="139">
        <f>'1.1.sz.mell.'!E23</f>
        <v>0</v>
      </c>
      <c r="F25" s="139">
        <f>'1.1.sz.mell.'!F23</f>
        <v>0</v>
      </c>
      <c r="G25" s="283">
        <f t="shared" si="2"/>
        <v>0</v>
      </c>
    </row>
    <row r="26" spans="1:7" s="46" customFormat="1" ht="12" customHeight="1" x14ac:dyDescent="0.2">
      <c r="A26" s="168" t="s">
        <v>50</v>
      </c>
      <c r="B26" s="152" t="s">
        <v>294</v>
      </c>
      <c r="C26" s="139">
        <f>'1.1.sz.mell.'!C24</f>
        <v>0</v>
      </c>
      <c r="D26" s="139">
        <f>'1.1.sz.mell.'!D24</f>
        <v>0</v>
      </c>
      <c r="E26" s="139">
        <f>'1.1.sz.mell.'!E24</f>
        <v>0</v>
      </c>
      <c r="F26" s="139">
        <f>'1.1.sz.mell.'!F24</f>
        <v>0</v>
      </c>
      <c r="G26" s="283">
        <f t="shared" si="2"/>
        <v>0</v>
      </c>
    </row>
    <row r="27" spans="1:7" s="46" customFormat="1" ht="12" customHeight="1" x14ac:dyDescent="0.2">
      <c r="A27" s="168" t="s">
        <v>91</v>
      </c>
      <c r="B27" s="152" t="s">
        <v>154</v>
      </c>
      <c r="C27" s="139">
        <f>'1.1.sz.mell.'!C25</f>
        <v>0</v>
      </c>
      <c r="D27" s="139">
        <f>'1.1.sz.mell.'!D25</f>
        <v>0</v>
      </c>
      <c r="E27" s="139">
        <f>'1.1.sz.mell.'!E25</f>
        <v>383000</v>
      </c>
      <c r="F27" s="139">
        <f>'1.1.sz.mell.'!F25</f>
        <v>383000</v>
      </c>
      <c r="G27" s="283">
        <f t="shared" si="2"/>
        <v>383000</v>
      </c>
    </row>
    <row r="28" spans="1:7" s="46" customFormat="1" ht="12" customHeight="1" thickBot="1" x14ac:dyDescent="0.25">
      <c r="A28" s="169" t="s">
        <v>92</v>
      </c>
      <c r="B28" s="153" t="s">
        <v>155</v>
      </c>
      <c r="C28" s="139">
        <f>'1.1.sz.mell.'!C26</f>
        <v>0</v>
      </c>
      <c r="D28" s="139">
        <f>'1.1.sz.mell.'!D26</f>
        <v>0</v>
      </c>
      <c r="E28" s="139">
        <f>'1.1.sz.mell.'!E26</f>
        <v>0</v>
      </c>
      <c r="F28" s="139">
        <f>'1.1.sz.mell.'!F26</f>
        <v>0</v>
      </c>
      <c r="G28" s="284">
        <f t="shared" si="2"/>
        <v>0</v>
      </c>
    </row>
    <row r="29" spans="1:7" s="46" customFormat="1" ht="12" customHeight="1" thickBot="1" x14ac:dyDescent="0.25">
      <c r="A29" s="25" t="s">
        <v>93</v>
      </c>
      <c r="B29" s="19" t="s">
        <v>431</v>
      </c>
      <c r="C29" s="143">
        <f>+C30+C31+C32+C33+C34+C35+C36</f>
        <v>21650000</v>
      </c>
      <c r="D29" s="143">
        <f>+D30+D31+D32+D33+D34+D35+D36</f>
        <v>0</v>
      </c>
      <c r="E29" s="143">
        <f>+E30+E31+E32+E33+E34+E35+E36</f>
        <v>0</v>
      </c>
      <c r="F29" s="143">
        <f>+F30+F31+F32+F33+F34+F35+F36</f>
        <v>0</v>
      </c>
      <c r="G29" s="285">
        <f>+G30+G31+G32+G33+G34+G35+G36</f>
        <v>21650000</v>
      </c>
    </row>
    <row r="30" spans="1:7" s="46" customFormat="1" ht="12" customHeight="1" x14ac:dyDescent="0.2">
      <c r="A30" s="167" t="s">
        <v>156</v>
      </c>
      <c r="B30" s="151" t="s">
        <v>424</v>
      </c>
      <c r="C30" s="139">
        <f>'1.1.sz.mell.'!C28</f>
        <v>10000000</v>
      </c>
      <c r="D30" s="139">
        <f>'1.1.sz.mell.'!D28</f>
        <v>0</v>
      </c>
      <c r="E30" s="139">
        <f>'1.1.sz.mell.'!E28</f>
        <v>0</v>
      </c>
      <c r="F30" s="139">
        <f>'1.1.sz.mell.'!F28</f>
        <v>0</v>
      </c>
      <c r="G30" s="282">
        <f t="shared" ref="G30:G36" si="3">C30+F30</f>
        <v>10000000</v>
      </c>
    </row>
    <row r="31" spans="1:7" s="46" customFormat="1" ht="12" customHeight="1" x14ac:dyDescent="0.2">
      <c r="A31" s="168" t="s">
        <v>157</v>
      </c>
      <c r="B31" s="152" t="s">
        <v>425</v>
      </c>
      <c r="C31" s="139">
        <f>'1.1.sz.mell.'!C29</f>
        <v>0</v>
      </c>
      <c r="D31" s="139">
        <f>'1.1.sz.mell.'!D29</f>
        <v>0</v>
      </c>
      <c r="E31" s="139">
        <f>'1.1.sz.mell.'!E29</f>
        <v>0</v>
      </c>
      <c r="F31" s="139">
        <f>'1.1.sz.mell.'!F29</f>
        <v>0</v>
      </c>
      <c r="G31" s="283">
        <f t="shared" si="3"/>
        <v>0</v>
      </c>
    </row>
    <row r="32" spans="1:7" s="46" customFormat="1" ht="12" customHeight="1" x14ac:dyDescent="0.2">
      <c r="A32" s="168" t="s">
        <v>158</v>
      </c>
      <c r="B32" s="152" t="s">
        <v>426</v>
      </c>
      <c r="C32" s="139">
        <f>'1.1.sz.mell.'!C30</f>
        <v>10000000</v>
      </c>
      <c r="D32" s="139">
        <f>'1.1.sz.mell.'!D30</f>
        <v>0</v>
      </c>
      <c r="E32" s="139">
        <f>'1.1.sz.mell.'!E30</f>
        <v>0</v>
      </c>
      <c r="F32" s="139">
        <f>'1.1.sz.mell.'!F30</f>
        <v>0</v>
      </c>
      <c r="G32" s="283">
        <f t="shared" si="3"/>
        <v>10000000</v>
      </c>
    </row>
    <row r="33" spans="1:7" s="46" customFormat="1" ht="12" customHeight="1" x14ac:dyDescent="0.2">
      <c r="A33" s="168" t="s">
        <v>159</v>
      </c>
      <c r="B33" s="152" t="s">
        <v>427</v>
      </c>
      <c r="C33" s="139">
        <f>'1.1.sz.mell.'!C31</f>
        <v>0</v>
      </c>
      <c r="D33" s="139">
        <f>'1.1.sz.mell.'!D31</f>
        <v>0</v>
      </c>
      <c r="E33" s="139">
        <f>'1.1.sz.mell.'!E31</f>
        <v>0</v>
      </c>
      <c r="F33" s="139">
        <f>'1.1.sz.mell.'!F31</f>
        <v>0</v>
      </c>
      <c r="G33" s="283">
        <f t="shared" si="3"/>
        <v>0</v>
      </c>
    </row>
    <row r="34" spans="1:7" s="46" customFormat="1" ht="12" customHeight="1" x14ac:dyDescent="0.2">
      <c r="A34" s="168" t="s">
        <v>428</v>
      </c>
      <c r="B34" s="152" t="s">
        <v>160</v>
      </c>
      <c r="C34" s="139">
        <f>'1.1.sz.mell.'!C32</f>
        <v>1500000</v>
      </c>
      <c r="D34" s="139">
        <f>'1.1.sz.mell.'!D32</f>
        <v>0</v>
      </c>
      <c r="E34" s="139">
        <f>'1.1.sz.mell.'!E32</f>
        <v>0</v>
      </c>
      <c r="F34" s="139">
        <f>'1.1.sz.mell.'!F32</f>
        <v>0</v>
      </c>
      <c r="G34" s="283">
        <f t="shared" si="3"/>
        <v>1500000</v>
      </c>
    </row>
    <row r="35" spans="1:7" s="46" customFormat="1" ht="12" customHeight="1" x14ac:dyDescent="0.2">
      <c r="A35" s="168" t="s">
        <v>429</v>
      </c>
      <c r="B35" s="152" t="s">
        <v>161</v>
      </c>
      <c r="C35" s="139">
        <f>'1.1.sz.mell.'!C33</f>
        <v>0</v>
      </c>
      <c r="D35" s="139">
        <f>'1.1.sz.mell.'!D33</f>
        <v>0</v>
      </c>
      <c r="E35" s="139">
        <f>'1.1.sz.mell.'!E33</f>
        <v>0</v>
      </c>
      <c r="F35" s="139">
        <f>'1.1.sz.mell.'!F33</f>
        <v>0</v>
      </c>
      <c r="G35" s="283">
        <f t="shared" si="3"/>
        <v>0</v>
      </c>
    </row>
    <row r="36" spans="1:7" s="46" customFormat="1" ht="12" customHeight="1" thickBot="1" x14ac:dyDescent="0.25">
      <c r="A36" s="169" t="s">
        <v>430</v>
      </c>
      <c r="B36" s="153" t="s">
        <v>162</v>
      </c>
      <c r="C36" s="139">
        <f>'1.1.sz.mell.'!C34</f>
        <v>150000</v>
      </c>
      <c r="D36" s="139">
        <f>'1.1.sz.mell.'!D34</f>
        <v>0</v>
      </c>
      <c r="E36" s="139">
        <f>'1.1.sz.mell.'!E34</f>
        <v>0</v>
      </c>
      <c r="F36" s="139">
        <f>'1.1.sz.mell.'!F34</f>
        <v>0</v>
      </c>
      <c r="G36" s="284">
        <f t="shared" si="3"/>
        <v>150000</v>
      </c>
    </row>
    <row r="37" spans="1:7" s="46" customFormat="1" ht="12" customHeight="1" thickBot="1" x14ac:dyDescent="0.25">
      <c r="A37" s="25" t="s">
        <v>9</v>
      </c>
      <c r="B37" s="19" t="s">
        <v>300</v>
      </c>
      <c r="C37" s="137">
        <f>SUM(C38:C48)</f>
        <v>1364000</v>
      </c>
      <c r="D37" s="208">
        <f>SUM(D38:D48)</f>
        <v>0</v>
      </c>
      <c r="E37" s="137">
        <f>SUM(E38:E48)</f>
        <v>0</v>
      </c>
      <c r="F37" s="137">
        <f>SUM(F38:F48)</f>
        <v>0</v>
      </c>
      <c r="G37" s="281">
        <f>SUM(G38:G48)</f>
        <v>1364000</v>
      </c>
    </row>
    <row r="38" spans="1:7" s="46" customFormat="1" ht="12" customHeight="1" x14ac:dyDescent="0.2">
      <c r="A38" s="167" t="s">
        <v>51</v>
      </c>
      <c r="B38" s="151" t="s">
        <v>165</v>
      </c>
      <c r="C38" s="139">
        <f>'1.1.sz.mell.'!C36</f>
        <v>0</v>
      </c>
      <c r="D38" s="139">
        <f>'1.1.sz.mell.'!D36</f>
        <v>0</v>
      </c>
      <c r="E38" s="139">
        <f>'1.1.sz.mell.'!E36</f>
        <v>0</v>
      </c>
      <c r="F38" s="139">
        <f>'1.1.sz.mell.'!F36</f>
        <v>0</v>
      </c>
      <c r="G38" s="282">
        <f t="shared" ref="G38:G48" si="4">C38+F38</f>
        <v>0</v>
      </c>
    </row>
    <row r="39" spans="1:7" s="46" customFormat="1" ht="12" customHeight="1" x14ac:dyDescent="0.2">
      <c r="A39" s="168" t="s">
        <v>52</v>
      </c>
      <c r="B39" s="152" t="s">
        <v>166</v>
      </c>
      <c r="C39" s="139">
        <f>'1.1.sz.mell.'!C37</f>
        <v>120000</v>
      </c>
      <c r="D39" s="139">
        <f>'1.1.sz.mell.'!D37</f>
        <v>0</v>
      </c>
      <c r="E39" s="139">
        <f>'1.1.sz.mell.'!E37</f>
        <v>0</v>
      </c>
      <c r="F39" s="139">
        <f>'1.1.sz.mell.'!F37</f>
        <v>0</v>
      </c>
      <c r="G39" s="283">
        <f t="shared" si="4"/>
        <v>120000</v>
      </c>
    </row>
    <row r="40" spans="1:7" s="46" customFormat="1" ht="12" customHeight="1" x14ac:dyDescent="0.2">
      <c r="A40" s="168" t="s">
        <v>53</v>
      </c>
      <c r="B40" s="152" t="s">
        <v>167</v>
      </c>
      <c r="C40" s="139">
        <f>'1.1.sz.mell.'!C38</f>
        <v>386000</v>
      </c>
      <c r="D40" s="139">
        <f>'1.1.sz.mell.'!D38</f>
        <v>0</v>
      </c>
      <c r="E40" s="139">
        <f>'1.1.sz.mell.'!E38</f>
        <v>0</v>
      </c>
      <c r="F40" s="139">
        <f>'1.1.sz.mell.'!F38</f>
        <v>0</v>
      </c>
      <c r="G40" s="283">
        <f t="shared" si="4"/>
        <v>386000</v>
      </c>
    </row>
    <row r="41" spans="1:7" s="46" customFormat="1" ht="12" customHeight="1" x14ac:dyDescent="0.2">
      <c r="A41" s="168" t="s">
        <v>95</v>
      </c>
      <c r="B41" s="152" t="s">
        <v>168</v>
      </c>
      <c r="C41" s="139">
        <f>'1.1.sz.mell.'!C39</f>
        <v>832000</v>
      </c>
      <c r="D41" s="139">
        <f>'1.1.sz.mell.'!D39</f>
        <v>0</v>
      </c>
      <c r="E41" s="139">
        <f>'1.1.sz.mell.'!E39</f>
        <v>0</v>
      </c>
      <c r="F41" s="139">
        <f>'1.1.sz.mell.'!F39</f>
        <v>0</v>
      </c>
      <c r="G41" s="283">
        <f t="shared" si="4"/>
        <v>832000</v>
      </c>
    </row>
    <row r="42" spans="1:7" s="46" customFormat="1" ht="12" customHeight="1" x14ac:dyDescent="0.2">
      <c r="A42" s="168" t="s">
        <v>96</v>
      </c>
      <c r="B42" s="152" t="s">
        <v>169</v>
      </c>
      <c r="C42" s="139">
        <f>'1.1.sz.mell.'!C40</f>
        <v>0</v>
      </c>
      <c r="D42" s="139">
        <f>'1.1.sz.mell.'!D40</f>
        <v>0</v>
      </c>
      <c r="E42" s="139">
        <f>'1.1.sz.mell.'!E40</f>
        <v>0</v>
      </c>
      <c r="F42" s="139">
        <f>'1.1.sz.mell.'!F40</f>
        <v>0</v>
      </c>
      <c r="G42" s="283">
        <f t="shared" si="4"/>
        <v>0</v>
      </c>
    </row>
    <row r="43" spans="1:7" s="46" customFormat="1" ht="12" customHeight="1" x14ac:dyDescent="0.2">
      <c r="A43" s="168" t="s">
        <v>97</v>
      </c>
      <c r="B43" s="152" t="s">
        <v>170</v>
      </c>
      <c r="C43" s="139">
        <f>'1.1.sz.mell.'!C41</f>
        <v>0</v>
      </c>
      <c r="D43" s="139">
        <f>'1.1.sz.mell.'!D41</f>
        <v>0</v>
      </c>
      <c r="E43" s="139">
        <f>'1.1.sz.mell.'!E41</f>
        <v>0</v>
      </c>
      <c r="F43" s="139">
        <f>'1.1.sz.mell.'!F41</f>
        <v>0</v>
      </c>
      <c r="G43" s="283">
        <f t="shared" si="4"/>
        <v>0</v>
      </c>
    </row>
    <row r="44" spans="1:7" s="46" customFormat="1" ht="12" customHeight="1" x14ac:dyDescent="0.2">
      <c r="A44" s="168" t="s">
        <v>98</v>
      </c>
      <c r="B44" s="152" t="s">
        <v>171</v>
      </c>
      <c r="C44" s="139">
        <f>'1.1.sz.mell.'!C42</f>
        <v>0</v>
      </c>
      <c r="D44" s="139">
        <f>'1.1.sz.mell.'!D42</f>
        <v>0</v>
      </c>
      <c r="E44" s="139">
        <f>'1.1.sz.mell.'!E42</f>
        <v>0</v>
      </c>
      <c r="F44" s="139">
        <f>'1.1.sz.mell.'!F42</f>
        <v>0</v>
      </c>
      <c r="G44" s="283">
        <f t="shared" si="4"/>
        <v>0</v>
      </c>
    </row>
    <row r="45" spans="1:7" s="46" customFormat="1" ht="12" customHeight="1" x14ac:dyDescent="0.2">
      <c r="A45" s="168" t="s">
        <v>99</v>
      </c>
      <c r="B45" s="152" t="s">
        <v>172</v>
      </c>
      <c r="C45" s="139">
        <f>'1.1.sz.mell.'!C43</f>
        <v>25000</v>
      </c>
      <c r="D45" s="139">
        <f>'1.1.sz.mell.'!D43</f>
        <v>0</v>
      </c>
      <c r="E45" s="139">
        <f>'1.1.sz.mell.'!E43</f>
        <v>0</v>
      </c>
      <c r="F45" s="139">
        <f>'1.1.sz.mell.'!F43</f>
        <v>0</v>
      </c>
      <c r="G45" s="283">
        <f t="shared" si="4"/>
        <v>25000</v>
      </c>
    </row>
    <row r="46" spans="1:7" s="46" customFormat="1" ht="12" customHeight="1" x14ac:dyDescent="0.2">
      <c r="A46" s="168" t="s">
        <v>163</v>
      </c>
      <c r="B46" s="152" t="s">
        <v>173</v>
      </c>
      <c r="C46" s="139">
        <f>'1.1.sz.mell.'!C44</f>
        <v>0</v>
      </c>
      <c r="D46" s="139">
        <f>'1.1.sz.mell.'!D44</f>
        <v>0</v>
      </c>
      <c r="E46" s="139">
        <f>'1.1.sz.mell.'!E44</f>
        <v>0</v>
      </c>
      <c r="F46" s="139">
        <f>'1.1.sz.mell.'!F44</f>
        <v>0</v>
      </c>
      <c r="G46" s="286">
        <f t="shared" si="4"/>
        <v>0</v>
      </c>
    </row>
    <row r="47" spans="1:7" s="46" customFormat="1" ht="12" customHeight="1" x14ac:dyDescent="0.2">
      <c r="A47" s="169" t="s">
        <v>164</v>
      </c>
      <c r="B47" s="153" t="s">
        <v>302</v>
      </c>
      <c r="C47" s="139">
        <f>'1.1.sz.mell.'!C45</f>
        <v>0</v>
      </c>
      <c r="D47" s="139">
        <f>'1.1.sz.mell.'!D45</f>
        <v>0</v>
      </c>
      <c r="E47" s="139">
        <f>'1.1.sz.mell.'!E45</f>
        <v>0</v>
      </c>
      <c r="F47" s="139">
        <f>'1.1.sz.mell.'!F45</f>
        <v>0</v>
      </c>
      <c r="G47" s="287">
        <f t="shared" si="4"/>
        <v>0</v>
      </c>
    </row>
    <row r="48" spans="1:7" s="46" customFormat="1" ht="12" customHeight="1" thickBot="1" x14ac:dyDescent="0.25">
      <c r="A48" s="169" t="s">
        <v>301</v>
      </c>
      <c r="B48" s="153" t="s">
        <v>174</v>
      </c>
      <c r="C48" s="139">
        <f>'1.1.sz.mell.'!C46</f>
        <v>1000</v>
      </c>
      <c r="D48" s="139">
        <f>'1.1.sz.mell.'!D46</f>
        <v>0</v>
      </c>
      <c r="E48" s="139">
        <f>'1.1.sz.mell.'!E46</f>
        <v>0</v>
      </c>
      <c r="F48" s="139">
        <f>'1.1.sz.mell.'!F46</f>
        <v>0</v>
      </c>
      <c r="G48" s="287">
        <f t="shared" si="4"/>
        <v>1000</v>
      </c>
    </row>
    <row r="49" spans="1:7" s="46" customFormat="1" ht="12" customHeight="1" thickBot="1" x14ac:dyDescent="0.25">
      <c r="A49" s="25" t="s">
        <v>10</v>
      </c>
      <c r="B49" s="19" t="s">
        <v>175</v>
      </c>
      <c r="C49" s="137">
        <f>SUM(C50:C54)</f>
        <v>0</v>
      </c>
      <c r="D49" s="208">
        <f>SUM(D50:D54)</f>
        <v>0</v>
      </c>
      <c r="E49" s="137">
        <f>SUM(E50:E54)</f>
        <v>0</v>
      </c>
      <c r="F49" s="137">
        <f>SUM(F50:F54)</f>
        <v>0</v>
      </c>
      <c r="G49" s="281">
        <f>SUM(G50:G54)</f>
        <v>0</v>
      </c>
    </row>
    <row r="50" spans="1:7" s="46" customFormat="1" ht="12" customHeight="1" x14ac:dyDescent="0.2">
      <c r="A50" s="167" t="s">
        <v>54</v>
      </c>
      <c r="B50" s="151" t="s">
        <v>179</v>
      </c>
      <c r="C50" s="139">
        <f>'1.1.sz.mell.'!C48</f>
        <v>0</v>
      </c>
      <c r="D50" s="139">
        <f>'1.1.sz.mell.'!D48</f>
        <v>0</v>
      </c>
      <c r="E50" s="139">
        <f>'1.1.sz.mell.'!E48</f>
        <v>0</v>
      </c>
      <c r="F50" s="139">
        <f>'1.1.sz.mell.'!F48</f>
        <v>0</v>
      </c>
      <c r="G50" s="288">
        <f>C50+F50</f>
        <v>0</v>
      </c>
    </row>
    <row r="51" spans="1:7" s="46" customFormat="1" ht="12" customHeight="1" x14ac:dyDescent="0.2">
      <c r="A51" s="168" t="s">
        <v>55</v>
      </c>
      <c r="B51" s="152" t="s">
        <v>180</v>
      </c>
      <c r="C51" s="139">
        <f>'1.1.sz.mell.'!C49</f>
        <v>0</v>
      </c>
      <c r="D51" s="139">
        <f>'1.1.sz.mell.'!D49</f>
        <v>0</v>
      </c>
      <c r="E51" s="139">
        <f>'1.1.sz.mell.'!E49</f>
        <v>0</v>
      </c>
      <c r="F51" s="139">
        <f>'1.1.sz.mell.'!F49</f>
        <v>0</v>
      </c>
      <c r="G51" s="286">
        <f>C51+F51</f>
        <v>0</v>
      </c>
    </row>
    <row r="52" spans="1:7" s="46" customFormat="1" ht="12" customHeight="1" x14ac:dyDescent="0.2">
      <c r="A52" s="168" t="s">
        <v>176</v>
      </c>
      <c r="B52" s="152" t="s">
        <v>181</v>
      </c>
      <c r="C52" s="139">
        <f>'1.1.sz.mell.'!C50</f>
        <v>0</v>
      </c>
      <c r="D52" s="139">
        <f>'1.1.sz.mell.'!D50</f>
        <v>0</v>
      </c>
      <c r="E52" s="139">
        <f>'1.1.sz.mell.'!E50</f>
        <v>0</v>
      </c>
      <c r="F52" s="139">
        <f>'1.1.sz.mell.'!F50</f>
        <v>0</v>
      </c>
      <c r="G52" s="286">
        <f>C52+F52</f>
        <v>0</v>
      </c>
    </row>
    <row r="53" spans="1:7" s="46" customFormat="1" ht="12" customHeight="1" x14ac:dyDescent="0.2">
      <c r="A53" s="168" t="s">
        <v>177</v>
      </c>
      <c r="B53" s="152" t="s">
        <v>182</v>
      </c>
      <c r="C53" s="139">
        <f>'1.1.sz.mell.'!C51</f>
        <v>0</v>
      </c>
      <c r="D53" s="139">
        <f>'1.1.sz.mell.'!D51</f>
        <v>0</v>
      </c>
      <c r="E53" s="139">
        <f>'1.1.sz.mell.'!E51</f>
        <v>0</v>
      </c>
      <c r="F53" s="139">
        <f>'1.1.sz.mell.'!F51</f>
        <v>0</v>
      </c>
      <c r="G53" s="286">
        <f>C53+F53</f>
        <v>0</v>
      </c>
    </row>
    <row r="54" spans="1:7" s="46" customFormat="1" ht="12" customHeight="1" thickBot="1" x14ac:dyDescent="0.25">
      <c r="A54" s="169" t="s">
        <v>178</v>
      </c>
      <c r="B54" s="153" t="s">
        <v>183</v>
      </c>
      <c r="C54" s="139">
        <f>'1.1.sz.mell.'!C52</f>
        <v>0</v>
      </c>
      <c r="D54" s="139">
        <f>'1.1.sz.mell.'!D52</f>
        <v>0</v>
      </c>
      <c r="E54" s="139">
        <f>'1.1.sz.mell.'!E52</f>
        <v>0</v>
      </c>
      <c r="F54" s="139">
        <f>'1.1.sz.mell.'!F52</f>
        <v>0</v>
      </c>
      <c r="G54" s="287">
        <f>C54+F54</f>
        <v>0</v>
      </c>
    </row>
    <row r="55" spans="1:7" s="46" customFormat="1" ht="12" customHeight="1" thickBot="1" x14ac:dyDescent="0.25">
      <c r="A55" s="25" t="s">
        <v>100</v>
      </c>
      <c r="B55" s="19" t="s">
        <v>184</v>
      </c>
      <c r="C55" s="137">
        <f>SUM(C56:C58)</f>
        <v>615000</v>
      </c>
      <c r="D55" s="208">
        <f>SUM(D56:D58)</f>
        <v>0</v>
      </c>
      <c r="E55" s="137">
        <f>SUM(E56:E58)</f>
        <v>0</v>
      </c>
      <c r="F55" s="137">
        <f>SUM(F56:F58)</f>
        <v>0</v>
      </c>
      <c r="G55" s="281">
        <f>SUM(G56:G58)</f>
        <v>615000</v>
      </c>
    </row>
    <row r="56" spans="1:7" s="46" customFormat="1" ht="12" customHeight="1" x14ac:dyDescent="0.2">
      <c r="A56" s="167" t="s">
        <v>56</v>
      </c>
      <c r="B56" s="151" t="s">
        <v>185</v>
      </c>
      <c r="C56" s="139">
        <f>'1.2.sz.mell. '!C54</f>
        <v>0</v>
      </c>
      <c r="D56" s="139">
        <f>'1.2.sz.mell. '!D54</f>
        <v>0</v>
      </c>
      <c r="E56" s="139">
        <f>'1.2.sz.mell. '!E54</f>
        <v>0</v>
      </c>
      <c r="F56" s="139">
        <f>'1.2.sz.mell. '!F54</f>
        <v>0</v>
      </c>
      <c r="G56" s="282">
        <f>C56+F56</f>
        <v>0</v>
      </c>
    </row>
    <row r="57" spans="1:7" s="46" customFormat="1" ht="12" customHeight="1" x14ac:dyDescent="0.2">
      <c r="A57" s="168" t="s">
        <v>57</v>
      </c>
      <c r="B57" s="152" t="s">
        <v>295</v>
      </c>
      <c r="C57" s="139">
        <f>'1.2.sz.mell. '!C55</f>
        <v>0</v>
      </c>
      <c r="D57" s="139">
        <f>'1.2.sz.mell. '!D55</f>
        <v>0</v>
      </c>
      <c r="E57" s="139">
        <f>'1.2.sz.mell. '!E55</f>
        <v>0</v>
      </c>
      <c r="F57" s="139">
        <f>'1.2.sz.mell. '!F55</f>
        <v>0</v>
      </c>
      <c r="G57" s="283">
        <f>C57+F57</f>
        <v>0</v>
      </c>
    </row>
    <row r="58" spans="1:7" s="46" customFormat="1" ht="12" customHeight="1" x14ac:dyDescent="0.2">
      <c r="A58" s="168" t="s">
        <v>188</v>
      </c>
      <c r="B58" s="152" t="s">
        <v>186</v>
      </c>
      <c r="C58" s="139">
        <f>'1.2.sz.mell. '!C56</f>
        <v>615000</v>
      </c>
      <c r="D58" s="139">
        <f>'1.2.sz.mell. '!D56</f>
        <v>0</v>
      </c>
      <c r="E58" s="139">
        <f>'1.2.sz.mell. '!E56</f>
        <v>0</v>
      </c>
      <c r="F58" s="139">
        <f>'1.2.sz.mell. '!F56</f>
        <v>0</v>
      </c>
      <c r="G58" s="283">
        <f>C58+F58</f>
        <v>615000</v>
      </c>
    </row>
    <row r="59" spans="1:7" s="46" customFormat="1" ht="12" customHeight="1" thickBot="1" x14ac:dyDescent="0.25">
      <c r="A59" s="169" t="s">
        <v>189</v>
      </c>
      <c r="B59" s="153" t="s">
        <v>187</v>
      </c>
      <c r="C59" s="139">
        <f>'1.2.sz.mell. '!C57</f>
        <v>0</v>
      </c>
      <c r="D59" s="139">
        <f>'1.2.sz.mell. '!D57</f>
        <v>0</v>
      </c>
      <c r="E59" s="139">
        <f>'1.2.sz.mell. '!E57</f>
        <v>0</v>
      </c>
      <c r="F59" s="139">
        <f>'1.2.sz.mell. '!F57</f>
        <v>0</v>
      </c>
      <c r="G59" s="284">
        <f>C59+F59</f>
        <v>0</v>
      </c>
    </row>
    <row r="60" spans="1:7" s="46" customFormat="1" ht="12" customHeight="1" thickBot="1" x14ac:dyDescent="0.25">
      <c r="A60" s="25" t="s">
        <v>12</v>
      </c>
      <c r="B60" s="78" t="s">
        <v>190</v>
      </c>
      <c r="C60" s="137">
        <f>SUM(C61:C63)</f>
        <v>0</v>
      </c>
      <c r="D60" s="208">
        <f>SUM(D61:D63)</f>
        <v>0</v>
      </c>
      <c r="E60" s="137">
        <f>SUM(E61:E63)</f>
        <v>0</v>
      </c>
      <c r="F60" s="137">
        <f>SUM(F61:F63)</f>
        <v>0</v>
      </c>
      <c r="G60" s="281">
        <f>SUM(G61:G63)</f>
        <v>0</v>
      </c>
    </row>
    <row r="61" spans="1:7" s="46" customFormat="1" ht="12" customHeight="1" x14ac:dyDescent="0.2">
      <c r="A61" s="167" t="s">
        <v>101</v>
      </c>
      <c r="B61" s="151" t="s">
        <v>192</v>
      </c>
      <c r="C61" s="139">
        <f>'1.1.sz.mell.'!C59</f>
        <v>0</v>
      </c>
      <c r="D61" s="139">
        <f>'1.1.sz.mell.'!D59</f>
        <v>0</v>
      </c>
      <c r="E61" s="139">
        <f>'1.1.sz.mell.'!E59</f>
        <v>0</v>
      </c>
      <c r="F61" s="139">
        <f>'1.1.sz.mell.'!F59</f>
        <v>0</v>
      </c>
      <c r="G61" s="286">
        <f>C61+F61</f>
        <v>0</v>
      </c>
    </row>
    <row r="62" spans="1:7" s="46" customFormat="1" ht="12" customHeight="1" x14ac:dyDescent="0.2">
      <c r="A62" s="168" t="s">
        <v>102</v>
      </c>
      <c r="B62" s="152" t="s">
        <v>296</v>
      </c>
      <c r="C62" s="139">
        <f>'1.1.sz.mell.'!C60</f>
        <v>0</v>
      </c>
      <c r="D62" s="139">
        <f>'1.1.sz.mell.'!D60</f>
        <v>0</v>
      </c>
      <c r="E62" s="139">
        <f>'1.1.sz.mell.'!E60</f>
        <v>0</v>
      </c>
      <c r="F62" s="139">
        <f>'1.1.sz.mell.'!F60</f>
        <v>0</v>
      </c>
      <c r="G62" s="286">
        <f>C62+F62</f>
        <v>0</v>
      </c>
    </row>
    <row r="63" spans="1:7" s="46" customFormat="1" ht="12" customHeight="1" x14ac:dyDescent="0.2">
      <c r="A63" s="168" t="s">
        <v>123</v>
      </c>
      <c r="B63" s="152" t="s">
        <v>193</v>
      </c>
      <c r="C63" s="139">
        <f>'1.1.sz.mell.'!C61</f>
        <v>0</v>
      </c>
      <c r="D63" s="139">
        <f>'1.1.sz.mell.'!D61</f>
        <v>0</v>
      </c>
      <c r="E63" s="139">
        <f>'1.1.sz.mell.'!E61</f>
        <v>0</v>
      </c>
      <c r="F63" s="139">
        <f>'1.1.sz.mell.'!F61</f>
        <v>0</v>
      </c>
      <c r="G63" s="286">
        <f>C63+F63</f>
        <v>0</v>
      </c>
    </row>
    <row r="64" spans="1:7" s="46" customFormat="1" ht="12" customHeight="1" thickBot="1" x14ac:dyDescent="0.25">
      <c r="A64" s="169" t="s">
        <v>191</v>
      </c>
      <c r="B64" s="153" t="s">
        <v>194</v>
      </c>
      <c r="C64" s="139">
        <f>'1.1.sz.mell.'!C62</f>
        <v>0</v>
      </c>
      <c r="D64" s="139">
        <f>'1.1.sz.mell.'!D62</f>
        <v>0</v>
      </c>
      <c r="E64" s="139">
        <f>'1.1.sz.mell.'!E62</f>
        <v>0</v>
      </c>
      <c r="F64" s="139">
        <f>'1.1.sz.mell.'!F62</f>
        <v>0</v>
      </c>
      <c r="G64" s="286">
        <f>C64+F64</f>
        <v>0</v>
      </c>
    </row>
    <row r="65" spans="1:7" s="46" customFormat="1" ht="12" customHeight="1" thickBot="1" x14ac:dyDescent="0.25">
      <c r="A65" s="25" t="s">
        <v>13</v>
      </c>
      <c r="B65" s="19" t="s">
        <v>195</v>
      </c>
      <c r="C65" s="143">
        <f>+C8+C15+C22+C29+C37+C49+C55+C60</f>
        <v>50366820</v>
      </c>
      <c r="D65" s="212">
        <f>+D8+D15+D22+D29+D37+D49+D55+D60</f>
        <v>195580</v>
      </c>
      <c r="E65" s="143">
        <f>+E8+E15+E22+E29+E37+E49+E55+E60</f>
        <v>3116000</v>
      </c>
      <c r="F65" s="143">
        <f>+F8+F15+F22+F29+F37+F49+F55+F60</f>
        <v>3311580</v>
      </c>
      <c r="G65" s="285">
        <f>+G8+G15+G22+G29+G37+G49+G55+G60</f>
        <v>53678400</v>
      </c>
    </row>
    <row r="66" spans="1:7" s="46" customFormat="1" ht="12" customHeight="1" thickBot="1" x14ac:dyDescent="0.2">
      <c r="A66" s="170" t="s">
        <v>283</v>
      </c>
      <c r="B66" s="78" t="s">
        <v>197</v>
      </c>
      <c r="C66" s="137">
        <f>SUM(C67:C69)</f>
        <v>0</v>
      </c>
      <c r="D66" s="208">
        <f>SUM(D67:D69)</f>
        <v>0</v>
      </c>
      <c r="E66" s="137">
        <f>SUM(E67:E69)</f>
        <v>0</v>
      </c>
      <c r="F66" s="137">
        <f>SUM(F67:F69)</f>
        <v>0</v>
      </c>
      <c r="G66" s="281">
        <f>SUM(G67:G69)</f>
        <v>0</v>
      </c>
    </row>
    <row r="67" spans="1:7" s="46" customFormat="1" ht="12" customHeight="1" x14ac:dyDescent="0.2">
      <c r="A67" s="167" t="s">
        <v>225</v>
      </c>
      <c r="B67" s="151" t="s">
        <v>198</v>
      </c>
      <c r="C67" s="139">
        <f>'1.1.sz.mell.'!C65</f>
        <v>0</v>
      </c>
      <c r="D67" s="139">
        <f>'1.1.sz.mell.'!D65</f>
        <v>0</v>
      </c>
      <c r="E67" s="139">
        <f>'1.1.sz.mell.'!E65</f>
        <v>0</v>
      </c>
      <c r="F67" s="139">
        <f>'1.1.sz.mell.'!F65</f>
        <v>0</v>
      </c>
      <c r="G67" s="286">
        <f>C67+F67</f>
        <v>0</v>
      </c>
    </row>
    <row r="68" spans="1:7" s="46" customFormat="1" ht="12" customHeight="1" x14ac:dyDescent="0.2">
      <c r="A68" s="168" t="s">
        <v>234</v>
      </c>
      <c r="B68" s="152" t="s">
        <v>199</v>
      </c>
      <c r="C68" s="139">
        <f>'1.1.sz.mell.'!C66</f>
        <v>0</v>
      </c>
      <c r="D68" s="139">
        <f>'1.1.sz.mell.'!D66</f>
        <v>0</v>
      </c>
      <c r="E68" s="139">
        <f>'1.1.sz.mell.'!E66</f>
        <v>0</v>
      </c>
      <c r="F68" s="139">
        <f>'1.1.sz.mell.'!F66</f>
        <v>0</v>
      </c>
      <c r="G68" s="286">
        <f>C68+F68</f>
        <v>0</v>
      </c>
    </row>
    <row r="69" spans="1:7" s="46" customFormat="1" ht="12" customHeight="1" thickBot="1" x14ac:dyDescent="0.25">
      <c r="A69" s="177" t="s">
        <v>235</v>
      </c>
      <c r="B69" s="302" t="s">
        <v>200</v>
      </c>
      <c r="C69" s="139">
        <f>'1.1.sz.mell.'!C67</f>
        <v>0</v>
      </c>
      <c r="D69" s="139">
        <f>'1.1.sz.mell.'!D67</f>
        <v>0</v>
      </c>
      <c r="E69" s="139">
        <f>'1.1.sz.mell.'!E67</f>
        <v>0</v>
      </c>
      <c r="F69" s="139">
        <f>'1.1.sz.mell.'!F67</f>
        <v>0</v>
      </c>
      <c r="G69" s="303">
        <f>C69+F69</f>
        <v>0</v>
      </c>
    </row>
    <row r="70" spans="1:7" s="46" customFormat="1" ht="12" customHeight="1" thickBot="1" x14ac:dyDescent="0.2">
      <c r="A70" s="170" t="s">
        <v>201</v>
      </c>
      <c r="B70" s="78" t="s">
        <v>202</v>
      </c>
      <c r="C70" s="137">
        <f>SUM(C71:C74)</f>
        <v>0</v>
      </c>
      <c r="D70" s="137">
        <f>SUM(D71:D74)</f>
        <v>0</v>
      </c>
      <c r="E70" s="137">
        <f>SUM(E71:E74)</f>
        <v>0</v>
      </c>
      <c r="F70" s="137">
        <f>SUM(F71:F74)</f>
        <v>0</v>
      </c>
      <c r="G70" s="281">
        <f>SUM(G71:G74)</f>
        <v>0</v>
      </c>
    </row>
    <row r="71" spans="1:7" s="46" customFormat="1" ht="12" customHeight="1" x14ac:dyDescent="0.2">
      <c r="A71" s="167" t="s">
        <v>79</v>
      </c>
      <c r="B71" s="263" t="s">
        <v>203</v>
      </c>
      <c r="C71" s="139">
        <f>'1.1.sz.mell.'!C69</f>
        <v>0</v>
      </c>
      <c r="D71" s="139">
        <f>'1.1.sz.mell.'!D69</f>
        <v>0</v>
      </c>
      <c r="E71" s="139">
        <f>'1.1.sz.mell.'!E69</f>
        <v>0</v>
      </c>
      <c r="F71" s="139">
        <f>'1.1.sz.mell.'!F69</f>
        <v>0</v>
      </c>
      <c r="G71" s="286">
        <f>C71+F71</f>
        <v>0</v>
      </c>
    </row>
    <row r="72" spans="1:7" s="46" customFormat="1" ht="12" customHeight="1" x14ac:dyDescent="0.2">
      <c r="A72" s="168" t="s">
        <v>80</v>
      </c>
      <c r="B72" s="263" t="s">
        <v>444</v>
      </c>
      <c r="C72" s="139">
        <f>'1.1.sz.mell.'!C70</f>
        <v>0</v>
      </c>
      <c r="D72" s="139">
        <f>'1.1.sz.mell.'!D70</f>
        <v>0</v>
      </c>
      <c r="E72" s="139">
        <f>'1.1.sz.mell.'!E70</f>
        <v>0</v>
      </c>
      <c r="F72" s="139">
        <f>'1.1.sz.mell.'!F70</f>
        <v>0</v>
      </c>
      <c r="G72" s="286">
        <f>C72+F72</f>
        <v>0</v>
      </c>
    </row>
    <row r="73" spans="1:7" s="46" customFormat="1" ht="12" customHeight="1" x14ac:dyDescent="0.2">
      <c r="A73" s="168" t="s">
        <v>226</v>
      </c>
      <c r="B73" s="263" t="s">
        <v>204</v>
      </c>
      <c r="C73" s="139">
        <f>'1.1.sz.mell.'!C71</f>
        <v>0</v>
      </c>
      <c r="D73" s="139">
        <f>'1.1.sz.mell.'!D71</f>
        <v>0</v>
      </c>
      <c r="E73" s="139">
        <f>'1.1.sz.mell.'!E71</f>
        <v>0</v>
      </c>
      <c r="F73" s="139">
        <f>'1.1.sz.mell.'!F71</f>
        <v>0</v>
      </c>
      <c r="G73" s="286">
        <f>C73+F73</f>
        <v>0</v>
      </c>
    </row>
    <row r="74" spans="1:7" s="46" customFormat="1" ht="12" customHeight="1" thickBot="1" x14ac:dyDescent="0.25">
      <c r="A74" s="169" t="s">
        <v>227</v>
      </c>
      <c r="B74" s="264" t="s">
        <v>445</v>
      </c>
      <c r="C74" s="139">
        <f>'1.1.sz.mell.'!C72</f>
        <v>0</v>
      </c>
      <c r="D74" s="139">
        <f>'1.1.sz.mell.'!D72</f>
        <v>0</v>
      </c>
      <c r="E74" s="139">
        <f>'1.1.sz.mell.'!E72</f>
        <v>0</v>
      </c>
      <c r="F74" s="139">
        <f>'1.1.sz.mell.'!F72</f>
        <v>0</v>
      </c>
      <c r="G74" s="286">
        <f>C74+F74</f>
        <v>0</v>
      </c>
    </row>
    <row r="75" spans="1:7" s="46" customFormat="1" ht="12" customHeight="1" thickBot="1" x14ac:dyDescent="0.2">
      <c r="A75" s="170" t="s">
        <v>205</v>
      </c>
      <c r="B75" s="78" t="s">
        <v>206</v>
      </c>
      <c r="C75" s="137">
        <f>SUM(C76:C77)</f>
        <v>207193931</v>
      </c>
      <c r="D75" s="137">
        <f>SUM(D76:D77)</f>
        <v>-2438009</v>
      </c>
      <c r="E75" s="137">
        <f>SUM(E76:E77)</f>
        <v>0</v>
      </c>
      <c r="F75" s="137">
        <f>SUM(F76:F77)</f>
        <v>-2438009</v>
      </c>
      <c r="G75" s="281">
        <f>SUM(G76:G77)</f>
        <v>204755922</v>
      </c>
    </row>
    <row r="76" spans="1:7" s="46" customFormat="1" ht="12" customHeight="1" x14ac:dyDescent="0.2">
      <c r="A76" s="167" t="s">
        <v>228</v>
      </c>
      <c r="B76" s="151" t="s">
        <v>207</v>
      </c>
      <c r="C76" s="139">
        <f>'1.1.sz.mell.'!C74</f>
        <v>207193931</v>
      </c>
      <c r="D76" s="139">
        <f>'1.1.sz.mell.'!D74</f>
        <v>-2438009</v>
      </c>
      <c r="E76" s="139">
        <f>'1.1.sz.mell.'!E74</f>
        <v>0</v>
      </c>
      <c r="F76" s="139">
        <f>'1.1.sz.mell.'!F74</f>
        <v>-2438009</v>
      </c>
      <c r="G76" s="286">
        <f>C76+F76</f>
        <v>204755922</v>
      </c>
    </row>
    <row r="77" spans="1:7" s="46" customFormat="1" ht="12" customHeight="1" thickBot="1" x14ac:dyDescent="0.25">
      <c r="A77" s="169" t="s">
        <v>229</v>
      </c>
      <c r="B77" s="153" t="s">
        <v>208</v>
      </c>
      <c r="C77" s="139">
        <f>'1.1.sz.mell.'!C75</f>
        <v>0</v>
      </c>
      <c r="D77" s="139">
        <f>'1.1.sz.mell.'!D75</f>
        <v>0</v>
      </c>
      <c r="E77" s="139">
        <f>'1.1.sz.mell.'!E75</f>
        <v>0</v>
      </c>
      <c r="F77" s="139">
        <f>'1.1.sz.mell.'!F75</f>
        <v>0</v>
      </c>
      <c r="G77" s="286">
        <f>C77+F77</f>
        <v>0</v>
      </c>
    </row>
    <row r="78" spans="1:7" s="45" customFormat="1" ht="12" customHeight="1" thickBot="1" x14ac:dyDescent="0.2">
      <c r="A78" s="170" t="s">
        <v>209</v>
      </c>
      <c r="B78" s="78" t="s">
        <v>210</v>
      </c>
      <c r="C78" s="137">
        <f>SUM(C79:C81)</f>
        <v>0</v>
      </c>
      <c r="D78" s="137">
        <f>SUM(D79:D81)</f>
        <v>0</v>
      </c>
      <c r="E78" s="137">
        <f>SUM(E79:E81)</f>
        <v>0</v>
      </c>
      <c r="F78" s="137">
        <f>SUM(F79:F81)</f>
        <v>0</v>
      </c>
      <c r="G78" s="281">
        <f>SUM(G79:G81)</f>
        <v>0</v>
      </c>
    </row>
    <row r="79" spans="1:7" s="46" customFormat="1" ht="12" customHeight="1" x14ac:dyDescent="0.2">
      <c r="A79" s="167" t="s">
        <v>230</v>
      </c>
      <c r="B79" s="151" t="s">
        <v>211</v>
      </c>
      <c r="C79" s="139">
        <f>'1.1.sz.mell.'!C77</f>
        <v>0</v>
      </c>
      <c r="D79" s="139">
        <f>'1.1.sz.mell.'!D77</f>
        <v>0</v>
      </c>
      <c r="E79" s="139">
        <f>'1.1.sz.mell.'!E77</f>
        <v>0</v>
      </c>
      <c r="F79" s="139">
        <f>'1.1.sz.mell.'!F77</f>
        <v>0</v>
      </c>
      <c r="G79" s="286">
        <f>C79+F79</f>
        <v>0</v>
      </c>
    </row>
    <row r="80" spans="1:7" s="46" customFormat="1" ht="12" customHeight="1" x14ac:dyDescent="0.2">
      <c r="A80" s="168" t="s">
        <v>231</v>
      </c>
      <c r="B80" s="152" t="s">
        <v>212</v>
      </c>
      <c r="C80" s="139">
        <f>'1.1.sz.mell.'!C78</f>
        <v>0</v>
      </c>
      <c r="D80" s="139">
        <f>'1.1.sz.mell.'!D78</f>
        <v>0</v>
      </c>
      <c r="E80" s="139">
        <f>'1.1.sz.mell.'!E78</f>
        <v>0</v>
      </c>
      <c r="F80" s="139">
        <f>'1.1.sz.mell.'!F78</f>
        <v>0</v>
      </c>
      <c r="G80" s="286">
        <f>C80+F80</f>
        <v>0</v>
      </c>
    </row>
    <row r="81" spans="1:7" s="46" customFormat="1" ht="12" customHeight="1" thickBot="1" x14ac:dyDescent="0.25">
      <c r="A81" s="169" t="s">
        <v>232</v>
      </c>
      <c r="B81" s="265" t="s">
        <v>446</v>
      </c>
      <c r="C81" s="139">
        <f>'1.1.sz.mell.'!C79</f>
        <v>0</v>
      </c>
      <c r="D81" s="139">
        <f>'1.1.sz.mell.'!D79</f>
        <v>0</v>
      </c>
      <c r="E81" s="139">
        <f>'1.1.sz.mell.'!E79</f>
        <v>0</v>
      </c>
      <c r="F81" s="139">
        <f>'1.1.sz.mell.'!F79</f>
        <v>0</v>
      </c>
      <c r="G81" s="286">
        <f>C81+F81</f>
        <v>0</v>
      </c>
    </row>
    <row r="82" spans="1:7" s="46" customFormat="1" ht="12" customHeight="1" thickBot="1" x14ac:dyDescent="0.2">
      <c r="A82" s="170" t="s">
        <v>213</v>
      </c>
      <c r="B82" s="78" t="s">
        <v>233</v>
      </c>
      <c r="C82" s="137">
        <f>SUM(C83:C86)</f>
        <v>0</v>
      </c>
      <c r="D82" s="137">
        <f>SUM(D83:D86)</f>
        <v>0</v>
      </c>
      <c r="E82" s="137">
        <f>SUM(E83:E86)</f>
        <v>0</v>
      </c>
      <c r="F82" s="137">
        <f>SUM(F83:F86)</f>
        <v>0</v>
      </c>
      <c r="G82" s="281">
        <f>SUM(G83:G86)</f>
        <v>0</v>
      </c>
    </row>
    <row r="83" spans="1:7" s="46" customFormat="1" ht="12" customHeight="1" x14ac:dyDescent="0.2">
      <c r="A83" s="171" t="s">
        <v>214</v>
      </c>
      <c r="B83" s="151" t="s">
        <v>215</v>
      </c>
      <c r="C83" s="139">
        <f>'1.1.sz.mell.'!C81</f>
        <v>0</v>
      </c>
      <c r="D83" s="139">
        <f>'1.1.sz.mell.'!D81</f>
        <v>0</v>
      </c>
      <c r="E83" s="139">
        <f>'1.1.sz.mell.'!E81</f>
        <v>0</v>
      </c>
      <c r="F83" s="139">
        <f>'1.1.sz.mell.'!F81</f>
        <v>0</v>
      </c>
      <c r="G83" s="286">
        <f t="shared" ref="G83:G88" si="5">C83+F83</f>
        <v>0</v>
      </c>
    </row>
    <row r="84" spans="1:7" s="46" customFormat="1" ht="12" customHeight="1" x14ac:dyDescent="0.2">
      <c r="A84" s="172" t="s">
        <v>216</v>
      </c>
      <c r="B84" s="152" t="s">
        <v>217</v>
      </c>
      <c r="C84" s="139">
        <f>'1.1.sz.mell.'!C82</f>
        <v>0</v>
      </c>
      <c r="D84" s="139">
        <f>'1.1.sz.mell.'!D82</f>
        <v>0</v>
      </c>
      <c r="E84" s="139">
        <f>'1.1.sz.mell.'!E82</f>
        <v>0</v>
      </c>
      <c r="F84" s="139">
        <f>'1.1.sz.mell.'!F82</f>
        <v>0</v>
      </c>
      <c r="G84" s="286">
        <f t="shared" si="5"/>
        <v>0</v>
      </c>
    </row>
    <row r="85" spans="1:7" s="46" customFormat="1" ht="12" customHeight="1" x14ac:dyDescent="0.2">
      <c r="A85" s="172" t="s">
        <v>218</v>
      </c>
      <c r="B85" s="152" t="s">
        <v>219</v>
      </c>
      <c r="C85" s="139">
        <f>'1.1.sz.mell.'!C83</f>
        <v>0</v>
      </c>
      <c r="D85" s="139">
        <f>'1.1.sz.mell.'!D83</f>
        <v>0</v>
      </c>
      <c r="E85" s="139">
        <f>'1.1.sz.mell.'!E83</f>
        <v>0</v>
      </c>
      <c r="F85" s="139">
        <f>'1.1.sz.mell.'!F83</f>
        <v>0</v>
      </c>
      <c r="G85" s="286">
        <f t="shared" si="5"/>
        <v>0</v>
      </c>
    </row>
    <row r="86" spans="1:7" s="45" customFormat="1" ht="12" customHeight="1" thickBot="1" x14ac:dyDescent="0.25">
      <c r="A86" s="173" t="s">
        <v>220</v>
      </c>
      <c r="B86" s="153" t="s">
        <v>221</v>
      </c>
      <c r="C86" s="139">
        <f>'1.1.sz.mell.'!C84</f>
        <v>0</v>
      </c>
      <c r="D86" s="139">
        <f>'1.1.sz.mell.'!D84</f>
        <v>0</v>
      </c>
      <c r="E86" s="139">
        <f>'1.1.sz.mell.'!E84</f>
        <v>0</v>
      </c>
      <c r="F86" s="139">
        <f>'1.1.sz.mell.'!F84</f>
        <v>0</v>
      </c>
      <c r="G86" s="286">
        <f t="shared" si="5"/>
        <v>0</v>
      </c>
    </row>
    <row r="87" spans="1:7" s="45" customFormat="1" ht="12" customHeight="1" thickBot="1" x14ac:dyDescent="0.2">
      <c r="A87" s="170" t="s">
        <v>222</v>
      </c>
      <c r="B87" s="78" t="s">
        <v>341</v>
      </c>
      <c r="C87" s="185"/>
      <c r="D87" s="185"/>
      <c r="E87" s="185"/>
      <c r="F87" s="137">
        <f t="shared" ref="F87:F88" si="6">D87+E87</f>
        <v>0</v>
      </c>
      <c r="G87" s="281">
        <f t="shared" si="5"/>
        <v>0</v>
      </c>
    </row>
    <row r="88" spans="1:7" s="45" customFormat="1" ht="12" customHeight="1" thickBot="1" x14ac:dyDescent="0.2">
      <c r="A88" s="170" t="s">
        <v>362</v>
      </c>
      <c r="B88" s="78" t="s">
        <v>223</v>
      </c>
      <c r="C88" s="185"/>
      <c r="D88" s="185"/>
      <c r="E88" s="185"/>
      <c r="F88" s="137">
        <f t="shared" si="6"/>
        <v>0</v>
      </c>
      <c r="G88" s="281">
        <f t="shared" si="5"/>
        <v>0</v>
      </c>
    </row>
    <row r="89" spans="1:7" s="45" customFormat="1" ht="12" customHeight="1" thickBot="1" x14ac:dyDescent="0.2">
      <c r="A89" s="170" t="s">
        <v>363</v>
      </c>
      <c r="B89" s="157" t="s">
        <v>344</v>
      </c>
      <c r="C89" s="143">
        <f>+C66+C70+C75+C78+C82+C88+C87</f>
        <v>207193931</v>
      </c>
      <c r="D89" s="143">
        <f>+D66+D70+D75+D78+D82+D88+D87</f>
        <v>-2438009</v>
      </c>
      <c r="E89" s="143">
        <f>+E66+E70+E75+E78+E82+E88+E87</f>
        <v>0</v>
      </c>
      <c r="F89" s="143">
        <f>+F66+F70+F75+F78+F82+F88+F87</f>
        <v>-2438009</v>
      </c>
      <c r="G89" s="285">
        <f>+G66+G70+G75+G78+G82+G88+G87</f>
        <v>204755922</v>
      </c>
    </row>
    <row r="90" spans="1:7" s="45" customFormat="1" ht="12" customHeight="1" thickBot="1" x14ac:dyDescent="0.2">
      <c r="A90" s="174" t="s">
        <v>364</v>
      </c>
      <c r="B90" s="158" t="s">
        <v>365</v>
      </c>
      <c r="C90" s="143">
        <f>+C65+C89</f>
        <v>257560751</v>
      </c>
      <c r="D90" s="143">
        <f>+D65+D89</f>
        <v>-2242429</v>
      </c>
      <c r="E90" s="143">
        <f>+E65+E89</f>
        <v>3116000</v>
      </c>
      <c r="F90" s="143">
        <f>+F65+F89</f>
        <v>873571</v>
      </c>
      <c r="G90" s="285">
        <f>+G65+G89</f>
        <v>258434322</v>
      </c>
    </row>
    <row r="91" spans="1:7" s="46" customFormat="1" ht="15" customHeight="1" thickBot="1" x14ac:dyDescent="0.25">
      <c r="A91" s="72"/>
      <c r="B91" s="73"/>
      <c r="C91" s="123"/>
    </row>
    <row r="92" spans="1:7" s="41" customFormat="1" ht="16.5" customHeight="1" thickBot="1" x14ac:dyDescent="0.25">
      <c r="A92" s="366" t="s">
        <v>38</v>
      </c>
      <c r="B92" s="367"/>
      <c r="C92" s="367"/>
      <c r="D92" s="367"/>
      <c r="E92" s="367"/>
      <c r="F92" s="367"/>
      <c r="G92" s="368"/>
    </row>
    <row r="93" spans="1:7" s="47" customFormat="1" ht="12" customHeight="1" thickBot="1" x14ac:dyDescent="0.25">
      <c r="A93" s="145" t="s">
        <v>5</v>
      </c>
      <c r="B93" s="24" t="s">
        <v>369</v>
      </c>
      <c r="C93" s="136">
        <f>+C94+C95+C96+C97+C98+C111</f>
        <v>58958751</v>
      </c>
      <c r="D93" s="290">
        <f>+D94+D95+D96+D97+D98+D111</f>
        <v>-2306342</v>
      </c>
      <c r="E93" s="136">
        <f>+E94+E95+E96+E97+E98+E111</f>
        <v>2733000</v>
      </c>
      <c r="F93" s="136">
        <f>+F94+F95+F96+F97+F98+F111</f>
        <v>426658</v>
      </c>
      <c r="G93" s="294">
        <f>+G94+G95+G96+G97+G98+G111</f>
        <v>59385409</v>
      </c>
    </row>
    <row r="94" spans="1:7" ht="12" customHeight="1" thickBot="1" x14ac:dyDescent="0.25">
      <c r="A94" s="175" t="s">
        <v>58</v>
      </c>
      <c r="B94" s="8" t="s">
        <v>34</v>
      </c>
      <c r="C94" s="200">
        <f>'1.2.sz.mell. '!C96</f>
        <v>10656900</v>
      </c>
      <c r="D94" s="200">
        <f>'1.2.sz.mell. '!D96</f>
        <v>0</v>
      </c>
      <c r="E94" s="200">
        <f>'1.2.sz.mell. '!E96</f>
        <v>2446000</v>
      </c>
      <c r="F94" s="200">
        <f>'1.2.sz.mell. '!F96</f>
        <v>2446000</v>
      </c>
      <c r="G94" s="295">
        <f t="shared" ref="G94:G113" si="7">C94+F94</f>
        <v>13102900</v>
      </c>
    </row>
    <row r="95" spans="1:7" ht="12" customHeight="1" thickBot="1" x14ac:dyDescent="0.25">
      <c r="A95" s="168" t="s">
        <v>59</v>
      </c>
      <c r="B95" s="6" t="s">
        <v>103</v>
      </c>
      <c r="C95" s="200">
        <f>'1.2.sz.mell. '!C97</f>
        <v>1876800</v>
      </c>
      <c r="D95" s="200">
        <f>'1.2.sz.mell. '!D97</f>
        <v>0</v>
      </c>
      <c r="E95" s="200">
        <f>'1.2.sz.mell. '!E97</f>
        <v>240000</v>
      </c>
      <c r="F95" s="200">
        <f>'1.2.sz.mell. '!F97</f>
        <v>240000</v>
      </c>
      <c r="G95" s="283">
        <f t="shared" si="7"/>
        <v>2116800</v>
      </c>
    </row>
    <row r="96" spans="1:7" ht="12" customHeight="1" thickBot="1" x14ac:dyDescent="0.25">
      <c r="A96" s="168" t="s">
        <v>60</v>
      </c>
      <c r="B96" s="6" t="s">
        <v>77</v>
      </c>
      <c r="C96" s="200">
        <f>'1.2.sz.mell. '!C98</f>
        <v>16229200</v>
      </c>
      <c r="D96" s="200">
        <f>'1.2.sz.mell. '!D98</f>
        <v>364580</v>
      </c>
      <c r="E96" s="200">
        <f>'1.2.sz.mell. '!E98</f>
        <v>47000</v>
      </c>
      <c r="F96" s="200">
        <f>'1.2.sz.mell. '!F98</f>
        <v>411580</v>
      </c>
      <c r="G96" s="284">
        <f t="shared" si="7"/>
        <v>16640780</v>
      </c>
    </row>
    <row r="97" spans="1:7" ht="12" customHeight="1" thickBot="1" x14ac:dyDescent="0.25">
      <c r="A97" s="168" t="s">
        <v>61</v>
      </c>
      <c r="B97" s="9" t="s">
        <v>104</v>
      </c>
      <c r="C97" s="200">
        <f>'1.2.sz.mell. '!C99</f>
        <v>4715000</v>
      </c>
      <c r="D97" s="200">
        <f>'1.2.sz.mell. '!D99</f>
        <v>0</v>
      </c>
      <c r="E97" s="200">
        <f>'1.2.sz.mell. '!E99</f>
        <v>0</v>
      </c>
      <c r="F97" s="200">
        <f>'1.2.sz.mell. '!F99</f>
        <v>0</v>
      </c>
      <c r="G97" s="284">
        <f t="shared" si="7"/>
        <v>4715000</v>
      </c>
    </row>
    <row r="98" spans="1:7" ht="12" customHeight="1" thickBot="1" x14ac:dyDescent="0.25">
      <c r="A98" s="168" t="s">
        <v>69</v>
      </c>
      <c r="B98" s="17" t="s">
        <v>105</v>
      </c>
      <c r="C98" s="200">
        <f>'1.2.sz.mell. '!C100</f>
        <v>13393000</v>
      </c>
      <c r="D98" s="200">
        <f>'1.2.sz.mell. '!D100</f>
        <v>19380</v>
      </c>
      <c r="E98" s="200">
        <f>'1.2.sz.mell. '!E100</f>
        <v>22000</v>
      </c>
      <c r="F98" s="200">
        <f>'1.2.sz.mell. '!F100</f>
        <v>41380</v>
      </c>
      <c r="G98" s="284">
        <f t="shared" si="7"/>
        <v>13434380</v>
      </c>
    </row>
    <row r="99" spans="1:7" ht="12" customHeight="1" thickBot="1" x14ac:dyDescent="0.25">
      <c r="A99" s="168" t="s">
        <v>62</v>
      </c>
      <c r="B99" s="6" t="s">
        <v>366</v>
      </c>
      <c r="C99" s="200">
        <f>'1.2.sz.mell. '!C101</f>
        <v>0</v>
      </c>
      <c r="D99" s="200">
        <f>'1.2.sz.mell. '!D101</f>
        <v>0</v>
      </c>
      <c r="E99" s="200">
        <f>'1.2.sz.mell. '!E101</f>
        <v>0</v>
      </c>
      <c r="F99" s="200">
        <f>'1.2.sz.mell. '!F101</f>
        <v>0</v>
      </c>
      <c r="G99" s="284">
        <f t="shared" si="7"/>
        <v>0</v>
      </c>
    </row>
    <row r="100" spans="1:7" ht="12" customHeight="1" thickBot="1" x14ac:dyDescent="0.25">
      <c r="A100" s="168" t="s">
        <v>63</v>
      </c>
      <c r="B100" s="53" t="s">
        <v>307</v>
      </c>
      <c r="C100" s="200">
        <f>'1.2.sz.mell. '!C102</f>
        <v>0</v>
      </c>
      <c r="D100" s="200">
        <f>'1.2.sz.mell. '!D102</f>
        <v>0</v>
      </c>
      <c r="E100" s="200">
        <f>'1.2.sz.mell. '!E102</f>
        <v>0</v>
      </c>
      <c r="F100" s="200">
        <f>'1.2.sz.mell. '!F102</f>
        <v>0</v>
      </c>
      <c r="G100" s="284">
        <f t="shared" si="7"/>
        <v>0</v>
      </c>
    </row>
    <row r="101" spans="1:7" ht="12" customHeight="1" thickBot="1" x14ac:dyDescent="0.25">
      <c r="A101" s="168" t="s">
        <v>70</v>
      </c>
      <c r="B101" s="53" t="s">
        <v>306</v>
      </c>
      <c r="C101" s="200">
        <f>'1.2.sz.mell. '!C103</f>
        <v>0</v>
      </c>
      <c r="D101" s="200">
        <f>'1.2.sz.mell. '!D103</f>
        <v>19380</v>
      </c>
      <c r="E101" s="200">
        <f>'1.2.sz.mell. '!E103</f>
        <v>0</v>
      </c>
      <c r="F101" s="200">
        <f>'1.2.sz.mell. '!F103</f>
        <v>19380</v>
      </c>
      <c r="G101" s="284">
        <f t="shared" si="7"/>
        <v>19380</v>
      </c>
    </row>
    <row r="102" spans="1:7" ht="12" customHeight="1" thickBot="1" x14ac:dyDescent="0.25">
      <c r="A102" s="168" t="s">
        <v>71</v>
      </c>
      <c r="B102" s="53" t="s">
        <v>239</v>
      </c>
      <c r="C102" s="200">
        <f>'1.2.sz.mell. '!C104</f>
        <v>0</v>
      </c>
      <c r="D102" s="200">
        <f>'1.2.sz.mell. '!D104</f>
        <v>0</v>
      </c>
      <c r="E102" s="200">
        <f>'1.2.sz.mell. '!E104</f>
        <v>0</v>
      </c>
      <c r="F102" s="200">
        <f>'1.2.sz.mell. '!F104</f>
        <v>0</v>
      </c>
      <c r="G102" s="284">
        <f t="shared" si="7"/>
        <v>0</v>
      </c>
    </row>
    <row r="103" spans="1:7" ht="12" customHeight="1" thickBot="1" x14ac:dyDescent="0.25">
      <c r="A103" s="168" t="s">
        <v>72</v>
      </c>
      <c r="B103" s="54" t="s">
        <v>240</v>
      </c>
      <c r="C103" s="200">
        <f>'1.2.sz.mell. '!C105</f>
        <v>0</v>
      </c>
      <c r="D103" s="200">
        <f>'1.2.sz.mell. '!D105</f>
        <v>0</v>
      </c>
      <c r="E103" s="200">
        <f>'1.2.sz.mell. '!E105</f>
        <v>0</v>
      </c>
      <c r="F103" s="200">
        <f>'1.2.sz.mell. '!F105</f>
        <v>0</v>
      </c>
      <c r="G103" s="284">
        <f t="shared" si="7"/>
        <v>0</v>
      </c>
    </row>
    <row r="104" spans="1:7" ht="12" customHeight="1" thickBot="1" x14ac:dyDescent="0.25">
      <c r="A104" s="168" t="s">
        <v>73</v>
      </c>
      <c r="B104" s="54" t="s">
        <v>241</v>
      </c>
      <c r="C104" s="200">
        <f>'1.2.sz.mell. '!C106</f>
        <v>0</v>
      </c>
      <c r="D104" s="200">
        <f>'1.2.sz.mell. '!D106</f>
        <v>0</v>
      </c>
      <c r="E104" s="200">
        <f>'1.2.sz.mell. '!E106</f>
        <v>0</v>
      </c>
      <c r="F104" s="200">
        <f>'1.2.sz.mell. '!F106</f>
        <v>0</v>
      </c>
      <c r="G104" s="284">
        <f t="shared" si="7"/>
        <v>0</v>
      </c>
    </row>
    <row r="105" spans="1:7" ht="12" customHeight="1" thickBot="1" x14ac:dyDescent="0.25">
      <c r="A105" s="168" t="s">
        <v>75</v>
      </c>
      <c r="B105" s="53" t="s">
        <v>242</v>
      </c>
      <c r="C105" s="200">
        <f>'1.2.sz.mell. '!C107</f>
        <v>13293000</v>
      </c>
      <c r="D105" s="200">
        <f>'1.2.sz.mell. '!D107</f>
        <v>0</v>
      </c>
      <c r="E105" s="200">
        <f>'1.2.sz.mell. '!E107</f>
        <v>22000</v>
      </c>
      <c r="F105" s="200">
        <f>'1.2.sz.mell. '!F107</f>
        <v>22000</v>
      </c>
      <c r="G105" s="284">
        <f t="shared" si="7"/>
        <v>13315000</v>
      </c>
    </row>
    <row r="106" spans="1:7" ht="12" customHeight="1" thickBot="1" x14ac:dyDescent="0.25">
      <c r="A106" s="168" t="s">
        <v>106</v>
      </c>
      <c r="B106" s="53" t="s">
        <v>243</v>
      </c>
      <c r="C106" s="200">
        <f>'1.2.sz.mell. '!C108</f>
        <v>0</v>
      </c>
      <c r="D106" s="200">
        <f>'1.2.sz.mell. '!D108</f>
        <v>0</v>
      </c>
      <c r="E106" s="200">
        <f>'1.2.sz.mell. '!E108</f>
        <v>0</v>
      </c>
      <c r="F106" s="200">
        <f>'1.2.sz.mell. '!F108</f>
        <v>0</v>
      </c>
      <c r="G106" s="284">
        <f t="shared" si="7"/>
        <v>0</v>
      </c>
    </row>
    <row r="107" spans="1:7" ht="12" customHeight="1" thickBot="1" x14ac:dyDescent="0.25">
      <c r="A107" s="168" t="s">
        <v>237</v>
      </c>
      <c r="B107" s="54" t="s">
        <v>244</v>
      </c>
      <c r="C107" s="200">
        <f>'1.2.sz.mell. '!C109</f>
        <v>0</v>
      </c>
      <c r="D107" s="200">
        <f>'1.2.sz.mell. '!D109</f>
        <v>0</v>
      </c>
      <c r="E107" s="200">
        <f>'1.2.sz.mell. '!E109</f>
        <v>0</v>
      </c>
      <c r="F107" s="200">
        <f>'1.2.sz.mell. '!F109</f>
        <v>0</v>
      </c>
      <c r="G107" s="284">
        <f t="shared" si="7"/>
        <v>0</v>
      </c>
    </row>
    <row r="108" spans="1:7" ht="12" customHeight="1" thickBot="1" x14ac:dyDescent="0.25">
      <c r="A108" s="176" t="s">
        <v>238</v>
      </c>
      <c r="B108" s="55" t="s">
        <v>245</v>
      </c>
      <c r="C108" s="200">
        <f>'1.2.sz.mell. '!C110</f>
        <v>0</v>
      </c>
      <c r="D108" s="200">
        <f>'1.2.sz.mell. '!D110</f>
        <v>0</v>
      </c>
      <c r="E108" s="200">
        <f>'1.2.sz.mell. '!E110</f>
        <v>0</v>
      </c>
      <c r="F108" s="200">
        <f>'1.2.sz.mell. '!F110</f>
        <v>0</v>
      </c>
      <c r="G108" s="284">
        <f t="shared" si="7"/>
        <v>0</v>
      </c>
    </row>
    <row r="109" spans="1:7" ht="12" customHeight="1" thickBot="1" x14ac:dyDescent="0.25">
      <c r="A109" s="168" t="s">
        <v>304</v>
      </c>
      <c r="B109" s="55" t="s">
        <v>246</v>
      </c>
      <c r="C109" s="200">
        <f>'1.2.sz.mell. '!C111</f>
        <v>0</v>
      </c>
      <c r="D109" s="200">
        <f>'1.2.sz.mell. '!D111</f>
        <v>0</v>
      </c>
      <c r="E109" s="200">
        <f>'1.2.sz.mell. '!E111</f>
        <v>0</v>
      </c>
      <c r="F109" s="200">
        <f>'1.2.sz.mell. '!F111</f>
        <v>0</v>
      </c>
      <c r="G109" s="284">
        <f t="shared" si="7"/>
        <v>0</v>
      </c>
    </row>
    <row r="110" spans="1:7" ht="12" customHeight="1" thickBot="1" x14ac:dyDescent="0.25">
      <c r="A110" s="168" t="s">
        <v>305</v>
      </c>
      <c r="B110" s="54" t="s">
        <v>247</v>
      </c>
      <c r="C110" s="200">
        <f>'1.2.sz.mell. '!C112</f>
        <v>100000</v>
      </c>
      <c r="D110" s="200">
        <f>'1.2.sz.mell. '!D112</f>
        <v>0</v>
      </c>
      <c r="E110" s="200">
        <f>'1.2.sz.mell. '!E112</f>
        <v>0</v>
      </c>
      <c r="F110" s="200">
        <f>'1.2.sz.mell. '!F112</f>
        <v>0</v>
      </c>
      <c r="G110" s="283">
        <f t="shared" si="7"/>
        <v>100000</v>
      </c>
    </row>
    <row r="111" spans="1:7" ht="12" customHeight="1" thickBot="1" x14ac:dyDescent="0.25">
      <c r="A111" s="168" t="s">
        <v>309</v>
      </c>
      <c r="B111" s="9" t="s">
        <v>35</v>
      </c>
      <c r="C111" s="200">
        <f>'1.2.sz.mell. '!C113</f>
        <v>12087851</v>
      </c>
      <c r="D111" s="200">
        <f>'1.2.sz.mell. '!D113</f>
        <v>-2690302</v>
      </c>
      <c r="E111" s="200">
        <f>'1.2.sz.mell. '!E113</f>
        <v>-22000</v>
      </c>
      <c r="F111" s="200">
        <f>'1.2.sz.mell. '!F113</f>
        <v>-2712302</v>
      </c>
      <c r="G111" s="283">
        <f t="shared" si="7"/>
        <v>9375549</v>
      </c>
    </row>
    <row r="112" spans="1:7" ht="12" customHeight="1" thickBot="1" x14ac:dyDescent="0.25">
      <c r="A112" s="169" t="s">
        <v>310</v>
      </c>
      <c r="B112" s="6" t="s">
        <v>367</v>
      </c>
      <c r="C112" s="200">
        <f>'1.2.sz.mell. '!C114</f>
        <v>8088810</v>
      </c>
      <c r="D112" s="200">
        <f>'1.2.sz.mell. '!D114</f>
        <v>-2690302</v>
      </c>
      <c r="E112" s="200">
        <f>'1.2.sz.mell. '!E114</f>
        <v>0</v>
      </c>
      <c r="F112" s="200">
        <f>'1.2.sz.mell. '!F114</f>
        <v>-2690302</v>
      </c>
      <c r="G112" s="284">
        <f t="shared" si="7"/>
        <v>5398508</v>
      </c>
    </row>
    <row r="113" spans="1:7" ht="12" customHeight="1" thickBot="1" x14ac:dyDescent="0.25">
      <c r="A113" s="177" t="s">
        <v>311</v>
      </c>
      <c r="B113" s="56" t="s">
        <v>368</v>
      </c>
      <c r="C113" s="200">
        <f>'1.2.sz.mell. '!C115</f>
        <v>3999041</v>
      </c>
      <c r="D113" s="200">
        <f>'1.2.sz.mell. '!D115</f>
        <v>0</v>
      </c>
      <c r="E113" s="200">
        <f>'1.2.sz.mell. '!E115</f>
        <v>0</v>
      </c>
      <c r="F113" s="200">
        <f>'1.2.sz.mell. '!F115</f>
        <v>0</v>
      </c>
      <c r="G113" s="296">
        <f t="shared" si="7"/>
        <v>3999041</v>
      </c>
    </row>
    <row r="114" spans="1:7" ht="12" customHeight="1" thickBot="1" x14ac:dyDescent="0.25">
      <c r="A114" s="25" t="s">
        <v>6</v>
      </c>
      <c r="B114" s="23" t="s">
        <v>248</v>
      </c>
      <c r="C114" s="137">
        <f>+C115+C117+C119</f>
        <v>195932000</v>
      </c>
      <c r="D114" s="267">
        <f>+D115+D117+D119</f>
        <v>64500</v>
      </c>
      <c r="E114" s="137">
        <f>+E115+E117+E119</f>
        <v>383000</v>
      </c>
      <c r="F114" s="137">
        <f>+F115+F117+F119</f>
        <v>447500</v>
      </c>
      <c r="G114" s="281">
        <f>+G115+G117+G119</f>
        <v>196379500</v>
      </c>
    </row>
    <row r="115" spans="1:7" ht="12" customHeight="1" thickBot="1" x14ac:dyDescent="0.25">
      <c r="A115" s="167" t="s">
        <v>64</v>
      </c>
      <c r="B115" s="6" t="s">
        <v>122</v>
      </c>
      <c r="C115" s="200">
        <f>'1.2.sz.mell. '!C117</f>
        <v>195932000</v>
      </c>
      <c r="D115" s="200">
        <f>'1.2.sz.mell. '!D117</f>
        <v>64500</v>
      </c>
      <c r="E115" s="200">
        <f>'1.2.sz.mell. '!E117</f>
        <v>383000</v>
      </c>
      <c r="F115" s="200">
        <f>'1.2.sz.mell. '!F117</f>
        <v>447500</v>
      </c>
      <c r="G115" s="282">
        <f t="shared" ref="G115:G127" si="8">C115+F115</f>
        <v>196379500</v>
      </c>
    </row>
    <row r="116" spans="1:7" ht="12" customHeight="1" thickBot="1" x14ac:dyDescent="0.25">
      <c r="A116" s="167" t="s">
        <v>65</v>
      </c>
      <c r="B116" s="10" t="s">
        <v>252</v>
      </c>
      <c r="C116" s="200">
        <f>'1.2.sz.mell. '!C118</f>
        <v>0</v>
      </c>
      <c r="D116" s="200">
        <f>'1.2.sz.mell. '!D118</f>
        <v>0</v>
      </c>
      <c r="E116" s="200">
        <f>'1.2.sz.mell. '!E118</f>
        <v>0</v>
      </c>
      <c r="F116" s="200">
        <f>'1.2.sz.mell. '!F118</f>
        <v>0</v>
      </c>
      <c r="G116" s="282">
        <f t="shared" si="8"/>
        <v>0</v>
      </c>
    </row>
    <row r="117" spans="1:7" ht="12" customHeight="1" thickBot="1" x14ac:dyDescent="0.25">
      <c r="A117" s="167" t="s">
        <v>66</v>
      </c>
      <c r="B117" s="10" t="s">
        <v>107</v>
      </c>
      <c r="C117" s="200">
        <f>'1.2.sz.mell. '!C119</f>
        <v>0</v>
      </c>
      <c r="D117" s="200">
        <f>'1.2.sz.mell. '!D119</f>
        <v>0</v>
      </c>
      <c r="E117" s="200">
        <f>'1.2.sz.mell. '!E119</f>
        <v>0</v>
      </c>
      <c r="F117" s="200">
        <f>'1.2.sz.mell. '!F119</f>
        <v>0</v>
      </c>
      <c r="G117" s="283">
        <f t="shared" si="8"/>
        <v>0</v>
      </c>
    </row>
    <row r="118" spans="1:7" ht="12" customHeight="1" thickBot="1" x14ac:dyDescent="0.25">
      <c r="A118" s="167" t="s">
        <v>67</v>
      </c>
      <c r="B118" s="10" t="s">
        <v>253</v>
      </c>
      <c r="C118" s="200">
        <f>'1.2.sz.mell. '!C120</f>
        <v>0</v>
      </c>
      <c r="D118" s="200">
        <f>'1.2.sz.mell. '!D120</f>
        <v>0</v>
      </c>
      <c r="E118" s="200">
        <f>'1.2.sz.mell. '!E120</f>
        <v>0</v>
      </c>
      <c r="F118" s="200">
        <f>'1.2.sz.mell. '!F120</f>
        <v>0</v>
      </c>
      <c r="G118" s="283">
        <f t="shared" si="8"/>
        <v>0</v>
      </c>
    </row>
    <row r="119" spans="1:7" ht="12" customHeight="1" thickBot="1" x14ac:dyDescent="0.25">
      <c r="A119" s="167" t="s">
        <v>68</v>
      </c>
      <c r="B119" s="80" t="s">
        <v>124</v>
      </c>
      <c r="C119" s="200">
        <f>'1.2.sz.mell. '!C121</f>
        <v>0</v>
      </c>
      <c r="D119" s="200">
        <f>'1.2.sz.mell. '!D121</f>
        <v>0</v>
      </c>
      <c r="E119" s="200">
        <f>'1.2.sz.mell. '!E121</f>
        <v>0</v>
      </c>
      <c r="F119" s="200">
        <f>'1.2.sz.mell. '!F121</f>
        <v>0</v>
      </c>
      <c r="G119" s="283">
        <f t="shared" si="8"/>
        <v>0</v>
      </c>
    </row>
    <row r="120" spans="1:7" ht="12" customHeight="1" thickBot="1" x14ac:dyDescent="0.25">
      <c r="A120" s="167" t="s">
        <v>74</v>
      </c>
      <c r="B120" s="79" t="s">
        <v>297</v>
      </c>
      <c r="C120" s="200">
        <f>'1.2.sz.mell. '!C122</f>
        <v>0</v>
      </c>
      <c r="D120" s="200">
        <f>'1.2.sz.mell. '!D122</f>
        <v>0</v>
      </c>
      <c r="E120" s="200">
        <f>'1.2.sz.mell. '!E122</f>
        <v>0</v>
      </c>
      <c r="F120" s="200">
        <f>'1.2.sz.mell. '!F122</f>
        <v>0</v>
      </c>
      <c r="G120" s="283">
        <f t="shared" si="8"/>
        <v>0</v>
      </c>
    </row>
    <row r="121" spans="1:7" ht="12" customHeight="1" thickBot="1" x14ac:dyDescent="0.25">
      <c r="A121" s="167" t="s">
        <v>76</v>
      </c>
      <c r="B121" s="147" t="s">
        <v>258</v>
      </c>
      <c r="C121" s="200">
        <f>'1.2.sz.mell. '!C123</f>
        <v>0</v>
      </c>
      <c r="D121" s="200">
        <f>'1.2.sz.mell. '!D123</f>
        <v>0</v>
      </c>
      <c r="E121" s="200">
        <f>'1.2.sz.mell. '!E123</f>
        <v>0</v>
      </c>
      <c r="F121" s="200">
        <f>'1.2.sz.mell. '!F123</f>
        <v>0</v>
      </c>
      <c r="G121" s="283">
        <f t="shared" si="8"/>
        <v>0</v>
      </c>
    </row>
    <row r="122" spans="1:7" ht="12" customHeight="1" thickBot="1" x14ac:dyDescent="0.25">
      <c r="A122" s="167" t="s">
        <v>108</v>
      </c>
      <c r="B122" s="54" t="s">
        <v>241</v>
      </c>
      <c r="C122" s="200">
        <f>'1.2.sz.mell. '!C124</f>
        <v>0</v>
      </c>
      <c r="D122" s="200">
        <f>'1.2.sz.mell. '!D124</f>
        <v>0</v>
      </c>
      <c r="E122" s="200">
        <f>'1.2.sz.mell. '!E124</f>
        <v>0</v>
      </c>
      <c r="F122" s="200">
        <f>'1.2.sz.mell. '!F124</f>
        <v>0</v>
      </c>
      <c r="G122" s="283">
        <f t="shared" si="8"/>
        <v>0</v>
      </c>
    </row>
    <row r="123" spans="1:7" ht="12" customHeight="1" thickBot="1" x14ac:dyDescent="0.25">
      <c r="A123" s="167" t="s">
        <v>109</v>
      </c>
      <c r="B123" s="54" t="s">
        <v>257</v>
      </c>
      <c r="C123" s="200">
        <f>'1.2.sz.mell. '!C125</f>
        <v>0</v>
      </c>
      <c r="D123" s="200">
        <f>'1.2.sz.mell. '!D125</f>
        <v>0</v>
      </c>
      <c r="E123" s="200">
        <f>'1.2.sz.mell. '!E125</f>
        <v>0</v>
      </c>
      <c r="F123" s="200">
        <f>'1.2.sz.mell. '!F125</f>
        <v>0</v>
      </c>
      <c r="G123" s="283">
        <f t="shared" si="8"/>
        <v>0</v>
      </c>
    </row>
    <row r="124" spans="1:7" ht="12" customHeight="1" thickBot="1" x14ac:dyDescent="0.25">
      <c r="A124" s="167" t="s">
        <v>110</v>
      </c>
      <c r="B124" s="54" t="s">
        <v>256</v>
      </c>
      <c r="C124" s="200">
        <f>'1.2.sz.mell. '!C126</f>
        <v>0</v>
      </c>
      <c r="D124" s="200">
        <f>'1.2.sz.mell. '!D126</f>
        <v>0</v>
      </c>
      <c r="E124" s="200">
        <f>'1.2.sz.mell. '!E126</f>
        <v>0</v>
      </c>
      <c r="F124" s="200">
        <f>'1.2.sz.mell. '!F126</f>
        <v>0</v>
      </c>
      <c r="G124" s="283">
        <f t="shared" si="8"/>
        <v>0</v>
      </c>
    </row>
    <row r="125" spans="1:7" ht="12" customHeight="1" thickBot="1" x14ac:dyDescent="0.25">
      <c r="A125" s="167" t="s">
        <v>249</v>
      </c>
      <c r="B125" s="54" t="s">
        <v>244</v>
      </c>
      <c r="C125" s="200">
        <f>'1.2.sz.mell. '!C127</f>
        <v>0</v>
      </c>
      <c r="D125" s="200">
        <f>'1.2.sz.mell. '!D127</f>
        <v>0</v>
      </c>
      <c r="E125" s="200">
        <f>'1.2.sz.mell. '!E127</f>
        <v>0</v>
      </c>
      <c r="F125" s="200">
        <f>'1.2.sz.mell. '!F127</f>
        <v>0</v>
      </c>
      <c r="G125" s="283">
        <f t="shared" si="8"/>
        <v>0</v>
      </c>
    </row>
    <row r="126" spans="1:7" ht="12" customHeight="1" thickBot="1" x14ac:dyDescent="0.25">
      <c r="A126" s="167" t="s">
        <v>250</v>
      </c>
      <c r="B126" s="54" t="s">
        <v>255</v>
      </c>
      <c r="C126" s="200">
        <f>'1.2.sz.mell. '!C128</f>
        <v>0</v>
      </c>
      <c r="D126" s="200">
        <f>'1.2.sz.mell. '!D128</f>
        <v>0</v>
      </c>
      <c r="E126" s="200">
        <f>'1.2.sz.mell. '!E128</f>
        <v>0</v>
      </c>
      <c r="F126" s="200">
        <f>'1.2.sz.mell. '!F128</f>
        <v>0</v>
      </c>
      <c r="G126" s="283">
        <f t="shared" si="8"/>
        <v>0</v>
      </c>
    </row>
    <row r="127" spans="1:7" ht="12" customHeight="1" thickBot="1" x14ac:dyDescent="0.25">
      <c r="A127" s="176" t="s">
        <v>251</v>
      </c>
      <c r="B127" s="54" t="s">
        <v>254</v>
      </c>
      <c r="C127" s="200">
        <f>'1.2.sz.mell. '!C129</f>
        <v>0</v>
      </c>
      <c r="D127" s="200">
        <f>'1.2.sz.mell. '!D129</f>
        <v>0</v>
      </c>
      <c r="E127" s="200">
        <f>'1.2.sz.mell. '!E129</f>
        <v>0</v>
      </c>
      <c r="F127" s="200">
        <f>'1.2.sz.mell. '!F129</f>
        <v>0</v>
      </c>
      <c r="G127" s="284">
        <f t="shared" si="8"/>
        <v>0</v>
      </c>
    </row>
    <row r="128" spans="1:7" ht="12" customHeight="1" thickBot="1" x14ac:dyDescent="0.25">
      <c r="A128" s="25" t="s">
        <v>7</v>
      </c>
      <c r="B128" s="50" t="s">
        <v>314</v>
      </c>
      <c r="C128" s="137">
        <f>+C93+C114</f>
        <v>254890751</v>
      </c>
      <c r="D128" s="267">
        <f>+D93+D114</f>
        <v>-2241842</v>
      </c>
      <c r="E128" s="137">
        <f>+E93+E114</f>
        <v>3116000</v>
      </c>
      <c r="F128" s="137">
        <f>+F93+F114</f>
        <v>874158</v>
      </c>
      <c r="G128" s="281">
        <f>+G93+G114</f>
        <v>255764909</v>
      </c>
    </row>
    <row r="129" spans="1:13" ht="12" customHeight="1" thickBot="1" x14ac:dyDescent="0.25">
      <c r="A129" s="25" t="s">
        <v>8</v>
      </c>
      <c r="B129" s="50" t="s">
        <v>315</v>
      </c>
      <c r="C129" s="137">
        <f>+C130+C131+C132</f>
        <v>0</v>
      </c>
      <c r="D129" s="267">
        <f>+D130+D131+D132</f>
        <v>0</v>
      </c>
      <c r="E129" s="137">
        <f>+E130+E131+E132</f>
        <v>0</v>
      </c>
      <c r="F129" s="137">
        <f>+F130+F131+F132</f>
        <v>0</v>
      </c>
      <c r="G129" s="281">
        <f>+G130+G131+G132</f>
        <v>0</v>
      </c>
    </row>
    <row r="130" spans="1:13" s="47" customFormat="1" ht="12" customHeight="1" thickBot="1" x14ac:dyDescent="0.25">
      <c r="A130" s="167" t="s">
        <v>156</v>
      </c>
      <c r="B130" s="7" t="s">
        <v>372</v>
      </c>
      <c r="C130" s="200">
        <f>'1.2.sz.mell. '!C132</f>
        <v>0</v>
      </c>
      <c r="D130" s="200">
        <f>'1.2.sz.mell. '!D132</f>
        <v>0</v>
      </c>
      <c r="E130" s="200">
        <f>'1.2.sz.mell. '!E132</f>
        <v>0</v>
      </c>
      <c r="F130" s="200">
        <f>'1.2.sz.mell. '!F132</f>
        <v>0</v>
      </c>
      <c r="G130" s="283">
        <f>C130+F130</f>
        <v>0</v>
      </c>
    </row>
    <row r="131" spans="1:13" ht="12" customHeight="1" thickBot="1" x14ac:dyDescent="0.25">
      <c r="A131" s="167" t="s">
        <v>157</v>
      </c>
      <c r="B131" s="7" t="s">
        <v>323</v>
      </c>
      <c r="C131" s="200">
        <f>'1.2.sz.mell. '!C133</f>
        <v>0</v>
      </c>
      <c r="D131" s="200">
        <f>'1.2.sz.mell. '!D133</f>
        <v>0</v>
      </c>
      <c r="E131" s="200">
        <f>'1.2.sz.mell. '!E133</f>
        <v>0</v>
      </c>
      <c r="F131" s="200">
        <f>'1.2.sz.mell. '!F133</f>
        <v>0</v>
      </c>
      <c r="G131" s="283">
        <f>C131+F131</f>
        <v>0</v>
      </c>
    </row>
    <row r="132" spans="1:13" ht="12" customHeight="1" thickBot="1" x14ac:dyDescent="0.25">
      <c r="A132" s="176" t="s">
        <v>158</v>
      </c>
      <c r="B132" s="5" t="s">
        <v>371</v>
      </c>
      <c r="C132" s="200">
        <f>'1.2.sz.mell. '!C134</f>
        <v>0</v>
      </c>
      <c r="D132" s="200">
        <f>'1.2.sz.mell. '!D134</f>
        <v>0</v>
      </c>
      <c r="E132" s="200">
        <f>'1.2.sz.mell. '!E134</f>
        <v>0</v>
      </c>
      <c r="F132" s="200">
        <f>'1.2.sz.mell. '!F134</f>
        <v>0</v>
      </c>
      <c r="G132" s="283">
        <f>C132+F132</f>
        <v>0</v>
      </c>
    </row>
    <row r="133" spans="1:13" ht="12" customHeight="1" thickBot="1" x14ac:dyDescent="0.25">
      <c r="A133" s="25" t="s">
        <v>9</v>
      </c>
      <c r="B133" s="50" t="s">
        <v>316</v>
      </c>
      <c r="C133" s="137">
        <f>+C134+C135+C136+C137+C138+C139</f>
        <v>0</v>
      </c>
      <c r="D133" s="267">
        <f>+D134+D135+D136+D137+D138+D139</f>
        <v>0</v>
      </c>
      <c r="E133" s="137">
        <f>+E134+E135+E136+E137+E138+E139</f>
        <v>0</v>
      </c>
      <c r="F133" s="137">
        <f>+F134+F135+F136+F137+F138+F139</f>
        <v>0</v>
      </c>
      <c r="G133" s="281">
        <f>+G134+G135+G136+G137+G138+G139</f>
        <v>0</v>
      </c>
    </row>
    <row r="134" spans="1:13" ht="12" customHeight="1" thickBot="1" x14ac:dyDescent="0.25">
      <c r="A134" s="167" t="s">
        <v>51</v>
      </c>
      <c r="B134" s="7" t="s">
        <v>325</v>
      </c>
      <c r="C134" s="200">
        <f>'1.2.sz.mell. '!C136</f>
        <v>0</v>
      </c>
      <c r="D134" s="200">
        <f>'1.2.sz.mell. '!D136</f>
        <v>0</v>
      </c>
      <c r="E134" s="200">
        <f>'1.2.sz.mell. '!E136</f>
        <v>0</v>
      </c>
      <c r="F134" s="200">
        <f>'1.2.sz.mell. '!F136</f>
        <v>0</v>
      </c>
      <c r="G134" s="283">
        <f t="shared" ref="G134:G139" si="9">C134+F134</f>
        <v>0</v>
      </c>
    </row>
    <row r="135" spans="1:13" ht="12" customHeight="1" thickBot="1" x14ac:dyDescent="0.25">
      <c r="A135" s="167" t="s">
        <v>52</v>
      </c>
      <c r="B135" s="7" t="s">
        <v>317</v>
      </c>
      <c r="C135" s="200">
        <f>'1.2.sz.mell. '!C137</f>
        <v>0</v>
      </c>
      <c r="D135" s="200">
        <f>'1.2.sz.mell. '!D137</f>
        <v>0</v>
      </c>
      <c r="E135" s="200">
        <f>'1.2.sz.mell. '!E137</f>
        <v>0</v>
      </c>
      <c r="F135" s="200">
        <f>'1.2.sz.mell. '!F137</f>
        <v>0</v>
      </c>
      <c r="G135" s="283">
        <f t="shared" si="9"/>
        <v>0</v>
      </c>
    </row>
    <row r="136" spans="1:13" ht="12" customHeight="1" thickBot="1" x14ac:dyDescent="0.25">
      <c r="A136" s="167" t="s">
        <v>53</v>
      </c>
      <c r="B136" s="7" t="s">
        <v>318</v>
      </c>
      <c r="C136" s="200">
        <f>'1.2.sz.mell. '!C138</f>
        <v>0</v>
      </c>
      <c r="D136" s="200">
        <f>'1.2.sz.mell. '!D138</f>
        <v>0</v>
      </c>
      <c r="E136" s="200">
        <f>'1.2.sz.mell. '!E138</f>
        <v>0</v>
      </c>
      <c r="F136" s="200">
        <f>'1.2.sz.mell. '!F138</f>
        <v>0</v>
      </c>
      <c r="G136" s="283">
        <f t="shared" si="9"/>
        <v>0</v>
      </c>
    </row>
    <row r="137" spans="1:13" ht="12" customHeight="1" thickBot="1" x14ac:dyDescent="0.25">
      <c r="A137" s="167" t="s">
        <v>95</v>
      </c>
      <c r="B137" s="7" t="s">
        <v>370</v>
      </c>
      <c r="C137" s="200">
        <f>'1.2.sz.mell. '!C139</f>
        <v>0</v>
      </c>
      <c r="D137" s="200">
        <f>'1.2.sz.mell. '!D139</f>
        <v>0</v>
      </c>
      <c r="E137" s="200">
        <f>'1.2.sz.mell. '!E139</f>
        <v>0</v>
      </c>
      <c r="F137" s="200">
        <f>'1.2.sz.mell. '!F139</f>
        <v>0</v>
      </c>
      <c r="G137" s="283">
        <f t="shared" si="9"/>
        <v>0</v>
      </c>
    </row>
    <row r="138" spans="1:13" ht="12" customHeight="1" thickBot="1" x14ac:dyDescent="0.25">
      <c r="A138" s="167" t="s">
        <v>96</v>
      </c>
      <c r="B138" s="7" t="s">
        <v>320</v>
      </c>
      <c r="C138" s="200">
        <f>'1.2.sz.mell. '!C140</f>
        <v>0</v>
      </c>
      <c r="D138" s="200">
        <f>'1.2.sz.mell. '!D140</f>
        <v>0</v>
      </c>
      <c r="E138" s="200">
        <f>'1.2.sz.mell. '!E140</f>
        <v>0</v>
      </c>
      <c r="F138" s="200">
        <f>'1.2.sz.mell. '!F140</f>
        <v>0</v>
      </c>
      <c r="G138" s="283">
        <f t="shared" si="9"/>
        <v>0</v>
      </c>
    </row>
    <row r="139" spans="1:13" s="47" customFormat="1" ht="12" customHeight="1" thickBot="1" x14ac:dyDescent="0.25">
      <c r="A139" s="176" t="s">
        <v>97</v>
      </c>
      <c r="B139" s="5" t="s">
        <v>321</v>
      </c>
      <c r="C139" s="200">
        <f>'1.2.sz.mell. '!C141</f>
        <v>0</v>
      </c>
      <c r="D139" s="200">
        <f>'1.2.sz.mell. '!D141</f>
        <v>0</v>
      </c>
      <c r="E139" s="200">
        <f>'1.2.sz.mell. '!E141</f>
        <v>0</v>
      </c>
      <c r="F139" s="200">
        <f>'1.2.sz.mell. '!F141</f>
        <v>0</v>
      </c>
      <c r="G139" s="283">
        <f t="shared" si="9"/>
        <v>0</v>
      </c>
    </row>
    <row r="140" spans="1:13" ht="12" customHeight="1" thickBot="1" x14ac:dyDescent="0.25">
      <c r="A140" s="25" t="s">
        <v>10</v>
      </c>
      <c r="B140" s="50" t="s">
        <v>377</v>
      </c>
      <c r="C140" s="143">
        <f>+C141+C142+C144+C145+C143</f>
        <v>932000</v>
      </c>
      <c r="D140" s="269">
        <f>+D141+D142+D144+D145+D143</f>
        <v>-587</v>
      </c>
      <c r="E140" s="143">
        <f>+E141+E142+E144+E145+E143</f>
        <v>0</v>
      </c>
      <c r="F140" s="143">
        <f>+F141+F142+F144+F145+F143</f>
        <v>-587</v>
      </c>
      <c r="G140" s="285">
        <f>+G141+G142+G144+G145+G143</f>
        <v>931413</v>
      </c>
      <c r="M140" s="76"/>
    </row>
    <row r="141" spans="1:13" ht="13.5" thickBot="1" x14ac:dyDescent="0.25">
      <c r="A141" s="167" t="s">
        <v>54</v>
      </c>
      <c r="B141" s="7" t="s">
        <v>259</v>
      </c>
      <c r="C141" s="200">
        <f>'1.2.sz.mell. '!C143</f>
        <v>0</v>
      </c>
      <c r="D141" s="200">
        <f>'1.2.sz.mell. '!D143</f>
        <v>0</v>
      </c>
      <c r="E141" s="200">
        <f>'1.2.sz.mell. '!E143</f>
        <v>0</v>
      </c>
      <c r="F141" s="200">
        <f>'1.2.sz.mell. '!F143</f>
        <v>0</v>
      </c>
      <c r="G141" s="283">
        <f>C141+F141</f>
        <v>0</v>
      </c>
    </row>
    <row r="142" spans="1:13" ht="12" customHeight="1" thickBot="1" x14ac:dyDescent="0.25">
      <c r="A142" s="167" t="s">
        <v>55</v>
      </c>
      <c r="B142" s="7" t="s">
        <v>260</v>
      </c>
      <c r="C142" s="200">
        <f>'1.2.sz.mell. '!C144</f>
        <v>932000</v>
      </c>
      <c r="D142" s="200">
        <f>'1.2.sz.mell. '!D144</f>
        <v>-587</v>
      </c>
      <c r="E142" s="200">
        <f>'1.2.sz.mell. '!E144</f>
        <v>0</v>
      </c>
      <c r="F142" s="200">
        <f>'1.2.sz.mell. '!F144</f>
        <v>-587</v>
      </c>
      <c r="G142" s="283">
        <f>C142+F142</f>
        <v>931413</v>
      </c>
    </row>
    <row r="143" spans="1:13" ht="12" customHeight="1" thickBot="1" x14ac:dyDescent="0.25">
      <c r="A143" s="167" t="s">
        <v>176</v>
      </c>
      <c r="B143" s="7" t="s">
        <v>376</v>
      </c>
      <c r="C143" s="200">
        <f>'1.2.sz.mell. '!C145</f>
        <v>0</v>
      </c>
      <c r="D143" s="200">
        <f>'1.2.sz.mell. '!D145</f>
        <v>0</v>
      </c>
      <c r="E143" s="200">
        <f>'1.2.sz.mell. '!E145</f>
        <v>0</v>
      </c>
      <c r="F143" s="200">
        <f>'1.2.sz.mell. '!F145</f>
        <v>0</v>
      </c>
      <c r="G143" s="283">
        <f>C143+F143</f>
        <v>0</v>
      </c>
    </row>
    <row r="144" spans="1:13" s="47" customFormat="1" ht="12" customHeight="1" thickBot="1" x14ac:dyDescent="0.25">
      <c r="A144" s="167" t="s">
        <v>177</v>
      </c>
      <c r="B144" s="7" t="s">
        <v>330</v>
      </c>
      <c r="C144" s="200">
        <f>'1.2.sz.mell. '!C146</f>
        <v>0</v>
      </c>
      <c r="D144" s="200">
        <f>'1.2.sz.mell. '!D146</f>
        <v>0</v>
      </c>
      <c r="E144" s="200">
        <f>'1.2.sz.mell. '!E146</f>
        <v>0</v>
      </c>
      <c r="F144" s="200">
        <f>'1.2.sz.mell. '!F146</f>
        <v>0</v>
      </c>
      <c r="G144" s="283">
        <f>C144+F144</f>
        <v>0</v>
      </c>
    </row>
    <row r="145" spans="1:7" s="47" customFormat="1" ht="12" customHeight="1" thickBot="1" x14ac:dyDescent="0.25">
      <c r="A145" s="176" t="s">
        <v>178</v>
      </c>
      <c r="B145" s="5" t="s">
        <v>279</v>
      </c>
      <c r="C145" s="200">
        <f>'1.2.sz.mell. '!C147</f>
        <v>0</v>
      </c>
      <c r="D145" s="200">
        <f>'1.2.sz.mell. '!D147</f>
        <v>0</v>
      </c>
      <c r="E145" s="200">
        <f>'1.2.sz.mell. '!E147</f>
        <v>0</v>
      </c>
      <c r="F145" s="200">
        <f>'1.2.sz.mell. '!F147</f>
        <v>0</v>
      </c>
      <c r="G145" s="283">
        <f>C145+F145</f>
        <v>0</v>
      </c>
    </row>
    <row r="146" spans="1:7" s="47" customFormat="1" ht="12" customHeight="1" thickBot="1" x14ac:dyDescent="0.25">
      <c r="A146" s="25" t="s">
        <v>11</v>
      </c>
      <c r="B146" s="50" t="s">
        <v>331</v>
      </c>
      <c r="C146" s="203">
        <f>+C147+C148+C149+C150+C151</f>
        <v>0</v>
      </c>
      <c r="D146" s="273">
        <f>+D147+D148+D149+D150+D151</f>
        <v>0</v>
      </c>
      <c r="E146" s="203">
        <f>+E147+E148+E149+E150+E151</f>
        <v>0</v>
      </c>
      <c r="F146" s="203">
        <f>+F147+F148+F149+F150+F151</f>
        <v>0</v>
      </c>
      <c r="G146" s="297">
        <f>+G147+G148+G149+G150+G151</f>
        <v>0</v>
      </c>
    </row>
    <row r="147" spans="1:7" s="47" customFormat="1" ht="12" customHeight="1" thickBot="1" x14ac:dyDescent="0.25">
      <c r="A147" s="167" t="s">
        <v>56</v>
      </c>
      <c r="B147" s="7" t="s">
        <v>326</v>
      </c>
      <c r="C147" s="200">
        <f>'1.2.sz.mell. '!C149</f>
        <v>0</v>
      </c>
      <c r="D147" s="200">
        <f>'1.2.sz.mell. '!D149</f>
        <v>0</v>
      </c>
      <c r="E147" s="200">
        <f>'1.2.sz.mell. '!E149</f>
        <v>0</v>
      </c>
      <c r="F147" s="200">
        <f>'1.2.sz.mell. '!F149</f>
        <v>0</v>
      </c>
      <c r="G147" s="283">
        <f t="shared" ref="G147:G153" si="10">C147+F147</f>
        <v>0</v>
      </c>
    </row>
    <row r="148" spans="1:7" s="47" customFormat="1" ht="12" customHeight="1" thickBot="1" x14ac:dyDescent="0.25">
      <c r="A148" s="167" t="s">
        <v>57</v>
      </c>
      <c r="B148" s="7" t="s">
        <v>333</v>
      </c>
      <c r="C148" s="200">
        <f>'1.2.sz.mell. '!C150</f>
        <v>0</v>
      </c>
      <c r="D148" s="200">
        <f>'1.2.sz.mell. '!D150</f>
        <v>0</v>
      </c>
      <c r="E148" s="200">
        <f>'1.2.sz.mell. '!E150</f>
        <v>0</v>
      </c>
      <c r="F148" s="200">
        <f>'1.2.sz.mell. '!F150</f>
        <v>0</v>
      </c>
      <c r="G148" s="283">
        <f t="shared" si="10"/>
        <v>0</v>
      </c>
    </row>
    <row r="149" spans="1:7" s="47" customFormat="1" ht="12" customHeight="1" thickBot="1" x14ac:dyDescent="0.25">
      <c r="A149" s="167" t="s">
        <v>188</v>
      </c>
      <c r="B149" s="7" t="s">
        <v>328</v>
      </c>
      <c r="C149" s="200">
        <f>'1.2.sz.mell. '!C151</f>
        <v>0</v>
      </c>
      <c r="D149" s="200">
        <f>'1.2.sz.mell. '!D151</f>
        <v>0</v>
      </c>
      <c r="E149" s="200">
        <f>'1.2.sz.mell. '!E151</f>
        <v>0</v>
      </c>
      <c r="F149" s="200">
        <f>'1.2.sz.mell. '!F151</f>
        <v>0</v>
      </c>
      <c r="G149" s="283">
        <f t="shared" si="10"/>
        <v>0</v>
      </c>
    </row>
    <row r="150" spans="1:7" s="47" customFormat="1" ht="12" customHeight="1" thickBot="1" x14ac:dyDescent="0.25">
      <c r="A150" s="167" t="s">
        <v>189</v>
      </c>
      <c r="B150" s="7" t="s">
        <v>373</v>
      </c>
      <c r="C150" s="200">
        <f>'1.2.sz.mell. '!C152</f>
        <v>0</v>
      </c>
      <c r="D150" s="200">
        <f>'1.2.sz.mell. '!D152</f>
        <v>0</v>
      </c>
      <c r="E150" s="200">
        <f>'1.2.sz.mell. '!E152</f>
        <v>0</v>
      </c>
      <c r="F150" s="200">
        <f>'1.2.sz.mell. '!F152</f>
        <v>0</v>
      </c>
      <c r="G150" s="283">
        <f t="shared" si="10"/>
        <v>0</v>
      </c>
    </row>
    <row r="151" spans="1:7" ht="12.75" customHeight="1" thickBot="1" x14ac:dyDescent="0.25">
      <c r="A151" s="176" t="s">
        <v>332</v>
      </c>
      <c r="B151" s="5" t="s">
        <v>335</v>
      </c>
      <c r="C151" s="200">
        <f>'1.2.sz.mell. '!C153</f>
        <v>0</v>
      </c>
      <c r="D151" s="200">
        <f>'1.2.sz.mell. '!D153</f>
        <v>0</v>
      </c>
      <c r="E151" s="200">
        <f>'1.2.sz.mell. '!E153</f>
        <v>0</v>
      </c>
      <c r="F151" s="200">
        <f>'1.2.sz.mell. '!F153</f>
        <v>0</v>
      </c>
      <c r="G151" s="284">
        <f t="shared" si="10"/>
        <v>0</v>
      </c>
    </row>
    <row r="152" spans="1:7" ht="12.75" customHeight="1" thickBot="1" x14ac:dyDescent="0.25">
      <c r="A152" s="195" t="s">
        <v>12</v>
      </c>
      <c r="B152" s="50" t="s">
        <v>336</v>
      </c>
      <c r="C152" s="204"/>
      <c r="D152" s="274"/>
      <c r="E152" s="204"/>
      <c r="F152" s="203">
        <f t="shared" ref="F152:F153" si="11">D152+E152</f>
        <v>0</v>
      </c>
      <c r="G152" s="297">
        <f t="shared" si="10"/>
        <v>0</v>
      </c>
    </row>
    <row r="153" spans="1:7" ht="12.75" customHeight="1" thickBot="1" x14ac:dyDescent="0.25">
      <c r="A153" s="195" t="s">
        <v>13</v>
      </c>
      <c r="B153" s="50" t="s">
        <v>337</v>
      </c>
      <c r="C153" s="204"/>
      <c r="D153" s="274"/>
      <c r="E153" s="204"/>
      <c r="F153" s="203">
        <f t="shared" si="11"/>
        <v>0</v>
      </c>
      <c r="G153" s="297">
        <f t="shared" si="10"/>
        <v>0</v>
      </c>
    </row>
    <row r="154" spans="1:7" ht="12" customHeight="1" thickBot="1" x14ac:dyDescent="0.25">
      <c r="A154" s="25" t="s">
        <v>14</v>
      </c>
      <c r="B154" s="50" t="s">
        <v>339</v>
      </c>
      <c r="C154" s="205">
        <f>+C129+C133+C140+C146+C152+C153</f>
        <v>932000</v>
      </c>
      <c r="D154" s="275">
        <f>+D129+D133+D140+D146+D152+D153</f>
        <v>-587</v>
      </c>
      <c r="E154" s="205"/>
      <c r="F154" s="205"/>
      <c r="G154" s="298">
        <f>+G129+G133+G140+G146+G152+G153</f>
        <v>931413</v>
      </c>
    </row>
    <row r="155" spans="1:7" ht="15" customHeight="1" thickBot="1" x14ac:dyDescent="0.25">
      <c r="A155" s="178" t="s">
        <v>15</v>
      </c>
      <c r="B155" s="124" t="s">
        <v>338</v>
      </c>
      <c r="C155" s="205">
        <f>+C128+C154</f>
        <v>255822751</v>
      </c>
      <c r="D155" s="275">
        <f>+D128+D154</f>
        <v>-2242429</v>
      </c>
      <c r="E155" s="205">
        <f>+E128+E154</f>
        <v>3116000</v>
      </c>
      <c r="F155" s="205">
        <f>+F128+F154</f>
        <v>874158</v>
      </c>
      <c r="G155" s="298">
        <f>+G128+G154</f>
        <v>256696322</v>
      </c>
    </row>
    <row r="156" spans="1:7" ht="13.5" thickBot="1" x14ac:dyDescent="0.25">
      <c r="A156" s="127"/>
      <c r="B156" s="128"/>
      <c r="C156" s="129"/>
      <c r="D156" s="129"/>
      <c r="E156" s="300"/>
      <c r="F156" s="300"/>
      <c r="G156" s="299"/>
    </row>
    <row r="157" spans="1:7" ht="15" customHeight="1" thickBot="1" x14ac:dyDescent="0.25">
      <c r="A157" s="74" t="s">
        <v>374</v>
      </c>
      <c r="B157" s="75"/>
      <c r="C157" s="240">
        <v>0</v>
      </c>
      <c r="D157" s="293"/>
      <c r="E157" s="240"/>
      <c r="F157" s="331">
        <f>D157+E157</f>
        <v>0</v>
      </c>
      <c r="G157" s="332">
        <f>C157+F157</f>
        <v>0</v>
      </c>
    </row>
    <row r="158" spans="1:7" ht="14.25" customHeight="1" thickBot="1" x14ac:dyDescent="0.25">
      <c r="A158" s="74" t="s">
        <v>118</v>
      </c>
      <c r="B158" s="75"/>
      <c r="C158" s="240">
        <v>3</v>
      </c>
      <c r="D158" s="293"/>
      <c r="E158" s="240"/>
      <c r="F158" s="331">
        <v>3</v>
      </c>
      <c r="G158" s="332">
        <f>C158+F158</f>
        <v>6</v>
      </c>
    </row>
  </sheetData>
  <sheetProtection formatCells="0"/>
  <mergeCells count="4">
    <mergeCell ref="B2:D2"/>
    <mergeCell ref="B3:D3"/>
    <mergeCell ref="A7:G7"/>
    <mergeCell ref="A92:G92"/>
  </mergeCells>
  <printOptions horizontalCentered="1"/>
  <pageMargins left="0.39370078740157483" right="0.39370078740157483" top="0.98425196850393704" bottom="0.98425196850393704" header="0.78740157480314965" footer="0.78740157480314965"/>
  <pageSetup paperSize="9" scale="73" orientation="portrait" r:id="rId1"/>
  <headerFooter alignWithMargins="0"/>
  <rowBreaks count="2" manualBreakCount="2">
    <brk id="69" max="16383" man="1"/>
    <brk id="91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3">
    <tabColor rgb="FF92D050"/>
  </sheetPr>
  <dimension ref="A1:M158"/>
  <sheetViews>
    <sheetView topLeftCell="A145" zoomScaleNormal="100" zoomScaleSheetLayoutView="100" workbookViewId="0">
      <selection activeCell="G5" sqref="G5"/>
    </sheetView>
  </sheetViews>
  <sheetFormatPr defaultRowHeight="12.75" x14ac:dyDescent="0.2"/>
  <cols>
    <col min="1" max="1" width="12.5" style="130" customWidth="1"/>
    <col min="2" max="2" width="62" style="131" customWidth="1"/>
    <col min="3" max="3" width="14.83203125" style="132" customWidth="1"/>
    <col min="4" max="6" width="11.83203125" style="2" customWidth="1"/>
    <col min="7" max="7" width="14.83203125" style="2" customWidth="1"/>
    <col min="8" max="16384" width="9.33203125" style="2"/>
  </cols>
  <sheetData>
    <row r="1" spans="1:7" s="1" customFormat="1" ht="16.5" customHeight="1" thickBot="1" x14ac:dyDescent="0.25">
      <c r="A1" s="67"/>
      <c r="B1" s="68"/>
      <c r="G1" s="234" t="s">
        <v>457</v>
      </c>
    </row>
    <row r="2" spans="1:7" s="43" customFormat="1" ht="21" customHeight="1" thickBot="1" x14ac:dyDescent="0.25">
      <c r="A2" s="235" t="s">
        <v>39</v>
      </c>
      <c r="B2" s="369" t="s">
        <v>119</v>
      </c>
      <c r="C2" s="369"/>
      <c r="D2" s="370"/>
      <c r="E2" s="266"/>
      <c r="F2" s="289"/>
      <c r="G2" s="344" t="s">
        <v>36</v>
      </c>
    </row>
    <row r="3" spans="1:7" s="43" customFormat="1" ht="36.75" thickBot="1" x14ac:dyDescent="0.25">
      <c r="A3" s="235" t="s">
        <v>116</v>
      </c>
      <c r="B3" s="371" t="s">
        <v>289</v>
      </c>
      <c r="C3" s="371"/>
      <c r="D3" s="372"/>
      <c r="E3" s="266"/>
      <c r="F3" s="289"/>
      <c r="G3" s="345" t="s">
        <v>36</v>
      </c>
    </row>
    <row r="4" spans="1:7" s="44" customFormat="1" ht="15.95" customHeight="1" thickBot="1" x14ac:dyDescent="0.3">
      <c r="A4" s="69"/>
      <c r="B4" s="69"/>
      <c r="C4" s="70"/>
      <c r="G4" s="258" t="s">
        <v>440</v>
      </c>
    </row>
    <row r="5" spans="1:7" ht="40.5" customHeight="1" thickBot="1" x14ac:dyDescent="0.25">
      <c r="A5" s="144" t="s">
        <v>117</v>
      </c>
      <c r="B5" s="71" t="s">
        <v>439</v>
      </c>
      <c r="C5" s="328" t="s">
        <v>378</v>
      </c>
      <c r="D5" s="329" t="s">
        <v>453</v>
      </c>
      <c r="E5" s="329" t="str">
        <f>'1.1.sz.mell.'!E4</f>
        <v xml:space="preserve">2. sz. módosítás </v>
      </c>
      <c r="F5" s="329" t="s">
        <v>448</v>
      </c>
      <c r="G5" s="330" t="str">
        <f>'1.1.sz.mell.'!G4</f>
        <v>2. számú módosítás utáni előirányzat</v>
      </c>
    </row>
    <row r="6" spans="1:7" s="41" customFormat="1" ht="12.95" customHeight="1" thickBot="1" x14ac:dyDescent="0.25">
      <c r="A6" s="62" t="s">
        <v>353</v>
      </c>
      <c r="B6" s="63" t="s">
        <v>354</v>
      </c>
      <c r="C6" s="325" t="s">
        <v>355</v>
      </c>
      <c r="D6" s="326" t="s">
        <v>357</v>
      </c>
      <c r="E6" s="326" t="s">
        <v>356</v>
      </c>
      <c r="F6" s="326" t="s">
        <v>454</v>
      </c>
      <c r="G6" s="327" t="s">
        <v>455</v>
      </c>
    </row>
    <row r="7" spans="1:7" s="41" customFormat="1" ht="15.95" customHeight="1" thickBot="1" x14ac:dyDescent="0.25">
      <c r="A7" s="366" t="s">
        <v>37</v>
      </c>
      <c r="B7" s="367"/>
      <c r="C7" s="367"/>
      <c r="D7" s="367"/>
      <c r="E7" s="367"/>
      <c r="F7" s="367"/>
      <c r="G7" s="368"/>
    </row>
    <row r="8" spans="1:7" s="41" customFormat="1" ht="12" customHeight="1" thickBot="1" x14ac:dyDescent="0.25">
      <c r="A8" s="25" t="s">
        <v>5</v>
      </c>
      <c r="B8" s="19" t="s">
        <v>141</v>
      </c>
      <c r="C8" s="137">
        <f>+C9+C10+C11+C12+C13+C14</f>
        <v>0</v>
      </c>
      <c r="D8" s="208">
        <f>+D9+D10+D11+D12+D13+D14</f>
        <v>0</v>
      </c>
      <c r="E8" s="137">
        <f>+E9+E10+E11+E12+E13+E14</f>
        <v>0</v>
      </c>
      <c r="F8" s="137">
        <f>+F9+F10+F11+F12+F13+F14</f>
        <v>0</v>
      </c>
      <c r="G8" s="281">
        <f>+G9+G10+G11+G12+G13+G14</f>
        <v>0</v>
      </c>
    </row>
    <row r="9" spans="1:7" s="45" customFormat="1" ht="12" customHeight="1" x14ac:dyDescent="0.2">
      <c r="A9" s="167" t="s">
        <v>58</v>
      </c>
      <c r="B9" s="151" t="s">
        <v>142</v>
      </c>
      <c r="C9" s="139">
        <f>'1.3.sz.mell. '!C7</f>
        <v>0</v>
      </c>
      <c r="D9" s="139">
        <f>'1.3.sz.mell. '!D7</f>
        <v>0</v>
      </c>
      <c r="E9" s="139">
        <f>'1.3.sz.mell. '!E7</f>
        <v>0</v>
      </c>
      <c r="F9" s="139">
        <f>'1.3.sz.mell. '!F7</f>
        <v>0</v>
      </c>
      <c r="G9" s="282">
        <f t="shared" ref="G9:G14" si="0">C9+F9</f>
        <v>0</v>
      </c>
    </row>
    <row r="10" spans="1:7" s="46" customFormat="1" ht="12" customHeight="1" x14ac:dyDescent="0.2">
      <c r="A10" s="168" t="s">
        <v>59</v>
      </c>
      <c r="B10" s="152" t="s">
        <v>143</v>
      </c>
      <c r="C10" s="139">
        <f>'1.3.sz.mell. '!C8</f>
        <v>0</v>
      </c>
      <c r="D10" s="139">
        <f>'1.3.sz.mell. '!D8</f>
        <v>0</v>
      </c>
      <c r="E10" s="139">
        <f>'1.3.sz.mell. '!E8</f>
        <v>0</v>
      </c>
      <c r="F10" s="139">
        <f>'1.3.sz.mell. '!F8</f>
        <v>0</v>
      </c>
      <c r="G10" s="282">
        <f t="shared" si="0"/>
        <v>0</v>
      </c>
    </row>
    <row r="11" spans="1:7" s="46" customFormat="1" ht="12" customHeight="1" x14ac:dyDescent="0.2">
      <c r="A11" s="168" t="s">
        <v>60</v>
      </c>
      <c r="B11" s="152" t="s">
        <v>144</v>
      </c>
      <c r="C11" s="139">
        <f>'1.3.sz.mell. '!C9</f>
        <v>0</v>
      </c>
      <c r="D11" s="139">
        <f>'1.3.sz.mell. '!D9</f>
        <v>0</v>
      </c>
      <c r="E11" s="139">
        <f>'1.3.sz.mell. '!E9</f>
        <v>0</v>
      </c>
      <c r="F11" s="139">
        <f>'1.3.sz.mell. '!F9</f>
        <v>0</v>
      </c>
      <c r="G11" s="282">
        <f t="shared" si="0"/>
        <v>0</v>
      </c>
    </row>
    <row r="12" spans="1:7" s="46" customFormat="1" ht="12" customHeight="1" x14ac:dyDescent="0.2">
      <c r="A12" s="168" t="s">
        <v>61</v>
      </c>
      <c r="B12" s="152" t="s">
        <v>145</v>
      </c>
      <c r="C12" s="139">
        <f>'1.3.sz.mell. '!C10</f>
        <v>0</v>
      </c>
      <c r="D12" s="139">
        <f>'1.3.sz.mell. '!D10</f>
        <v>0</v>
      </c>
      <c r="E12" s="139">
        <f>'1.3.sz.mell. '!E10</f>
        <v>0</v>
      </c>
      <c r="F12" s="139">
        <f>'1.3.sz.mell. '!F10</f>
        <v>0</v>
      </c>
      <c r="G12" s="282">
        <f t="shared" si="0"/>
        <v>0</v>
      </c>
    </row>
    <row r="13" spans="1:7" s="46" customFormat="1" ht="12" customHeight="1" x14ac:dyDescent="0.2">
      <c r="A13" s="168" t="s">
        <v>78</v>
      </c>
      <c r="B13" s="152" t="s">
        <v>361</v>
      </c>
      <c r="C13" s="139">
        <f>'1.3.sz.mell. '!C11</f>
        <v>0</v>
      </c>
      <c r="D13" s="139">
        <f>'1.3.sz.mell. '!D11</f>
        <v>0</v>
      </c>
      <c r="E13" s="139">
        <f>'1.3.sz.mell. '!E11</f>
        <v>0</v>
      </c>
      <c r="F13" s="139">
        <f>'1.3.sz.mell. '!F11</f>
        <v>0</v>
      </c>
      <c r="G13" s="282">
        <f t="shared" si="0"/>
        <v>0</v>
      </c>
    </row>
    <row r="14" spans="1:7" s="45" customFormat="1" ht="12" customHeight="1" thickBot="1" x14ac:dyDescent="0.25">
      <c r="A14" s="169" t="s">
        <v>62</v>
      </c>
      <c r="B14" s="153" t="s">
        <v>299</v>
      </c>
      <c r="C14" s="139">
        <f>'1.3.sz.mell. '!C12</f>
        <v>0</v>
      </c>
      <c r="D14" s="139">
        <f>'1.3.sz.mell. '!D12</f>
        <v>0</v>
      </c>
      <c r="E14" s="139">
        <f>'1.3.sz.mell. '!E12</f>
        <v>0</v>
      </c>
      <c r="F14" s="139">
        <f>'1.3.sz.mell. '!F12</f>
        <v>0</v>
      </c>
      <c r="G14" s="282">
        <f t="shared" si="0"/>
        <v>0</v>
      </c>
    </row>
    <row r="15" spans="1:7" s="45" customFormat="1" ht="12" customHeight="1" thickBot="1" x14ac:dyDescent="0.25">
      <c r="A15" s="25" t="s">
        <v>6</v>
      </c>
      <c r="B15" s="78" t="s">
        <v>146</v>
      </c>
      <c r="C15" s="137">
        <f>+C16+C17+C18+C19+C20</f>
        <v>0</v>
      </c>
      <c r="D15" s="208">
        <f>+D16+D17+D18+D19+D20</f>
        <v>0</v>
      </c>
      <c r="E15" s="137">
        <f>+E16+E17+E18+E19+E20</f>
        <v>0</v>
      </c>
      <c r="F15" s="137">
        <f>+F16+F17+F18+F19+F20</f>
        <v>0</v>
      </c>
      <c r="G15" s="281">
        <f>+G16+G17+G18+G19+G20</f>
        <v>0</v>
      </c>
    </row>
    <row r="16" spans="1:7" s="45" customFormat="1" ht="12" customHeight="1" x14ac:dyDescent="0.2">
      <c r="A16" s="167" t="s">
        <v>64</v>
      </c>
      <c r="B16" s="151" t="s">
        <v>147</v>
      </c>
      <c r="C16" s="139">
        <f>'1.3.sz.mell. '!C14</f>
        <v>0</v>
      </c>
      <c r="D16" s="139">
        <f>'1.3.sz.mell. '!D14</f>
        <v>0</v>
      </c>
      <c r="E16" s="139">
        <f>'1.3.sz.mell. '!E14</f>
        <v>0</v>
      </c>
      <c r="F16" s="139">
        <f>'1.3.sz.mell. '!F14</f>
        <v>0</v>
      </c>
      <c r="G16" s="282">
        <f t="shared" ref="G16:G21" si="1">C16+F16</f>
        <v>0</v>
      </c>
    </row>
    <row r="17" spans="1:7" s="45" customFormat="1" ht="12" customHeight="1" x14ac:dyDescent="0.2">
      <c r="A17" s="168" t="s">
        <v>65</v>
      </c>
      <c r="B17" s="152" t="s">
        <v>148</v>
      </c>
      <c r="C17" s="139">
        <f>'1.3.sz.mell. '!C15</f>
        <v>0</v>
      </c>
      <c r="D17" s="139">
        <f>'1.3.sz.mell. '!D15</f>
        <v>0</v>
      </c>
      <c r="E17" s="139">
        <f>'1.3.sz.mell. '!E15</f>
        <v>0</v>
      </c>
      <c r="F17" s="139">
        <f>'1.3.sz.mell. '!F15</f>
        <v>0</v>
      </c>
      <c r="G17" s="283">
        <f t="shared" si="1"/>
        <v>0</v>
      </c>
    </row>
    <row r="18" spans="1:7" s="45" customFormat="1" ht="12" customHeight="1" x14ac:dyDescent="0.2">
      <c r="A18" s="168" t="s">
        <v>66</v>
      </c>
      <c r="B18" s="152" t="s">
        <v>291</v>
      </c>
      <c r="C18" s="139">
        <f>'1.3.sz.mell. '!C16</f>
        <v>0</v>
      </c>
      <c r="D18" s="139">
        <f>'1.3.sz.mell. '!D16</f>
        <v>0</v>
      </c>
      <c r="E18" s="139">
        <f>'1.3.sz.mell. '!E16</f>
        <v>0</v>
      </c>
      <c r="F18" s="139">
        <f>'1.3.sz.mell. '!F16</f>
        <v>0</v>
      </c>
      <c r="G18" s="283">
        <f t="shared" si="1"/>
        <v>0</v>
      </c>
    </row>
    <row r="19" spans="1:7" s="45" customFormat="1" ht="12" customHeight="1" x14ac:dyDescent="0.2">
      <c r="A19" s="168" t="s">
        <v>67</v>
      </c>
      <c r="B19" s="152" t="s">
        <v>292</v>
      </c>
      <c r="C19" s="139">
        <f>'1.3.sz.mell. '!C17</f>
        <v>0</v>
      </c>
      <c r="D19" s="139">
        <f>'1.3.sz.mell. '!D17</f>
        <v>0</v>
      </c>
      <c r="E19" s="139">
        <f>'1.3.sz.mell. '!E17</f>
        <v>0</v>
      </c>
      <c r="F19" s="139">
        <f>'1.3.sz.mell. '!F17</f>
        <v>0</v>
      </c>
      <c r="G19" s="283">
        <f t="shared" si="1"/>
        <v>0</v>
      </c>
    </row>
    <row r="20" spans="1:7" s="45" customFormat="1" ht="12" customHeight="1" x14ac:dyDescent="0.2">
      <c r="A20" s="168" t="s">
        <v>68</v>
      </c>
      <c r="B20" s="152" t="s">
        <v>149</v>
      </c>
      <c r="C20" s="139">
        <f>'1.3.sz.mell. '!C18</f>
        <v>0</v>
      </c>
      <c r="D20" s="139">
        <f>'1.3.sz.mell. '!D18</f>
        <v>0</v>
      </c>
      <c r="E20" s="139">
        <f>'1.3.sz.mell. '!E18</f>
        <v>0</v>
      </c>
      <c r="F20" s="139">
        <f>'1.3.sz.mell. '!F18</f>
        <v>0</v>
      </c>
      <c r="G20" s="283">
        <f t="shared" si="1"/>
        <v>0</v>
      </c>
    </row>
    <row r="21" spans="1:7" s="46" customFormat="1" ht="12" customHeight="1" thickBot="1" x14ac:dyDescent="0.25">
      <c r="A21" s="169" t="s">
        <v>74</v>
      </c>
      <c r="B21" s="153" t="s">
        <v>150</v>
      </c>
      <c r="C21" s="139">
        <f>'1.3.sz.mell. '!C19</f>
        <v>0</v>
      </c>
      <c r="D21" s="139">
        <f>'1.3.sz.mell. '!D19</f>
        <v>0</v>
      </c>
      <c r="E21" s="139">
        <f>'1.3.sz.mell. '!E19</f>
        <v>0</v>
      </c>
      <c r="F21" s="139">
        <f>'1.3.sz.mell. '!F19</f>
        <v>0</v>
      </c>
      <c r="G21" s="284">
        <f t="shared" si="1"/>
        <v>0</v>
      </c>
    </row>
    <row r="22" spans="1:7" s="46" customFormat="1" ht="12" customHeight="1" thickBot="1" x14ac:dyDescent="0.25">
      <c r="A22" s="25" t="s">
        <v>7</v>
      </c>
      <c r="B22" s="19" t="s">
        <v>151</v>
      </c>
      <c r="C22" s="137">
        <f>+C23+C24+C25+C26+C27</f>
        <v>0</v>
      </c>
      <c r="D22" s="208">
        <f>+D23+D24+D25+D26+D27</f>
        <v>0</v>
      </c>
      <c r="E22" s="137">
        <f>+E23+E24+E25+E26+E27</f>
        <v>0</v>
      </c>
      <c r="F22" s="137">
        <f>+F23+F24+F25+F26+F27</f>
        <v>0</v>
      </c>
      <c r="G22" s="281">
        <f>+G23+G24+G25+G26+G27</f>
        <v>0</v>
      </c>
    </row>
    <row r="23" spans="1:7" s="46" customFormat="1" ht="12" customHeight="1" x14ac:dyDescent="0.2">
      <c r="A23" s="167" t="s">
        <v>47</v>
      </c>
      <c r="B23" s="151" t="s">
        <v>152</v>
      </c>
      <c r="C23" s="139">
        <f>'1.3.sz.mell. '!C21</f>
        <v>0</v>
      </c>
      <c r="D23" s="139">
        <f>'1.3.sz.mell. '!D21</f>
        <v>0</v>
      </c>
      <c r="E23" s="139">
        <f>'1.3.sz.mell. '!E21</f>
        <v>0</v>
      </c>
      <c r="F23" s="139">
        <f>'1.3.sz.mell. '!F21</f>
        <v>0</v>
      </c>
      <c r="G23" s="282">
        <f t="shared" ref="G23:G28" si="2">C23+F23</f>
        <v>0</v>
      </c>
    </row>
    <row r="24" spans="1:7" s="45" customFormat="1" ht="12" customHeight="1" x14ac:dyDescent="0.2">
      <c r="A24" s="168" t="s">
        <v>48</v>
      </c>
      <c r="B24" s="152" t="s">
        <v>153</v>
      </c>
      <c r="C24" s="139">
        <f>'1.3.sz.mell. '!C22</f>
        <v>0</v>
      </c>
      <c r="D24" s="139">
        <f>'1.3.sz.mell. '!D22</f>
        <v>0</v>
      </c>
      <c r="E24" s="139">
        <f>'1.3.sz.mell. '!E22</f>
        <v>0</v>
      </c>
      <c r="F24" s="139">
        <f>'1.3.sz.mell. '!F22</f>
        <v>0</v>
      </c>
      <c r="G24" s="283">
        <f t="shared" si="2"/>
        <v>0</v>
      </c>
    </row>
    <row r="25" spans="1:7" s="46" customFormat="1" ht="12" customHeight="1" x14ac:dyDescent="0.2">
      <c r="A25" s="168" t="s">
        <v>49</v>
      </c>
      <c r="B25" s="152" t="s">
        <v>293</v>
      </c>
      <c r="C25" s="139">
        <f>'1.3.sz.mell. '!C23</f>
        <v>0</v>
      </c>
      <c r="D25" s="139">
        <f>'1.3.sz.mell. '!D23</f>
        <v>0</v>
      </c>
      <c r="E25" s="139">
        <f>'1.3.sz.mell. '!E23</f>
        <v>0</v>
      </c>
      <c r="F25" s="139">
        <f>'1.3.sz.mell. '!F23</f>
        <v>0</v>
      </c>
      <c r="G25" s="283">
        <f t="shared" si="2"/>
        <v>0</v>
      </c>
    </row>
    <row r="26" spans="1:7" s="46" customFormat="1" ht="12" customHeight="1" x14ac:dyDescent="0.2">
      <c r="A26" s="168" t="s">
        <v>50</v>
      </c>
      <c r="B26" s="152" t="s">
        <v>294</v>
      </c>
      <c r="C26" s="139">
        <f>'1.3.sz.mell. '!C24</f>
        <v>0</v>
      </c>
      <c r="D26" s="139">
        <f>'1.3.sz.mell. '!D24</f>
        <v>0</v>
      </c>
      <c r="E26" s="139">
        <f>'1.3.sz.mell. '!E24</f>
        <v>0</v>
      </c>
      <c r="F26" s="139">
        <f>'1.3.sz.mell. '!F24</f>
        <v>0</v>
      </c>
      <c r="G26" s="283">
        <f t="shared" si="2"/>
        <v>0</v>
      </c>
    </row>
    <row r="27" spans="1:7" s="46" customFormat="1" ht="12" customHeight="1" x14ac:dyDescent="0.2">
      <c r="A27" s="168" t="s">
        <v>91</v>
      </c>
      <c r="B27" s="152" t="s">
        <v>154</v>
      </c>
      <c r="C27" s="139">
        <f>'1.3.sz.mell. '!C25</f>
        <v>0</v>
      </c>
      <c r="D27" s="139">
        <f>'1.3.sz.mell. '!D25</f>
        <v>0</v>
      </c>
      <c r="E27" s="139">
        <f>'1.3.sz.mell. '!E25</f>
        <v>0</v>
      </c>
      <c r="F27" s="139">
        <f>'1.3.sz.mell. '!F25</f>
        <v>0</v>
      </c>
      <c r="G27" s="283">
        <f t="shared" si="2"/>
        <v>0</v>
      </c>
    </row>
    <row r="28" spans="1:7" s="46" customFormat="1" ht="12" customHeight="1" thickBot="1" x14ac:dyDescent="0.25">
      <c r="A28" s="169" t="s">
        <v>92</v>
      </c>
      <c r="B28" s="153" t="s">
        <v>155</v>
      </c>
      <c r="C28" s="139">
        <f>'1.3.sz.mell. '!C26</f>
        <v>0</v>
      </c>
      <c r="D28" s="139">
        <f>'1.3.sz.mell. '!D26</f>
        <v>0</v>
      </c>
      <c r="E28" s="139">
        <f>'1.3.sz.mell. '!E26</f>
        <v>0</v>
      </c>
      <c r="F28" s="139">
        <f>'1.3.sz.mell. '!F26</f>
        <v>0</v>
      </c>
      <c r="G28" s="284">
        <f t="shared" si="2"/>
        <v>0</v>
      </c>
    </row>
    <row r="29" spans="1:7" s="46" customFormat="1" ht="12" customHeight="1" thickBot="1" x14ac:dyDescent="0.25">
      <c r="A29" s="25" t="s">
        <v>93</v>
      </c>
      <c r="B29" s="19" t="s">
        <v>431</v>
      </c>
      <c r="C29" s="143">
        <f>+C30+C31+C32+C33+C34+C35+C36</f>
        <v>0</v>
      </c>
      <c r="D29" s="143">
        <f>+D30+D31+D32+D33+D34+D35+D36</f>
        <v>0</v>
      </c>
      <c r="E29" s="143">
        <f>+E30+E31+E32+E33+E34+E35+E36</f>
        <v>0</v>
      </c>
      <c r="F29" s="143">
        <f>+F30+F31+F32+F33+F34+F35+F36</f>
        <v>0</v>
      </c>
      <c r="G29" s="285">
        <f>+G30+G31+G32+G33+G34+G35+G36</f>
        <v>0</v>
      </c>
    </row>
    <row r="30" spans="1:7" s="46" customFormat="1" ht="12" customHeight="1" x14ac:dyDescent="0.2">
      <c r="A30" s="167" t="s">
        <v>156</v>
      </c>
      <c r="B30" s="151" t="s">
        <v>424</v>
      </c>
      <c r="C30" s="139">
        <f>'1.3.sz.mell. '!C28</f>
        <v>0</v>
      </c>
      <c r="D30" s="139">
        <f>'1.3.sz.mell. '!D28</f>
        <v>0</v>
      </c>
      <c r="E30" s="139">
        <f>'1.3.sz.mell. '!E28</f>
        <v>0</v>
      </c>
      <c r="F30" s="139">
        <f>'1.3.sz.mell. '!F28</f>
        <v>0</v>
      </c>
      <c r="G30" s="282">
        <f t="shared" ref="G30:G36" si="3">C30+F30</f>
        <v>0</v>
      </c>
    </row>
    <row r="31" spans="1:7" s="46" customFormat="1" ht="12" customHeight="1" x14ac:dyDescent="0.2">
      <c r="A31" s="168" t="s">
        <v>157</v>
      </c>
      <c r="B31" s="152" t="s">
        <v>425</v>
      </c>
      <c r="C31" s="139">
        <f>'1.3.sz.mell. '!C29</f>
        <v>0</v>
      </c>
      <c r="D31" s="139">
        <f>'1.3.sz.mell. '!D29</f>
        <v>0</v>
      </c>
      <c r="E31" s="139">
        <f>'1.3.sz.mell. '!E29</f>
        <v>0</v>
      </c>
      <c r="F31" s="139">
        <f>'1.3.sz.mell. '!F29</f>
        <v>0</v>
      </c>
      <c r="G31" s="283">
        <f t="shared" si="3"/>
        <v>0</v>
      </c>
    </row>
    <row r="32" spans="1:7" s="46" customFormat="1" ht="12" customHeight="1" x14ac:dyDescent="0.2">
      <c r="A32" s="168" t="s">
        <v>158</v>
      </c>
      <c r="B32" s="152" t="s">
        <v>426</v>
      </c>
      <c r="C32" s="139">
        <f>'1.3.sz.mell. '!C30</f>
        <v>0</v>
      </c>
      <c r="D32" s="139">
        <f>'1.3.sz.mell. '!D30</f>
        <v>0</v>
      </c>
      <c r="E32" s="139">
        <f>'1.3.sz.mell. '!E30</f>
        <v>0</v>
      </c>
      <c r="F32" s="139">
        <f>'1.3.sz.mell. '!F30</f>
        <v>0</v>
      </c>
      <c r="G32" s="283">
        <f t="shared" si="3"/>
        <v>0</v>
      </c>
    </row>
    <row r="33" spans="1:7" s="46" customFormat="1" ht="12" customHeight="1" x14ac:dyDescent="0.2">
      <c r="A33" s="168" t="s">
        <v>159</v>
      </c>
      <c r="B33" s="152" t="s">
        <v>427</v>
      </c>
      <c r="C33" s="139">
        <f>'1.3.sz.mell. '!C31</f>
        <v>0</v>
      </c>
      <c r="D33" s="139">
        <f>'1.3.sz.mell. '!D31</f>
        <v>0</v>
      </c>
      <c r="E33" s="139">
        <f>'1.3.sz.mell. '!E31</f>
        <v>0</v>
      </c>
      <c r="F33" s="139">
        <f>'1.3.sz.mell. '!F31</f>
        <v>0</v>
      </c>
      <c r="G33" s="283">
        <f t="shared" si="3"/>
        <v>0</v>
      </c>
    </row>
    <row r="34" spans="1:7" s="46" customFormat="1" ht="12" customHeight="1" x14ac:dyDescent="0.2">
      <c r="A34" s="168" t="s">
        <v>428</v>
      </c>
      <c r="B34" s="152" t="s">
        <v>160</v>
      </c>
      <c r="C34" s="139">
        <f>'1.3.sz.mell. '!C32</f>
        <v>0</v>
      </c>
      <c r="D34" s="139">
        <f>'1.3.sz.mell. '!D32</f>
        <v>0</v>
      </c>
      <c r="E34" s="139">
        <f>'1.3.sz.mell. '!E32</f>
        <v>0</v>
      </c>
      <c r="F34" s="139">
        <f>'1.3.sz.mell. '!F32</f>
        <v>0</v>
      </c>
      <c r="G34" s="283">
        <f t="shared" si="3"/>
        <v>0</v>
      </c>
    </row>
    <row r="35" spans="1:7" s="46" customFormat="1" ht="12" customHeight="1" x14ac:dyDescent="0.2">
      <c r="A35" s="168" t="s">
        <v>429</v>
      </c>
      <c r="B35" s="152" t="s">
        <v>161</v>
      </c>
      <c r="C35" s="139">
        <f>'1.3.sz.mell. '!C33</f>
        <v>0</v>
      </c>
      <c r="D35" s="139">
        <f>'1.3.sz.mell. '!D33</f>
        <v>0</v>
      </c>
      <c r="E35" s="139">
        <f>'1.3.sz.mell. '!E33</f>
        <v>0</v>
      </c>
      <c r="F35" s="139">
        <f>'1.3.sz.mell. '!F33</f>
        <v>0</v>
      </c>
      <c r="G35" s="283">
        <f t="shared" si="3"/>
        <v>0</v>
      </c>
    </row>
    <row r="36" spans="1:7" s="46" customFormat="1" ht="12" customHeight="1" thickBot="1" x14ac:dyDescent="0.25">
      <c r="A36" s="169" t="s">
        <v>430</v>
      </c>
      <c r="B36" s="153" t="s">
        <v>162</v>
      </c>
      <c r="C36" s="139">
        <f>'1.3.sz.mell. '!C34</f>
        <v>0</v>
      </c>
      <c r="D36" s="139">
        <f>'1.3.sz.mell. '!D34</f>
        <v>0</v>
      </c>
      <c r="E36" s="139">
        <f>'1.3.sz.mell. '!E34</f>
        <v>0</v>
      </c>
      <c r="F36" s="139">
        <f>'1.3.sz.mell. '!F34</f>
        <v>0</v>
      </c>
      <c r="G36" s="284">
        <f t="shared" si="3"/>
        <v>0</v>
      </c>
    </row>
    <row r="37" spans="1:7" s="46" customFormat="1" ht="12" customHeight="1" thickBot="1" x14ac:dyDescent="0.25">
      <c r="A37" s="25" t="s">
        <v>9</v>
      </c>
      <c r="B37" s="19" t="s">
        <v>300</v>
      </c>
      <c r="C37" s="137">
        <f>SUM(C38:C48)</f>
        <v>0</v>
      </c>
      <c r="D37" s="208">
        <f>SUM(D38:D48)</f>
        <v>0</v>
      </c>
      <c r="E37" s="137">
        <f>SUM(E38:E48)</f>
        <v>0</v>
      </c>
      <c r="F37" s="137">
        <f>SUM(F38:F48)</f>
        <v>0</v>
      </c>
      <c r="G37" s="281">
        <f>SUM(G38:G48)</f>
        <v>0</v>
      </c>
    </row>
    <row r="38" spans="1:7" s="46" customFormat="1" ht="12" customHeight="1" x14ac:dyDescent="0.2">
      <c r="A38" s="167" t="s">
        <v>51</v>
      </c>
      <c r="B38" s="151" t="s">
        <v>165</v>
      </c>
      <c r="C38" s="139">
        <f>'1.3.sz.mell. '!C36</f>
        <v>0</v>
      </c>
      <c r="D38" s="139">
        <f>'1.3.sz.mell. '!D36</f>
        <v>0</v>
      </c>
      <c r="E38" s="139">
        <f>'1.3.sz.mell. '!E36</f>
        <v>0</v>
      </c>
      <c r="F38" s="139">
        <f>'1.3.sz.mell. '!F36</f>
        <v>0</v>
      </c>
      <c r="G38" s="282">
        <f t="shared" ref="G38:G48" si="4">C38+F38</f>
        <v>0</v>
      </c>
    </row>
    <row r="39" spans="1:7" s="46" customFormat="1" ht="12" customHeight="1" x14ac:dyDescent="0.2">
      <c r="A39" s="168" t="s">
        <v>52</v>
      </c>
      <c r="B39" s="152" t="s">
        <v>166</v>
      </c>
      <c r="C39" s="139">
        <f>'1.3.sz.mell. '!C37</f>
        <v>0</v>
      </c>
      <c r="D39" s="139">
        <f>'1.3.sz.mell. '!D37</f>
        <v>0</v>
      </c>
      <c r="E39" s="139">
        <f>'1.3.sz.mell. '!E37</f>
        <v>0</v>
      </c>
      <c r="F39" s="139">
        <f>'1.3.sz.mell. '!F37</f>
        <v>0</v>
      </c>
      <c r="G39" s="283">
        <f t="shared" si="4"/>
        <v>0</v>
      </c>
    </row>
    <row r="40" spans="1:7" s="46" customFormat="1" ht="12" customHeight="1" x14ac:dyDescent="0.2">
      <c r="A40" s="168" t="s">
        <v>53</v>
      </c>
      <c r="B40" s="152" t="s">
        <v>167</v>
      </c>
      <c r="C40" s="139">
        <f>'1.3.sz.mell. '!C38</f>
        <v>0</v>
      </c>
      <c r="D40" s="139">
        <f>'1.3.sz.mell. '!D38</f>
        <v>0</v>
      </c>
      <c r="E40" s="139">
        <f>'1.3.sz.mell. '!E38</f>
        <v>0</v>
      </c>
      <c r="F40" s="139">
        <f>'1.3.sz.mell. '!F38</f>
        <v>0</v>
      </c>
      <c r="G40" s="283">
        <f t="shared" si="4"/>
        <v>0</v>
      </c>
    </row>
    <row r="41" spans="1:7" s="46" customFormat="1" ht="12" customHeight="1" x14ac:dyDescent="0.2">
      <c r="A41" s="168" t="s">
        <v>95</v>
      </c>
      <c r="B41" s="152" t="s">
        <v>168</v>
      </c>
      <c r="C41" s="139">
        <f>'1.3.sz.mell. '!C39</f>
        <v>0</v>
      </c>
      <c r="D41" s="139">
        <f>'1.3.sz.mell. '!D39</f>
        <v>0</v>
      </c>
      <c r="E41" s="139">
        <f>'1.3.sz.mell. '!E39</f>
        <v>0</v>
      </c>
      <c r="F41" s="139">
        <f>'1.3.sz.mell. '!F39</f>
        <v>0</v>
      </c>
      <c r="G41" s="283">
        <f t="shared" si="4"/>
        <v>0</v>
      </c>
    </row>
    <row r="42" spans="1:7" s="46" customFormat="1" ht="12" customHeight="1" x14ac:dyDescent="0.2">
      <c r="A42" s="168" t="s">
        <v>96</v>
      </c>
      <c r="B42" s="152" t="s">
        <v>169</v>
      </c>
      <c r="C42" s="139">
        <f>'1.3.sz.mell. '!C40</f>
        <v>0</v>
      </c>
      <c r="D42" s="139">
        <f>'1.3.sz.mell. '!D40</f>
        <v>0</v>
      </c>
      <c r="E42" s="139">
        <f>'1.3.sz.mell. '!E40</f>
        <v>0</v>
      </c>
      <c r="F42" s="139">
        <f>'1.3.sz.mell. '!F40</f>
        <v>0</v>
      </c>
      <c r="G42" s="283">
        <f t="shared" si="4"/>
        <v>0</v>
      </c>
    </row>
    <row r="43" spans="1:7" s="46" customFormat="1" ht="12" customHeight="1" x14ac:dyDescent="0.2">
      <c r="A43" s="168" t="s">
        <v>97</v>
      </c>
      <c r="B43" s="152" t="s">
        <v>170</v>
      </c>
      <c r="C43" s="139">
        <f>'1.3.sz.mell. '!C41</f>
        <v>0</v>
      </c>
      <c r="D43" s="139">
        <f>'1.3.sz.mell. '!D41</f>
        <v>0</v>
      </c>
      <c r="E43" s="139">
        <f>'1.3.sz.mell. '!E41</f>
        <v>0</v>
      </c>
      <c r="F43" s="139">
        <f>'1.3.sz.mell. '!F41</f>
        <v>0</v>
      </c>
      <c r="G43" s="283">
        <f t="shared" si="4"/>
        <v>0</v>
      </c>
    </row>
    <row r="44" spans="1:7" s="46" customFormat="1" ht="12" customHeight="1" x14ac:dyDescent="0.2">
      <c r="A44" s="168" t="s">
        <v>98</v>
      </c>
      <c r="B44" s="152" t="s">
        <v>171</v>
      </c>
      <c r="C44" s="139">
        <f>'1.3.sz.mell. '!C42</f>
        <v>0</v>
      </c>
      <c r="D44" s="139">
        <f>'1.3.sz.mell. '!D42</f>
        <v>0</v>
      </c>
      <c r="E44" s="139">
        <f>'1.3.sz.mell. '!E42</f>
        <v>0</v>
      </c>
      <c r="F44" s="139">
        <f>'1.3.sz.mell. '!F42</f>
        <v>0</v>
      </c>
      <c r="G44" s="283">
        <f t="shared" si="4"/>
        <v>0</v>
      </c>
    </row>
    <row r="45" spans="1:7" s="46" customFormat="1" ht="12" customHeight="1" x14ac:dyDescent="0.2">
      <c r="A45" s="168" t="s">
        <v>99</v>
      </c>
      <c r="B45" s="152" t="s">
        <v>172</v>
      </c>
      <c r="C45" s="139">
        <f>'1.3.sz.mell. '!C43</f>
        <v>0</v>
      </c>
      <c r="D45" s="139">
        <f>'1.3.sz.mell. '!D43</f>
        <v>0</v>
      </c>
      <c r="E45" s="139">
        <f>'1.3.sz.mell. '!E43</f>
        <v>0</v>
      </c>
      <c r="F45" s="139">
        <f>'1.3.sz.mell. '!F43</f>
        <v>0</v>
      </c>
      <c r="G45" s="283">
        <f t="shared" si="4"/>
        <v>0</v>
      </c>
    </row>
    <row r="46" spans="1:7" s="46" customFormat="1" ht="12" customHeight="1" x14ac:dyDescent="0.2">
      <c r="A46" s="168" t="s">
        <v>163</v>
      </c>
      <c r="B46" s="152" t="s">
        <v>173</v>
      </c>
      <c r="C46" s="139">
        <f>'1.3.sz.mell. '!C44</f>
        <v>0</v>
      </c>
      <c r="D46" s="139">
        <f>'1.3.sz.mell. '!D44</f>
        <v>0</v>
      </c>
      <c r="E46" s="139">
        <f>'1.3.sz.mell. '!E44</f>
        <v>0</v>
      </c>
      <c r="F46" s="139">
        <f>'1.3.sz.mell. '!F44</f>
        <v>0</v>
      </c>
      <c r="G46" s="286">
        <f t="shared" si="4"/>
        <v>0</v>
      </c>
    </row>
    <row r="47" spans="1:7" s="46" customFormat="1" ht="12" customHeight="1" x14ac:dyDescent="0.2">
      <c r="A47" s="169" t="s">
        <v>164</v>
      </c>
      <c r="B47" s="153" t="s">
        <v>302</v>
      </c>
      <c r="C47" s="139">
        <f>'1.3.sz.mell. '!C45</f>
        <v>0</v>
      </c>
      <c r="D47" s="139">
        <f>'1.3.sz.mell. '!D45</f>
        <v>0</v>
      </c>
      <c r="E47" s="139">
        <f>'1.3.sz.mell. '!E45</f>
        <v>0</v>
      </c>
      <c r="F47" s="139">
        <f>'1.3.sz.mell. '!F45</f>
        <v>0</v>
      </c>
      <c r="G47" s="287">
        <f t="shared" si="4"/>
        <v>0</v>
      </c>
    </row>
    <row r="48" spans="1:7" s="46" customFormat="1" ht="12" customHeight="1" thickBot="1" x14ac:dyDescent="0.25">
      <c r="A48" s="169" t="s">
        <v>301</v>
      </c>
      <c r="B48" s="153" t="s">
        <v>174</v>
      </c>
      <c r="C48" s="139">
        <f>'1.3.sz.mell. '!C46</f>
        <v>0</v>
      </c>
      <c r="D48" s="139">
        <f>'1.3.sz.mell. '!D46</f>
        <v>0</v>
      </c>
      <c r="E48" s="139">
        <f>'1.3.sz.mell. '!E46</f>
        <v>0</v>
      </c>
      <c r="F48" s="139">
        <f>'1.3.sz.mell. '!F46</f>
        <v>0</v>
      </c>
      <c r="G48" s="287">
        <f t="shared" si="4"/>
        <v>0</v>
      </c>
    </row>
    <row r="49" spans="1:7" s="46" customFormat="1" ht="12" customHeight="1" thickBot="1" x14ac:dyDescent="0.25">
      <c r="A49" s="25" t="s">
        <v>10</v>
      </c>
      <c r="B49" s="19" t="s">
        <v>175</v>
      </c>
      <c r="C49" s="137">
        <f>SUM(C50:C54)</f>
        <v>0</v>
      </c>
      <c r="D49" s="208">
        <f>SUM(D50:D54)</f>
        <v>0</v>
      </c>
      <c r="E49" s="137">
        <f>SUM(E50:E54)</f>
        <v>0</v>
      </c>
      <c r="F49" s="137">
        <f>SUM(F50:F54)</f>
        <v>0</v>
      </c>
      <c r="G49" s="281">
        <f>SUM(G50:G54)</f>
        <v>0</v>
      </c>
    </row>
    <row r="50" spans="1:7" s="46" customFormat="1" ht="12" customHeight="1" x14ac:dyDescent="0.2">
      <c r="A50" s="167" t="s">
        <v>54</v>
      </c>
      <c r="B50" s="151" t="s">
        <v>179</v>
      </c>
      <c r="C50" s="139">
        <f>'1.3.sz.mell. '!C48</f>
        <v>0</v>
      </c>
      <c r="D50" s="139">
        <f>'1.3.sz.mell. '!D48</f>
        <v>0</v>
      </c>
      <c r="E50" s="139">
        <f>'1.3.sz.mell. '!E48</f>
        <v>0</v>
      </c>
      <c r="F50" s="139">
        <f>'1.3.sz.mell. '!F48</f>
        <v>0</v>
      </c>
      <c r="G50" s="288">
        <f>C50+F50</f>
        <v>0</v>
      </c>
    </row>
    <row r="51" spans="1:7" s="46" customFormat="1" ht="12" customHeight="1" x14ac:dyDescent="0.2">
      <c r="A51" s="168" t="s">
        <v>55</v>
      </c>
      <c r="B51" s="152" t="s">
        <v>180</v>
      </c>
      <c r="C51" s="139">
        <f>'1.3.sz.mell. '!C49</f>
        <v>0</v>
      </c>
      <c r="D51" s="139">
        <f>'1.3.sz.mell. '!D49</f>
        <v>0</v>
      </c>
      <c r="E51" s="139">
        <f>'1.3.sz.mell. '!E49</f>
        <v>0</v>
      </c>
      <c r="F51" s="139">
        <f>'1.3.sz.mell. '!F49</f>
        <v>0</v>
      </c>
      <c r="G51" s="286">
        <f>C51+F51</f>
        <v>0</v>
      </c>
    </row>
    <row r="52" spans="1:7" s="46" customFormat="1" ht="12" customHeight="1" x14ac:dyDescent="0.2">
      <c r="A52" s="168" t="s">
        <v>176</v>
      </c>
      <c r="B52" s="152" t="s">
        <v>181</v>
      </c>
      <c r="C52" s="139">
        <f>'1.3.sz.mell. '!C50</f>
        <v>0</v>
      </c>
      <c r="D52" s="139">
        <f>'1.3.sz.mell. '!D50</f>
        <v>0</v>
      </c>
      <c r="E52" s="139">
        <f>'1.3.sz.mell. '!E50</f>
        <v>0</v>
      </c>
      <c r="F52" s="139">
        <f>'1.3.sz.mell. '!F50</f>
        <v>0</v>
      </c>
      <c r="G52" s="286">
        <f>C52+F52</f>
        <v>0</v>
      </c>
    </row>
    <row r="53" spans="1:7" s="46" customFormat="1" ht="12" customHeight="1" x14ac:dyDescent="0.2">
      <c r="A53" s="168" t="s">
        <v>177</v>
      </c>
      <c r="B53" s="152" t="s">
        <v>182</v>
      </c>
      <c r="C53" s="139">
        <f>'1.3.sz.mell. '!C51</f>
        <v>0</v>
      </c>
      <c r="D53" s="139">
        <f>'1.3.sz.mell. '!D51</f>
        <v>0</v>
      </c>
      <c r="E53" s="139">
        <f>'1.3.sz.mell. '!E51</f>
        <v>0</v>
      </c>
      <c r="F53" s="139">
        <f>'1.3.sz.mell. '!F51</f>
        <v>0</v>
      </c>
      <c r="G53" s="286">
        <f>C53+F53</f>
        <v>0</v>
      </c>
    </row>
    <row r="54" spans="1:7" s="46" customFormat="1" ht="12" customHeight="1" thickBot="1" x14ac:dyDescent="0.25">
      <c r="A54" s="169" t="s">
        <v>178</v>
      </c>
      <c r="B54" s="153" t="s">
        <v>183</v>
      </c>
      <c r="C54" s="139">
        <f>'1.3.sz.mell. '!C52</f>
        <v>0</v>
      </c>
      <c r="D54" s="139">
        <f>'1.3.sz.mell. '!D52</f>
        <v>0</v>
      </c>
      <c r="E54" s="139">
        <f>'1.3.sz.mell. '!E52</f>
        <v>0</v>
      </c>
      <c r="F54" s="139">
        <f>'1.3.sz.mell. '!F52</f>
        <v>0</v>
      </c>
      <c r="G54" s="287">
        <f>C54+F54</f>
        <v>0</v>
      </c>
    </row>
    <row r="55" spans="1:7" s="46" customFormat="1" ht="12" customHeight="1" thickBot="1" x14ac:dyDescent="0.25">
      <c r="A55" s="25" t="s">
        <v>100</v>
      </c>
      <c r="B55" s="19" t="s">
        <v>184</v>
      </c>
      <c r="C55" s="137">
        <f>SUM(C56:C58)</f>
        <v>75000</v>
      </c>
      <c r="D55" s="208">
        <f>SUM(D56:D58)</f>
        <v>0</v>
      </c>
      <c r="E55" s="137">
        <f>SUM(E56:E58)</f>
        <v>0</v>
      </c>
      <c r="F55" s="137">
        <f>SUM(F56:F58)</f>
        <v>0</v>
      </c>
      <c r="G55" s="281">
        <f>SUM(G56:G58)</f>
        <v>75000</v>
      </c>
    </row>
    <row r="56" spans="1:7" s="46" customFormat="1" ht="12" customHeight="1" x14ac:dyDescent="0.2">
      <c r="A56" s="167" t="s">
        <v>56</v>
      </c>
      <c r="B56" s="151" t="s">
        <v>185</v>
      </c>
      <c r="C56" s="139">
        <f>'1.3.sz.mell. '!C54</f>
        <v>0</v>
      </c>
      <c r="D56" s="139">
        <f>'1.3.sz.mell. '!D54</f>
        <v>0</v>
      </c>
      <c r="E56" s="139">
        <f>'1.3.sz.mell. '!E54</f>
        <v>0</v>
      </c>
      <c r="F56" s="139">
        <f>'1.3.sz.mell. '!F54</f>
        <v>0</v>
      </c>
      <c r="G56" s="282">
        <f>C56+F56</f>
        <v>0</v>
      </c>
    </row>
    <row r="57" spans="1:7" s="46" customFormat="1" ht="12" customHeight="1" x14ac:dyDescent="0.2">
      <c r="A57" s="168" t="s">
        <v>57</v>
      </c>
      <c r="B57" s="152" t="s">
        <v>295</v>
      </c>
      <c r="C57" s="139">
        <f>'1.3.sz.mell. '!C55</f>
        <v>0</v>
      </c>
      <c r="D57" s="139">
        <f>'1.3.sz.mell. '!D55</f>
        <v>0</v>
      </c>
      <c r="E57" s="139">
        <f>'1.3.sz.mell. '!E55</f>
        <v>0</v>
      </c>
      <c r="F57" s="139">
        <f>'1.3.sz.mell. '!F55</f>
        <v>0</v>
      </c>
      <c r="G57" s="283">
        <f>C57+F57</f>
        <v>0</v>
      </c>
    </row>
    <row r="58" spans="1:7" s="46" customFormat="1" ht="12" customHeight="1" x14ac:dyDescent="0.2">
      <c r="A58" s="168" t="s">
        <v>188</v>
      </c>
      <c r="B58" s="152" t="s">
        <v>186</v>
      </c>
      <c r="C58" s="139">
        <f>'1.3.sz.mell. '!C56</f>
        <v>75000</v>
      </c>
      <c r="D58" s="139">
        <f>'1.3.sz.mell. '!D56</f>
        <v>0</v>
      </c>
      <c r="E58" s="139">
        <f>'1.3.sz.mell. '!E56</f>
        <v>0</v>
      </c>
      <c r="F58" s="139">
        <f>'1.3.sz.mell. '!F56</f>
        <v>0</v>
      </c>
      <c r="G58" s="283">
        <f>C58+F58</f>
        <v>75000</v>
      </c>
    </row>
    <row r="59" spans="1:7" s="46" customFormat="1" ht="12" customHeight="1" thickBot="1" x14ac:dyDescent="0.25">
      <c r="A59" s="169" t="s">
        <v>189</v>
      </c>
      <c r="B59" s="153" t="s">
        <v>187</v>
      </c>
      <c r="C59" s="139">
        <f>'1.3.sz.mell. '!C57</f>
        <v>0</v>
      </c>
      <c r="D59" s="139">
        <f>'1.3.sz.mell. '!D57</f>
        <v>0</v>
      </c>
      <c r="E59" s="139">
        <f>'1.3.sz.mell. '!E57</f>
        <v>0</v>
      </c>
      <c r="F59" s="139">
        <f>'1.3.sz.mell. '!F57</f>
        <v>0</v>
      </c>
      <c r="G59" s="284">
        <f>C59+F59</f>
        <v>0</v>
      </c>
    </row>
    <row r="60" spans="1:7" s="46" customFormat="1" ht="12" customHeight="1" thickBot="1" x14ac:dyDescent="0.25">
      <c r="A60" s="25" t="s">
        <v>12</v>
      </c>
      <c r="B60" s="78" t="s">
        <v>190</v>
      </c>
      <c r="C60" s="137">
        <f>SUM(C61:C63)</f>
        <v>0</v>
      </c>
      <c r="D60" s="208">
        <f>SUM(D61:D63)</f>
        <v>0</v>
      </c>
      <c r="E60" s="137">
        <f>SUM(E61:E63)</f>
        <v>0</v>
      </c>
      <c r="F60" s="137">
        <f>SUM(F61:F63)</f>
        <v>0</v>
      </c>
      <c r="G60" s="281">
        <f>SUM(G61:G63)</f>
        <v>0</v>
      </c>
    </row>
    <row r="61" spans="1:7" s="46" customFormat="1" ht="12" customHeight="1" x14ac:dyDescent="0.2">
      <c r="A61" s="167" t="s">
        <v>101</v>
      </c>
      <c r="B61" s="151" t="s">
        <v>192</v>
      </c>
      <c r="C61" s="139">
        <f>'1.3.sz.mell. '!C59</f>
        <v>0</v>
      </c>
      <c r="D61" s="139">
        <f>'1.3.sz.mell. '!D59</f>
        <v>0</v>
      </c>
      <c r="E61" s="139">
        <f>'1.3.sz.mell. '!E59</f>
        <v>0</v>
      </c>
      <c r="F61" s="139">
        <f>'1.3.sz.mell. '!F59</f>
        <v>0</v>
      </c>
      <c r="G61" s="286">
        <f>C61+F61</f>
        <v>0</v>
      </c>
    </row>
    <row r="62" spans="1:7" s="46" customFormat="1" ht="12" customHeight="1" x14ac:dyDescent="0.2">
      <c r="A62" s="168" t="s">
        <v>102</v>
      </c>
      <c r="B62" s="152" t="s">
        <v>296</v>
      </c>
      <c r="C62" s="139">
        <f>'1.3.sz.mell. '!C60</f>
        <v>0</v>
      </c>
      <c r="D62" s="139">
        <f>'1.3.sz.mell. '!D60</f>
        <v>0</v>
      </c>
      <c r="E62" s="139">
        <f>'1.3.sz.mell. '!E60</f>
        <v>0</v>
      </c>
      <c r="F62" s="139">
        <f>'1.3.sz.mell. '!F60</f>
        <v>0</v>
      </c>
      <c r="G62" s="286">
        <f>C62+F62</f>
        <v>0</v>
      </c>
    </row>
    <row r="63" spans="1:7" s="46" customFormat="1" ht="12" customHeight="1" x14ac:dyDescent="0.2">
      <c r="A63" s="168" t="s">
        <v>123</v>
      </c>
      <c r="B63" s="152" t="s">
        <v>193</v>
      </c>
      <c r="C63" s="139">
        <f>'1.3.sz.mell. '!C61</f>
        <v>0</v>
      </c>
      <c r="D63" s="139">
        <f>'1.3.sz.mell. '!D61</f>
        <v>0</v>
      </c>
      <c r="E63" s="139">
        <f>'1.3.sz.mell. '!E61</f>
        <v>0</v>
      </c>
      <c r="F63" s="139">
        <f>'1.3.sz.mell. '!F61</f>
        <v>0</v>
      </c>
      <c r="G63" s="286">
        <f>C63+F63</f>
        <v>0</v>
      </c>
    </row>
    <row r="64" spans="1:7" s="46" customFormat="1" ht="12" customHeight="1" thickBot="1" x14ac:dyDescent="0.25">
      <c r="A64" s="169" t="s">
        <v>191</v>
      </c>
      <c r="B64" s="153" t="s">
        <v>194</v>
      </c>
      <c r="C64" s="139">
        <f>'1.3.sz.mell. '!C62</f>
        <v>0</v>
      </c>
      <c r="D64" s="139">
        <f>'1.3.sz.mell. '!D62</f>
        <v>0</v>
      </c>
      <c r="E64" s="139">
        <f>'1.3.sz.mell. '!E62</f>
        <v>0</v>
      </c>
      <c r="F64" s="139">
        <f>'1.3.sz.mell. '!F62</f>
        <v>0</v>
      </c>
      <c r="G64" s="286">
        <f>C64+F64</f>
        <v>0</v>
      </c>
    </row>
    <row r="65" spans="1:7" s="46" customFormat="1" ht="12" customHeight="1" thickBot="1" x14ac:dyDescent="0.25">
      <c r="A65" s="25" t="s">
        <v>13</v>
      </c>
      <c r="B65" s="19" t="s">
        <v>195</v>
      </c>
      <c r="C65" s="143">
        <f>+C8+C15+C22+C29+C37+C49+C55+C60</f>
        <v>75000</v>
      </c>
      <c r="D65" s="212">
        <f>+D8+D15+D22+D29+D37+D49+D55+D60</f>
        <v>0</v>
      </c>
      <c r="E65" s="143">
        <f>+E8+E15+E22+E29+E37+E49+E55+E60</f>
        <v>0</v>
      </c>
      <c r="F65" s="143">
        <f>+F8+F15+F22+F29+F37+F49+F55+F60</f>
        <v>0</v>
      </c>
      <c r="G65" s="285">
        <f>+G8+G15+G22+G29+G37+G49+G55+G60</f>
        <v>75000</v>
      </c>
    </row>
    <row r="66" spans="1:7" s="46" customFormat="1" ht="12" customHeight="1" thickBot="1" x14ac:dyDescent="0.2">
      <c r="A66" s="170" t="s">
        <v>283</v>
      </c>
      <c r="B66" s="78" t="s">
        <v>197</v>
      </c>
      <c r="C66" s="137">
        <f>SUM(C67:C69)</f>
        <v>0</v>
      </c>
      <c r="D66" s="208">
        <f>SUM(D67:D69)</f>
        <v>0</v>
      </c>
      <c r="E66" s="137">
        <f>SUM(E67:E69)</f>
        <v>0</v>
      </c>
      <c r="F66" s="137">
        <f>SUM(F67:F69)</f>
        <v>0</v>
      </c>
      <c r="G66" s="281">
        <f>SUM(G67:G69)</f>
        <v>0</v>
      </c>
    </row>
    <row r="67" spans="1:7" s="46" customFormat="1" ht="12" customHeight="1" x14ac:dyDescent="0.2">
      <c r="A67" s="167" t="s">
        <v>225</v>
      </c>
      <c r="B67" s="151" t="s">
        <v>198</v>
      </c>
      <c r="C67" s="139">
        <f>'1.3.sz.mell. '!C65</f>
        <v>0</v>
      </c>
      <c r="D67" s="139">
        <f>'1.3.sz.mell. '!D65</f>
        <v>0</v>
      </c>
      <c r="E67" s="139">
        <f>'1.3.sz.mell. '!E65</f>
        <v>0</v>
      </c>
      <c r="F67" s="139">
        <f>'1.3.sz.mell. '!F65</f>
        <v>0</v>
      </c>
      <c r="G67" s="286">
        <f>C67+F67</f>
        <v>0</v>
      </c>
    </row>
    <row r="68" spans="1:7" s="46" customFormat="1" ht="12" customHeight="1" x14ac:dyDescent="0.2">
      <c r="A68" s="168" t="s">
        <v>234</v>
      </c>
      <c r="B68" s="152" t="s">
        <v>199</v>
      </c>
      <c r="C68" s="139">
        <f>'1.3.sz.mell. '!C66</f>
        <v>0</v>
      </c>
      <c r="D68" s="139">
        <f>'1.3.sz.mell. '!D66</f>
        <v>0</v>
      </c>
      <c r="E68" s="139">
        <f>'1.3.sz.mell. '!E66</f>
        <v>0</v>
      </c>
      <c r="F68" s="139">
        <f>'1.3.sz.mell. '!F66</f>
        <v>0</v>
      </c>
      <c r="G68" s="286">
        <f>C68+F68</f>
        <v>0</v>
      </c>
    </row>
    <row r="69" spans="1:7" s="46" customFormat="1" ht="12" customHeight="1" thickBot="1" x14ac:dyDescent="0.25">
      <c r="A69" s="177" t="s">
        <v>235</v>
      </c>
      <c r="B69" s="302" t="s">
        <v>200</v>
      </c>
      <c r="C69" s="139">
        <f>'1.3.sz.mell. '!C67</f>
        <v>0</v>
      </c>
      <c r="D69" s="139">
        <f>'1.3.sz.mell. '!D67</f>
        <v>0</v>
      </c>
      <c r="E69" s="139">
        <f>'1.3.sz.mell. '!E67</f>
        <v>0</v>
      </c>
      <c r="F69" s="139">
        <f>'1.3.sz.mell. '!F67</f>
        <v>0</v>
      </c>
      <c r="G69" s="303">
        <f>C69+F69</f>
        <v>0</v>
      </c>
    </row>
    <row r="70" spans="1:7" s="46" customFormat="1" ht="12" customHeight="1" thickBot="1" x14ac:dyDescent="0.2">
      <c r="A70" s="170" t="s">
        <v>201</v>
      </c>
      <c r="B70" s="78" t="s">
        <v>202</v>
      </c>
      <c r="C70" s="137">
        <f>SUM(C71:C74)</f>
        <v>0</v>
      </c>
      <c r="D70" s="137">
        <f>SUM(D71:D74)</f>
        <v>0</v>
      </c>
      <c r="E70" s="137">
        <f>SUM(E71:E74)</f>
        <v>0</v>
      </c>
      <c r="F70" s="137">
        <f>SUM(F71:F74)</f>
        <v>0</v>
      </c>
      <c r="G70" s="281">
        <f>SUM(G71:G74)</f>
        <v>0</v>
      </c>
    </row>
    <row r="71" spans="1:7" s="46" customFormat="1" ht="12" customHeight="1" x14ac:dyDescent="0.2">
      <c r="A71" s="167" t="s">
        <v>79</v>
      </c>
      <c r="B71" s="263" t="s">
        <v>203</v>
      </c>
      <c r="C71" s="139">
        <f>'1.3.sz.mell. '!C69</f>
        <v>0</v>
      </c>
      <c r="D71" s="139">
        <f>'1.3.sz.mell. '!D69</f>
        <v>0</v>
      </c>
      <c r="E71" s="139">
        <f>'1.3.sz.mell. '!E69</f>
        <v>0</v>
      </c>
      <c r="F71" s="139">
        <f>'1.3.sz.mell. '!F69</f>
        <v>0</v>
      </c>
      <c r="G71" s="286">
        <f>C71+F71</f>
        <v>0</v>
      </c>
    </row>
    <row r="72" spans="1:7" s="46" customFormat="1" ht="12" customHeight="1" x14ac:dyDescent="0.2">
      <c r="A72" s="168" t="s">
        <v>80</v>
      </c>
      <c r="B72" s="263" t="s">
        <v>444</v>
      </c>
      <c r="C72" s="139">
        <f>'1.3.sz.mell. '!C70</f>
        <v>0</v>
      </c>
      <c r="D72" s="139">
        <f>'1.3.sz.mell. '!D70</f>
        <v>0</v>
      </c>
      <c r="E72" s="139">
        <f>'1.3.sz.mell. '!E70</f>
        <v>0</v>
      </c>
      <c r="F72" s="139">
        <f>'1.3.sz.mell. '!F70</f>
        <v>0</v>
      </c>
      <c r="G72" s="286">
        <f>C72+F72</f>
        <v>0</v>
      </c>
    </row>
    <row r="73" spans="1:7" s="46" customFormat="1" ht="12" customHeight="1" x14ac:dyDescent="0.2">
      <c r="A73" s="168" t="s">
        <v>226</v>
      </c>
      <c r="B73" s="263" t="s">
        <v>204</v>
      </c>
      <c r="C73" s="139">
        <f>'1.3.sz.mell. '!C71</f>
        <v>0</v>
      </c>
      <c r="D73" s="139">
        <f>'1.3.sz.mell. '!D71</f>
        <v>0</v>
      </c>
      <c r="E73" s="139">
        <f>'1.3.sz.mell. '!E71</f>
        <v>0</v>
      </c>
      <c r="F73" s="139">
        <f>'1.3.sz.mell. '!F71</f>
        <v>0</v>
      </c>
      <c r="G73" s="286">
        <f>C73+F73</f>
        <v>0</v>
      </c>
    </row>
    <row r="74" spans="1:7" s="46" customFormat="1" ht="12" customHeight="1" thickBot="1" x14ac:dyDescent="0.25">
      <c r="A74" s="169" t="s">
        <v>227</v>
      </c>
      <c r="B74" s="264" t="s">
        <v>445</v>
      </c>
      <c r="C74" s="139">
        <f>'1.3.sz.mell. '!C72</f>
        <v>0</v>
      </c>
      <c r="D74" s="139">
        <f>'1.3.sz.mell. '!D72</f>
        <v>0</v>
      </c>
      <c r="E74" s="139">
        <f>'1.3.sz.mell. '!E72</f>
        <v>0</v>
      </c>
      <c r="F74" s="139">
        <f>'1.3.sz.mell. '!F72</f>
        <v>0</v>
      </c>
      <c r="G74" s="286">
        <f>C74+F74</f>
        <v>0</v>
      </c>
    </row>
    <row r="75" spans="1:7" s="46" customFormat="1" ht="12" customHeight="1" thickBot="1" x14ac:dyDescent="0.2">
      <c r="A75" s="170" t="s">
        <v>205</v>
      </c>
      <c r="B75" s="78" t="s">
        <v>206</v>
      </c>
      <c r="C75" s="137">
        <f>SUM(C76:C77)</f>
        <v>0</v>
      </c>
      <c r="D75" s="137">
        <f>SUM(D76:D77)</f>
        <v>0</v>
      </c>
      <c r="E75" s="137">
        <f>SUM(E76:E77)</f>
        <v>0</v>
      </c>
      <c r="F75" s="137">
        <f>SUM(F76:F77)</f>
        <v>0</v>
      </c>
      <c r="G75" s="281">
        <f>SUM(G76:G77)</f>
        <v>0</v>
      </c>
    </row>
    <row r="76" spans="1:7" s="46" customFormat="1" ht="12" customHeight="1" x14ac:dyDescent="0.2">
      <c r="A76" s="167" t="s">
        <v>228</v>
      </c>
      <c r="B76" s="151" t="s">
        <v>207</v>
      </c>
      <c r="C76" s="139">
        <f>'1.3.sz.mell. '!C74</f>
        <v>0</v>
      </c>
      <c r="D76" s="139">
        <f>'1.3.sz.mell. '!D74</f>
        <v>0</v>
      </c>
      <c r="E76" s="139">
        <f>'1.3.sz.mell. '!E74</f>
        <v>0</v>
      </c>
      <c r="F76" s="139">
        <f>'1.3.sz.mell. '!F74</f>
        <v>0</v>
      </c>
      <c r="G76" s="286">
        <f>C76+F76</f>
        <v>0</v>
      </c>
    </row>
    <row r="77" spans="1:7" s="46" customFormat="1" ht="12" customHeight="1" thickBot="1" x14ac:dyDescent="0.25">
      <c r="A77" s="169" t="s">
        <v>229</v>
      </c>
      <c r="B77" s="153" t="s">
        <v>208</v>
      </c>
      <c r="C77" s="139">
        <f>'1.3.sz.mell. '!C75</f>
        <v>0</v>
      </c>
      <c r="D77" s="139">
        <f>'1.3.sz.mell. '!D75</f>
        <v>0</v>
      </c>
      <c r="E77" s="139">
        <f>'1.3.sz.mell. '!E75</f>
        <v>0</v>
      </c>
      <c r="F77" s="139">
        <f>'1.3.sz.mell. '!F75</f>
        <v>0</v>
      </c>
      <c r="G77" s="286">
        <f>C77+F77</f>
        <v>0</v>
      </c>
    </row>
    <row r="78" spans="1:7" s="45" customFormat="1" ht="12" customHeight="1" thickBot="1" x14ac:dyDescent="0.2">
      <c r="A78" s="170" t="s">
        <v>209</v>
      </c>
      <c r="B78" s="78" t="s">
        <v>210</v>
      </c>
      <c r="C78" s="137">
        <f>SUM(C79:C81)</f>
        <v>0</v>
      </c>
      <c r="D78" s="137">
        <f>SUM(D79:D81)</f>
        <v>0</v>
      </c>
      <c r="E78" s="137">
        <f>SUM(E79:E81)</f>
        <v>0</v>
      </c>
      <c r="F78" s="137">
        <f>SUM(F79:F81)</f>
        <v>0</v>
      </c>
      <c r="G78" s="281">
        <f>SUM(G79:G81)</f>
        <v>0</v>
      </c>
    </row>
    <row r="79" spans="1:7" s="46" customFormat="1" ht="12" customHeight="1" x14ac:dyDescent="0.2">
      <c r="A79" s="167" t="s">
        <v>230</v>
      </c>
      <c r="B79" s="151" t="s">
        <v>211</v>
      </c>
      <c r="C79" s="139">
        <f>'1.3.sz.mell. '!C77</f>
        <v>0</v>
      </c>
      <c r="D79" s="139">
        <f>'1.3.sz.mell. '!D77</f>
        <v>0</v>
      </c>
      <c r="E79" s="139">
        <f>'1.3.sz.mell. '!E77</f>
        <v>0</v>
      </c>
      <c r="F79" s="139">
        <f>'1.3.sz.mell. '!F77</f>
        <v>0</v>
      </c>
      <c r="G79" s="286">
        <f>C79+F79</f>
        <v>0</v>
      </c>
    </row>
    <row r="80" spans="1:7" s="46" customFormat="1" ht="12" customHeight="1" x14ac:dyDescent="0.2">
      <c r="A80" s="168" t="s">
        <v>231</v>
      </c>
      <c r="B80" s="152" t="s">
        <v>212</v>
      </c>
      <c r="C80" s="139">
        <f>'1.3.sz.mell. '!C78</f>
        <v>0</v>
      </c>
      <c r="D80" s="139">
        <f>'1.3.sz.mell. '!D78</f>
        <v>0</v>
      </c>
      <c r="E80" s="139">
        <f>'1.3.sz.mell. '!E78</f>
        <v>0</v>
      </c>
      <c r="F80" s="139">
        <f>'1.3.sz.mell. '!F78</f>
        <v>0</v>
      </c>
      <c r="G80" s="286">
        <f>C80+F80</f>
        <v>0</v>
      </c>
    </row>
    <row r="81" spans="1:7" s="46" customFormat="1" ht="12" customHeight="1" thickBot="1" x14ac:dyDescent="0.25">
      <c r="A81" s="169" t="s">
        <v>232</v>
      </c>
      <c r="B81" s="265" t="s">
        <v>446</v>
      </c>
      <c r="C81" s="139">
        <f>'1.3.sz.mell. '!C79</f>
        <v>0</v>
      </c>
      <c r="D81" s="139">
        <f>'1.3.sz.mell. '!D79</f>
        <v>0</v>
      </c>
      <c r="E81" s="139">
        <f>'1.3.sz.mell. '!E79</f>
        <v>0</v>
      </c>
      <c r="F81" s="139">
        <f>'1.3.sz.mell. '!F79</f>
        <v>0</v>
      </c>
      <c r="G81" s="286">
        <f>C81+F81</f>
        <v>0</v>
      </c>
    </row>
    <row r="82" spans="1:7" s="46" customFormat="1" ht="12" customHeight="1" thickBot="1" x14ac:dyDescent="0.2">
      <c r="A82" s="170" t="s">
        <v>213</v>
      </c>
      <c r="B82" s="78" t="s">
        <v>233</v>
      </c>
      <c r="C82" s="137">
        <f>SUM(C83:C86)</f>
        <v>0</v>
      </c>
      <c r="D82" s="137">
        <f>SUM(D83:D86)</f>
        <v>0</v>
      </c>
      <c r="E82" s="137">
        <f>SUM(E83:E86)</f>
        <v>0</v>
      </c>
      <c r="F82" s="137">
        <f>SUM(F83:F86)</f>
        <v>0</v>
      </c>
      <c r="G82" s="281">
        <f>SUM(G83:G86)</f>
        <v>0</v>
      </c>
    </row>
    <row r="83" spans="1:7" s="46" customFormat="1" ht="12" customHeight="1" x14ac:dyDescent="0.2">
      <c r="A83" s="171" t="s">
        <v>214</v>
      </c>
      <c r="B83" s="151" t="s">
        <v>215</v>
      </c>
      <c r="C83" s="139">
        <f>'1.3.sz.mell. '!C81</f>
        <v>0</v>
      </c>
      <c r="D83" s="139">
        <f>'1.3.sz.mell. '!D81</f>
        <v>0</v>
      </c>
      <c r="E83" s="139">
        <f>'1.3.sz.mell. '!E81</f>
        <v>0</v>
      </c>
      <c r="F83" s="139">
        <f>'1.3.sz.mell. '!F81</f>
        <v>0</v>
      </c>
      <c r="G83" s="286">
        <f t="shared" ref="G83:G88" si="5">C83+F83</f>
        <v>0</v>
      </c>
    </row>
    <row r="84" spans="1:7" s="46" customFormat="1" ht="12" customHeight="1" x14ac:dyDescent="0.2">
      <c r="A84" s="172" t="s">
        <v>216</v>
      </c>
      <c r="B84" s="152" t="s">
        <v>217</v>
      </c>
      <c r="C84" s="139">
        <f>'1.3.sz.mell. '!C82</f>
        <v>0</v>
      </c>
      <c r="D84" s="139">
        <f>'1.3.sz.mell. '!D82</f>
        <v>0</v>
      </c>
      <c r="E84" s="139">
        <f>'1.3.sz.mell. '!E82</f>
        <v>0</v>
      </c>
      <c r="F84" s="139">
        <f>'1.3.sz.mell. '!F82</f>
        <v>0</v>
      </c>
      <c r="G84" s="286">
        <f t="shared" si="5"/>
        <v>0</v>
      </c>
    </row>
    <row r="85" spans="1:7" s="46" customFormat="1" ht="12" customHeight="1" x14ac:dyDescent="0.2">
      <c r="A85" s="172" t="s">
        <v>218</v>
      </c>
      <c r="B85" s="152" t="s">
        <v>219</v>
      </c>
      <c r="C85" s="139">
        <f>'1.3.sz.mell. '!C83</f>
        <v>0</v>
      </c>
      <c r="D85" s="139">
        <f>'1.3.sz.mell. '!D83</f>
        <v>0</v>
      </c>
      <c r="E85" s="139">
        <f>'1.3.sz.mell. '!E83</f>
        <v>0</v>
      </c>
      <c r="F85" s="139">
        <f>'1.3.sz.mell. '!F83</f>
        <v>0</v>
      </c>
      <c r="G85" s="286">
        <f t="shared" si="5"/>
        <v>0</v>
      </c>
    </row>
    <row r="86" spans="1:7" s="45" customFormat="1" ht="12" customHeight="1" thickBot="1" x14ac:dyDescent="0.25">
      <c r="A86" s="173" t="s">
        <v>220</v>
      </c>
      <c r="B86" s="153" t="s">
        <v>221</v>
      </c>
      <c r="C86" s="139">
        <f>'1.3.sz.mell. '!C84</f>
        <v>0</v>
      </c>
      <c r="D86" s="139">
        <f>'1.3.sz.mell. '!D84</f>
        <v>0</v>
      </c>
      <c r="E86" s="139">
        <f>'1.3.sz.mell. '!E84</f>
        <v>0</v>
      </c>
      <c r="F86" s="139">
        <f>'1.3.sz.mell. '!F84</f>
        <v>0</v>
      </c>
      <c r="G86" s="286">
        <f t="shared" si="5"/>
        <v>0</v>
      </c>
    </row>
    <row r="87" spans="1:7" s="45" customFormat="1" ht="12" customHeight="1" thickBot="1" x14ac:dyDescent="0.2">
      <c r="A87" s="170" t="s">
        <v>222</v>
      </c>
      <c r="B87" s="78" t="s">
        <v>341</v>
      </c>
      <c r="C87" s="185"/>
      <c r="D87" s="185"/>
      <c r="E87" s="185"/>
      <c r="F87" s="137">
        <f t="shared" ref="F87:F88" si="6">D87+E87</f>
        <v>0</v>
      </c>
      <c r="G87" s="281">
        <f t="shared" si="5"/>
        <v>0</v>
      </c>
    </row>
    <row r="88" spans="1:7" s="45" customFormat="1" ht="12" customHeight="1" thickBot="1" x14ac:dyDescent="0.2">
      <c r="A88" s="170" t="s">
        <v>362</v>
      </c>
      <c r="B88" s="78" t="s">
        <v>223</v>
      </c>
      <c r="C88" s="185"/>
      <c r="D88" s="185"/>
      <c r="E88" s="185"/>
      <c r="F88" s="137">
        <f t="shared" si="6"/>
        <v>0</v>
      </c>
      <c r="G88" s="281">
        <f t="shared" si="5"/>
        <v>0</v>
      </c>
    </row>
    <row r="89" spans="1:7" s="45" customFormat="1" ht="12" customHeight="1" thickBot="1" x14ac:dyDescent="0.2">
      <c r="A89" s="170" t="s">
        <v>363</v>
      </c>
      <c r="B89" s="157" t="s">
        <v>344</v>
      </c>
      <c r="C89" s="143">
        <f>+C66+C70+C75+C78+C82+C88+C87</f>
        <v>0</v>
      </c>
      <c r="D89" s="143">
        <f>+D66+D70+D75+D78+D82+D88+D87</f>
        <v>0</v>
      </c>
      <c r="E89" s="143">
        <f>+E66+E70+E75+E78+E82+E88+E87</f>
        <v>0</v>
      </c>
      <c r="F89" s="143">
        <f>+F66+F70+F75+F78+F82+F88+F87</f>
        <v>0</v>
      </c>
      <c r="G89" s="285">
        <f>+G66+G70+G75+G78+G82+G88+G87</f>
        <v>0</v>
      </c>
    </row>
    <row r="90" spans="1:7" s="45" customFormat="1" ht="12" customHeight="1" thickBot="1" x14ac:dyDescent="0.2">
      <c r="A90" s="174" t="s">
        <v>364</v>
      </c>
      <c r="B90" s="158" t="s">
        <v>365</v>
      </c>
      <c r="C90" s="143">
        <f>+C65+C89</f>
        <v>75000</v>
      </c>
      <c r="D90" s="143">
        <f>+D65+D89</f>
        <v>0</v>
      </c>
      <c r="E90" s="143">
        <f>+E65+E89</f>
        <v>0</v>
      </c>
      <c r="F90" s="143">
        <f>+F65+F89</f>
        <v>0</v>
      </c>
      <c r="G90" s="285">
        <f>+G65+G89</f>
        <v>75000</v>
      </c>
    </row>
    <row r="91" spans="1:7" s="46" customFormat="1" ht="15" customHeight="1" thickBot="1" x14ac:dyDescent="0.25">
      <c r="A91" s="72"/>
      <c r="B91" s="73"/>
      <c r="C91" s="123"/>
    </row>
    <row r="92" spans="1:7" s="41" customFormat="1" ht="16.5" customHeight="1" thickBot="1" x14ac:dyDescent="0.25">
      <c r="A92" s="366" t="s">
        <v>38</v>
      </c>
      <c r="B92" s="367"/>
      <c r="C92" s="367"/>
      <c r="D92" s="367"/>
      <c r="E92" s="367"/>
      <c r="F92" s="367"/>
      <c r="G92" s="368"/>
    </row>
    <row r="93" spans="1:7" s="47" customFormat="1" ht="12" customHeight="1" thickBot="1" x14ac:dyDescent="0.25">
      <c r="A93" s="145" t="s">
        <v>5</v>
      </c>
      <c r="B93" s="24" t="s">
        <v>369</v>
      </c>
      <c r="C93" s="136">
        <f>+C94+C95+C96+C97+C98+C111</f>
        <v>1813000</v>
      </c>
      <c r="D93" s="290">
        <f>+D94+D95+D96+D97+D98+D111</f>
        <v>0</v>
      </c>
      <c r="E93" s="136">
        <f>+E94+E95+E96+E97+E98+E111</f>
        <v>0</v>
      </c>
      <c r="F93" s="136">
        <f>+F94+F95+F96+F97+F98+F111</f>
        <v>0</v>
      </c>
      <c r="G93" s="294">
        <f>+G94+G95+G96+G97+G98+G111</f>
        <v>1813000</v>
      </c>
    </row>
    <row r="94" spans="1:7" ht="12" customHeight="1" thickBot="1" x14ac:dyDescent="0.25">
      <c r="A94" s="175" t="s">
        <v>58</v>
      </c>
      <c r="B94" s="8" t="s">
        <v>34</v>
      </c>
      <c r="C94" s="200">
        <f>'1.3.sz.mell. '!C96</f>
        <v>852000</v>
      </c>
      <c r="D94" s="200">
        <f>'1.3.sz.mell. '!D96</f>
        <v>0</v>
      </c>
      <c r="E94" s="200">
        <f>'1.3.sz.mell. '!E96</f>
        <v>0</v>
      </c>
      <c r="F94" s="200">
        <f>'1.3.sz.mell. '!F96</f>
        <v>0</v>
      </c>
      <c r="G94" s="295">
        <f t="shared" ref="G94:G113" si="7">C94+F94</f>
        <v>852000</v>
      </c>
    </row>
    <row r="95" spans="1:7" ht="12" customHeight="1" thickBot="1" x14ac:dyDescent="0.25">
      <c r="A95" s="168" t="s">
        <v>59</v>
      </c>
      <c r="B95" s="6" t="s">
        <v>103</v>
      </c>
      <c r="C95" s="200">
        <f>'1.3.sz.mell. '!C97</f>
        <v>347000</v>
      </c>
      <c r="D95" s="200">
        <f>'1.3.sz.mell. '!D97</f>
        <v>0</v>
      </c>
      <c r="E95" s="200">
        <f>'1.3.sz.mell. '!E97</f>
        <v>0</v>
      </c>
      <c r="F95" s="200">
        <f>'1.3.sz.mell. '!F97</f>
        <v>0</v>
      </c>
      <c r="G95" s="283">
        <f t="shared" si="7"/>
        <v>347000</v>
      </c>
    </row>
    <row r="96" spans="1:7" ht="12" customHeight="1" thickBot="1" x14ac:dyDescent="0.25">
      <c r="A96" s="168" t="s">
        <v>60</v>
      </c>
      <c r="B96" s="6" t="s">
        <v>77</v>
      </c>
      <c r="C96" s="200">
        <f>'1.3.sz.mell. '!C98</f>
        <v>134000</v>
      </c>
      <c r="D96" s="200">
        <f>'1.3.sz.mell. '!D98</f>
        <v>0</v>
      </c>
      <c r="E96" s="200">
        <f>'1.3.sz.mell. '!E98</f>
        <v>0</v>
      </c>
      <c r="F96" s="200">
        <f>'1.3.sz.mell. '!F98</f>
        <v>0</v>
      </c>
      <c r="G96" s="284">
        <f t="shared" si="7"/>
        <v>134000</v>
      </c>
    </row>
    <row r="97" spans="1:7" ht="12" customHeight="1" thickBot="1" x14ac:dyDescent="0.25">
      <c r="A97" s="168" t="s">
        <v>61</v>
      </c>
      <c r="B97" s="9" t="s">
        <v>104</v>
      </c>
      <c r="C97" s="200">
        <f>'1.3.sz.mell. '!C99</f>
        <v>0</v>
      </c>
      <c r="D97" s="200">
        <f>'1.3.sz.mell. '!D99</f>
        <v>0</v>
      </c>
      <c r="E97" s="200">
        <f>'1.3.sz.mell. '!E99</f>
        <v>0</v>
      </c>
      <c r="F97" s="200">
        <f>'1.3.sz.mell. '!F99</f>
        <v>0</v>
      </c>
      <c r="G97" s="284">
        <f t="shared" si="7"/>
        <v>0</v>
      </c>
    </row>
    <row r="98" spans="1:7" ht="12" customHeight="1" thickBot="1" x14ac:dyDescent="0.25">
      <c r="A98" s="168" t="s">
        <v>69</v>
      </c>
      <c r="B98" s="17" t="s">
        <v>105</v>
      </c>
      <c r="C98" s="200">
        <f>'1.3.sz.mell. '!C100</f>
        <v>480000</v>
      </c>
      <c r="D98" s="200">
        <f>'1.3.sz.mell. '!D100</f>
        <v>0</v>
      </c>
      <c r="E98" s="200">
        <f>'1.3.sz.mell. '!E100</f>
        <v>0</v>
      </c>
      <c r="F98" s="200">
        <f>'1.3.sz.mell. '!F100</f>
        <v>0</v>
      </c>
      <c r="G98" s="284">
        <f t="shared" si="7"/>
        <v>480000</v>
      </c>
    </row>
    <row r="99" spans="1:7" ht="12" customHeight="1" thickBot="1" x14ac:dyDescent="0.25">
      <c r="A99" s="168" t="s">
        <v>62</v>
      </c>
      <c r="B99" s="6" t="s">
        <v>366</v>
      </c>
      <c r="C99" s="200">
        <f>'1.3.sz.mell. '!C101</f>
        <v>0</v>
      </c>
      <c r="D99" s="200">
        <f>'1.3.sz.mell. '!D101</f>
        <v>0</v>
      </c>
      <c r="E99" s="200">
        <f>'1.3.sz.mell. '!E101</f>
        <v>0</v>
      </c>
      <c r="F99" s="200">
        <f>'1.3.sz.mell. '!F101</f>
        <v>0</v>
      </c>
      <c r="G99" s="284">
        <f t="shared" si="7"/>
        <v>0</v>
      </c>
    </row>
    <row r="100" spans="1:7" ht="12" customHeight="1" thickBot="1" x14ac:dyDescent="0.25">
      <c r="A100" s="168" t="s">
        <v>63</v>
      </c>
      <c r="B100" s="53" t="s">
        <v>307</v>
      </c>
      <c r="C100" s="200">
        <f>'1.3.sz.mell. '!C102</f>
        <v>0</v>
      </c>
      <c r="D100" s="200">
        <f>'1.3.sz.mell. '!D102</f>
        <v>0</v>
      </c>
      <c r="E100" s="200">
        <f>'1.3.sz.mell. '!E102</f>
        <v>0</v>
      </c>
      <c r="F100" s="200">
        <f>'1.3.sz.mell. '!F102</f>
        <v>0</v>
      </c>
      <c r="G100" s="284">
        <f t="shared" si="7"/>
        <v>0</v>
      </c>
    </row>
    <row r="101" spans="1:7" ht="12" customHeight="1" thickBot="1" x14ac:dyDescent="0.25">
      <c r="A101" s="168" t="s">
        <v>70</v>
      </c>
      <c r="B101" s="53" t="s">
        <v>306</v>
      </c>
      <c r="C101" s="200">
        <f>'1.3.sz.mell. '!C103</f>
        <v>0</v>
      </c>
      <c r="D101" s="200">
        <f>'1.3.sz.mell. '!D103</f>
        <v>0</v>
      </c>
      <c r="E101" s="200">
        <f>'1.3.sz.mell. '!E103</f>
        <v>0</v>
      </c>
      <c r="F101" s="200">
        <f>'1.3.sz.mell. '!F103</f>
        <v>0</v>
      </c>
      <c r="G101" s="284">
        <f t="shared" si="7"/>
        <v>0</v>
      </c>
    </row>
    <row r="102" spans="1:7" ht="12" customHeight="1" thickBot="1" x14ac:dyDescent="0.25">
      <c r="A102" s="168" t="s">
        <v>71</v>
      </c>
      <c r="B102" s="53" t="s">
        <v>239</v>
      </c>
      <c r="C102" s="200">
        <f>'1.3.sz.mell. '!C104</f>
        <v>0</v>
      </c>
      <c r="D102" s="200">
        <f>'1.3.sz.mell. '!D104</f>
        <v>0</v>
      </c>
      <c r="E102" s="200">
        <f>'1.3.sz.mell. '!E104</f>
        <v>0</v>
      </c>
      <c r="F102" s="200">
        <f>'1.3.sz.mell. '!F104</f>
        <v>0</v>
      </c>
      <c r="G102" s="284">
        <f t="shared" si="7"/>
        <v>0</v>
      </c>
    </row>
    <row r="103" spans="1:7" ht="12" customHeight="1" thickBot="1" x14ac:dyDescent="0.25">
      <c r="A103" s="168" t="s">
        <v>72</v>
      </c>
      <c r="B103" s="54" t="s">
        <v>240</v>
      </c>
      <c r="C103" s="200">
        <f>'1.3.sz.mell. '!C105</f>
        <v>0</v>
      </c>
      <c r="D103" s="200">
        <f>'1.3.sz.mell. '!D105</f>
        <v>0</v>
      </c>
      <c r="E103" s="200">
        <f>'1.3.sz.mell. '!E105</f>
        <v>0</v>
      </c>
      <c r="F103" s="200">
        <f>'1.3.sz.mell. '!F105</f>
        <v>0</v>
      </c>
      <c r="G103" s="284">
        <f t="shared" si="7"/>
        <v>0</v>
      </c>
    </row>
    <row r="104" spans="1:7" ht="12" customHeight="1" thickBot="1" x14ac:dyDescent="0.25">
      <c r="A104" s="168" t="s">
        <v>73</v>
      </c>
      <c r="B104" s="54" t="s">
        <v>241</v>
      </c>
      <c r="C104" s="200">
        <f>'1.3.sz.mell. '!C106</f>
        <v>0</v>
      </c>
      <c r="D104" s="200">
        <f>'1.3.sz.mell. '!D106</f>
        <v>0</v>
      </c>
      <c r="E104" s="200">
        <f>'1.3.sz.mell. '!E106</f>
        <v>0</v>
      </c>
      <c r="F104" s="200">
        <f>'1.3.sz.mell. '!F106</f>
        <v>0</v>
      </c>
      <c r="G104" s="284">
        <f t="shared" si="7"/>
        <v>0</v>
      </c>
    </row>
    <row r="105" spans="1:7" ht="12" customHeight="1" thickBot="1" x14ac:dyDescent="0.25">
      <c r="A105" s="168" t="s">
        <v>75</v>
      </c>
      <c r="B105" s="53" t="s">
        <v>242</v>
      </c>
      <c r="C105" s="200">
        <f>'1.3.sz.mell. '!C107</f>
        <v>0</v>
      </c>
      <c r="D105" s="200">
        <f>'1.3.sz.mell. '!D107</f>
        <v>0</v>
      </c>
      <c r="E105" s="200">
        <f>'1.3.sz.mell. '!E107</f>
        <v>0</v>
      </c>
      <c r="F105" s="200">
        <f>'1.3.sz.mell. '!F107</f>
        <v>0</v>
      </c>
      <c r="G105" s="284">
        <f t="shared" si="7"/>
        <v>0</v>
      </c>
    </row>
    <row r="106" spans="1:7" ht="12" customHeight="1" thickBot="1" x14ac:dyDescent="0.25">
      <c r="A106" s="168" t="s">
        <v>106</v>
      </c>
      <c r="B106" s="53" t="s">
        <v>243</v>
      </c>
      <c r="C106" s="200">
        <f>'1.3.sz.mell. '!C108</f>
        <v>0</v>
      </c>
      <c r="D106" s="200">
        <f>'1.3.sz.mell. '!D108</f>
        <v>0</v>
      </c>
      <c r="E106" s="200">
        <f>'1.3.sz.mell. '!E108</f>
        <v>0</v>
      </c>
      <c r="F106" s="200">
        <f>'1.3.sz.mell. '!F108</f>
        <v>0</v>
      </c>
      <c r="G106" s="284">
        <f t="shared" si="7"/>
        <v>0</v>
      </c>
    </row>
    <row r="107" spans="1:7" ht="12" customHeight="1" thickBot="1" x14ac:dyDescent="0.25">
      <c r="A107" s="168" t="s">
        <v>237</v>
      </c>
      <c r="B107" s="54" t="s">
        <v>244</v>
      </c>
      <c r="C107" s="200">
        <f>'1.3.sz.mell. '!C109</f>
        <v>0</v>
      </c>
      <c r="D107" s="200">
        <f>'1.3.sz.mell. '!D109</f>
        <v>0</v>
      </c>
      <c r="E107" s="200">
        <f>'1.3.sz.mell. '!E109</f>
        <v>0</v>
      </c>
      <c r="F107" s="200">
        <f>'1.3.sz.mell. '!F109</f>
        <v>0</v>
      </c>
      <c r="G107" s="284">
        <f t="shared" si="7"/>
        <v>0</v>
      </c>
    </row>
    <row r="108" spans="1:7" ht="12" customHeight="1" thickBot="1" x14ac:dyDescent="0.25">
      <c r="A108" s="176" t="s">
        <v>238</v>
      </c>
      <c r="B108" s="55" t="s">
        <v>245</v>
      </c>
      <c r="C108" s="200">
        <f>'1.3.sz.mell. '!C110</f>
        <v>0</v>
      </c>
      <c r="D108" s="200">
        <f>'1.3.sz.mell. '!D110</f>
        <v>0</v>
      </c>
      <c r="E108" s="200">
        <f>'1.3.sz.mell. '!E110</f>
        <v>0</v>
      </c>
      <c r="F108" s="200">
        <f>'1.3.sz.mell. '!F110</f>
        <v>0</v>
      </c>
      <c r="G108" s="284">
        <f t="shared" si="7"/>
        <v>0</v>
      </c>
    </row>
    <row r="109" spans="1:7" ht="12" customHeight="1" thickBot="1" x14ac:dyDescent="0.25">
      <c r="A109" s="168" t="s">
        <v>304</v>
      </c>
      <c r="B109" s="55" t="s">
        <v>246</v>
      </c>
      <c r="C109" s="200">
        <f>'1.3.sz.mell. '!C111</f>
        <v>0</v>
      </c>
      <c r="D109" s="200">
        <f>'1.3.sz.mell. '!D111</f>
        <v>0</v>
      </c>
      <c r="E109" s="200">
        <f>'1.3.sz.mell. '!E111</f>
        <v>0</v>
      </c>
      <c r="F109" s="200">
        <f>'1.3.sz.mell. '!F111</f>
        <v>0</v>
      </c>
      <c r="G109" s="284">
        <f t="shared" si="7"/>
        <v>0</v>
      </c>
    </row>
    <row r="110" spans="1:7" ht="12" customHeight="1" thickBot="1" x14ac:dyDescent="0.25">
      <c r="A110" s="168" t="s">
        <v>305</v>
      </c>
      <c r="B110" s="54" t="s">
        <v>247</v>
      </c>
      <c r="C110" s="200">
        <f>'1.3.sz.mell. '!C112</f>
        <v>480000</v>
      </c>
      <c r="D110" s="200">
        <f>'1.3.sz.mell. '!D112</f>
        <v>0</v>
      </c>
      <c r="E110" s="200">
        <f>'1.3.sz.mell. '!E112</f>
        <v>0</v>
      </c>
      <c r="F110" s="200">
        <f>'1.3.sz.mell. '!F112</f>
        <v>0</v>
      </c>
      <c r="G110" s="283">
        <f t="shared" si="7"/>
        <v>480000</v>
      </c>
    </row>
    <row r="111" spans="1:7" ht="12" customHeight="1" thickBot="1" x14ac:dyDescent="0.25">
      <c r="A111" s="168" t="s">
        <v>309</v>
      </c>
      <c r="B111" s="9" t="s">
        <v>35</v>
      </c>
      <c r="C111" s="200">
        <f>'1.3.sz.mell. '!C113</f>
        <v>0</v>
      </c>
      <c r="D111" s="200">
        <f>'1.3.sz.mell. '!D113</f>
        <v>0</v>
      </c>
      <c r="E111" s="200">
        <f>'1.3.sz.mell. '!E113</f>
        <v>0</v>
      </c>
      <c r="F111" s="200">
        <f>'1.3.sz.mell. '!F113</f>
        <v>0</v>
      </c>
      <c r="G111" s="283">
        <f t="shared" si="7"/>
        <v>0</v>
      </c>
    </row>
    <row r="112" spans="1:7" ht="12" customHeight="1" thickBot="1" x14ac:dyDescent="0.25">
      <c r="A112" s="169" t="s">
        <v>310</v>
      </c>
      <c r="B112" s="6" t="s">
        <v>367</v>
      </c>
      <c r="C112" s="200">
        <f>'1.3.sz.mell. '!C114</f>
        <v>0</v>
      </c>
      <c r="D112" s="200">
        <f>'1.3.sz.mell. '!D114</f>
        <v>0</v>
      </c>
      <c r="E112" s="200">
        <f>'1.3.sz.mell. '!E114</f>
        <v>0</v>
      </c>
      <c r="F112" s="200">
        <f>'1.3.sz.mell. '!F114</f>
        <v>0</v>
      </c>
      <c r="G112" s="284">
        <f t="shared" si="7"/>
        <v>0</v>
      </c>
    </row>
    <row r="113" spans="1:7" ht="12" customHeight="1" thickBot="1" x14ac:dyDescent="0.25">
      <c r="A113" s="177" t="s">
        <v>311</v>
      </c>
      <c r="B113" s="56" t="s">
        <v>368</v>
      </c>
      <c r="C113" s="200">
        <f>'1.3.sz.mell. '!C115</f>
        <v>0</v>
      </c>
      <c r="D113" s="200">
        <f>'1.3.sz.mell. '!D115</f>
        <v>0</v>
      </c>
      <c r="E113" s="200">
        <f>'1.3.sz.mell. '!E115</f>
        <v>0</v>
      </c>
      <c r="F113" s="200">
        <f>'1.3.sz.mell. '!F115</f>
        <v>0</v>
      </c>
      <c r="G113" s="296">
        <f t="shared" si="7"/>
        <v>0</v>
      </c>
    </row>
    <row r="114" spans="1:7" ht="12" customHeight="1" thickBot="1" x14ac:dyDescent="0.25">
      <c r="A114" s="25" t="s">
        <v>6</v>
      </c>
      <c r="B114" s="23" t="s">
        <v>248</v>
      </c>
      <c r="C114" s="137">
        <f>+C115+C117+C119</f>
        <v>0</v>
      </c>
      <c r="D114" s="267">
        <f>+D115+D117+D119</f>
        <v>0</v>
      </c>
      <c r="E114" s="137">
        <f>+E115+E117+E119</f>
        <v>0</v>
      </c>
      <c r="F114" s="137">
        <f>+F115+F117+F119</f>
        <v>0</v>
      </c>
      <c r="G114" s="281">
        <f>+G115+G117+G119</f>
        <v>0</v>
      </c>
    </row>
    <row r="115" spans="1:7" ht="12" customHeight="1" thickBot="1" x14ac:dyDescent="0.25">
      <c r="A115" s="167" t="s">
        <v>64</v>
      </c>
      <c r="B115" s="6" t="s">
        <v>122</v>
      </c>
      <c r="C115" s="200">
        <f>'1.3.sz.mell. '!C117</f>
        <v>0</v>
      </c>
      <c r="D115" s="200">
        <f>'1.3.sz.mell. '!D117</f>
        <v>0</v>
      </c>
      <c r="E115" s="200">
        <f>'1.3.sz.mell. '!E117</f>
        <v>0</v>
      </c>
      <c r="F115" s="200">
        <f>'1.3.sz.mell. '!F117</f>
        <v>0</v>
      </c>
      <c r="G115" s="282">
        <f t="shared" ref="G115:G127" si="8">C115+F115</f>
        <v>0</v>
      </c>
    </row>
    <row r="116" spans="1:7" ht="12" customHeight="1" thickBot="1" x14ac:dyDescent="0.25">
      <c r="A116" s="167" t="s">
        <v>65</v>
      </c>
      <c r="B116" s="10" t="s">
        <v>252</v>
      </c>
      <c r="C116" s="200">
        <f>'1.3.sz.mell. '!C118</f>
        <v>0</v>
      </c>
      <c r="D116" s="200">
        <f>'1.3.sz.mell. '!D118</f>
        <v>0</v>
      </c>
      <c r="E116" s="200">
        <f>'1.3.sz.mell. '!E118</f>
        <v>0</v>
      </c>
      <c r="F116" s="200">
        <f>'1.3.sz.mell. '!F118</f>
        <v>0</v>
      </c>
      <c r="G116" s="282">
        <f t="shared" si="8"/>
        <v>0</v>
      </c>
    </row>
    <row r="117" spans="1:7" ht="12" customHeight="1" thickBot="1" x14ac:dyDescent="0.25">
      <c r="A117" s="167" t="s">
        <v>66</v>
      </c>
      <c r="B117" s="10" t="s">
        <v>107</v>
      </c>
      <c r="C117" s="200">
        <f>'1.3.sz.mell. '!C119</f>
        <v>0</v>
      </c>
      <c r="D117" s="200">
        <f>'1.3.sz.mell. '!D119</f>
        <v>0</v>
      </c>
      <c r="E117" s="200">
        <f>'1.3.sz.mell. '!E119</f>
        <v>0</v>
      </c>
      <c r="F117" s="200">
        <f>'1.3.sz.mell. '!F119</f>
        <v>0</v>
      </c>
      <c r="G117" s="283">
        <f t="shared" si="8"/>
        <v>0</v>
      </c>
    </row>
    <row r="118" spans="1:7" ht="12" customHeight="1" thickBot="1" x14ac:dyDescent="0.25">
      <c r="A118" s="167" t="s">
        <v>67</v>
      </c>
      <c r="B118" s="10" t="s">
        <v>253</v>
      </c>
      <c r="C118" s="200">
        <f>'1.3.sz.mell. '!C120</f>
        <v>0</v>
      </c>
      <c r="D118" s="200">
        <f>'1.3.sz.mell. '!D120</f>
        <v>0</v>
      </c>
      <c r="E118" s="200">
        <f>'1.3.sz.mell. '!E120</f>
        <v>0</v>
      </c>
      <c r="F118" s="200">
        <f>'1.3.sz.mell. '!F120</f>
        <v>0</v>
      </c>
      <c r="G118" s="283">
        <f t="shared" si="8"/>
        <v>0</v>
      </c>
    </row>
    <row r="119" spans="1:7" ht="12" customHeight="1" thickBot="1" x14ac:dyDescent="0.25">
      <c r="A119" s="167" t="s">
        <v>68</v>
      </c>
      <c r="B119" s="80" t="s">
        <v>124</v>
      </c>
      <c r="C119" s="200">
        <f>'1.3.sz.mell. '!C121</f>
        <v>0</v>
      </c>
      <c r="D119" s="200">
        <f>'1.3.sz.mell. '!D121</f>
        <v>0</v>
      </c>
      <c r="E119" s="200">
        <f>'1.3.sz.mell. '!E121</f>
        <v>0</v>
      </c>
      <c r="F119" s="200">
        <f>'1.3.sz.mell. '!F121</f>
        <v>0</v>
      </c>
      <c r="G119" s="283">
        <f t="shared" si="8"/>
        <v>0</v>
      </c>
    </row>
    <row r="120" spans="1:7" ht="12" customHeight="1" thickBot="1" x14ac:dyDescent="0.25">
      <c r="A120" s="167" t="s">
        <v>74</v>
      </c>
      <c r="B120" s="79" t="s">
        <v>297</v>
      </c>
      <c r="C120" s="200">
        <f>'1.3.sz.mell. '!C122</f>
        <v>0</v>
      </c>
      <c r="D120" s="200">
        <f>'1.3.sz.mell. '!D122</f>
        <v>0</v>
      </c>
      <c r="E120" s="200">
        <f>'1.3.sz.mell. '!E122</f>
        <v>0</v>
      </c>
      <c r="F120" s="200">
        <f>'1.3.sz.mell. '!F122</f>
        <v>0</v>
      </c>
      <c r="G120" s="283">
        <f t="shared" si="8"/>
        <v>0</v>
      </c>
    </row>
    <row r="121" spans="1:7" ht="12" customHeight="1" thickBot="1" x14ac:dyDescent="0.25">
      <c r="A121" s="167" t="s">
        <v>76</v>
      </c>
      <c r="B121" s="147" t="s">
        <v>258</v>
      </c>
      <c r="C121" s="200">
        <f>'1.3.sz.mell. '!C123</f>
        <v>0</v>
      </c>
      <c r="D121" s="200">
        <f>'1.3.sz.mell. '!D123</f>
        <v>0</v>
      </c>
      <c r="E121" s="200">
        <f>'1.3.sz.mell. '!E123</f>
        <v>0</v>
      </c>
      <c r="F121" s="200">
        <f>'1.3.sz.mell. '!F123</f>
        <v>0</v>
      </c>
      <c r="G121" s="283">
        <f t="shared" si="8"/>
        <v>0</v>
      </c>
    </row>
    <row r="122" spans="1:7" ht="12" customHeight="1" thickBot="1" x14ac:dyDescent="0.25">
      <c r="A122" s="167" t="s">
        <v>108</v>
      </c>
      <c r="B122" s="54" t="s">
        <v>241</v>
      </c>
      <c r="C122" s="200">
        <f>'1.3.sz.mell. '!C124</f>
        <v>0</v>
      </c>
      <c r="D122" s="200">
        <f>'1.3.sz.mell. '!D124</f>
        <v>0</v>
      </c>
      <c r="E122" s="200">
        <f>'1.3.sz.mell. '!E124</f>
        <v>0</v>
      </c>
      <c r="F122" s="200">
        <f>'1.3.sz.mell. '!F124</f>
        <v>0</v>
      </c>
      <c r="G122" s="283">
        <f t="shared" si="8"/>
        <v>0</v>
      </c>
    </row>
    <row r="123" spans="1:7" ht="12" customHeight="1" thickBot="1" x14ac:dyDescent="0.25">
      <c r="A123" s="167" t="s">
        <v>109</v>
      </c>
      <c r="B123" s="54" t="s">
        <v>257</v>
      </c>
      <c r="C123" s="200">
        <f>'1.3.sz.mell. '!C125</f>
        <v>0</v>
      </c>
      <c r="D123" s="200">
        <f>'1.3.sz.mell. '!D125</f>
        <v>0</v>
      </c>
      <c r="E123" s="200">
        <f>'1.3.sz.mell. '!E125</f>
        <v>0</v>
      </c>
      <c r="F123" s="200">
        <f>'1.3.sz.mell. '!F125</f>
        <v>0</v>
      </c>
      <c r="G123" s="283">
        <f t="shared" si="8"/>
        <v>0</v>
      </c>
    </row>
    <row r="124" spans="1:7" ht="12" customHeight="1" thickBot="1" x14ac:dyDescent="0.25">
      <c r="A124" s="167" t="s">
        <v>110</v>
      </c>
      <c r="B124" s="54" t="s">
        <v>256</v>
      </c>
      <c r="C124" s="200">
        <f>'1.3.sz.mell. '!C126</f>
        <v>0</v>
      </c>
      <c r="D124" s="200">
        <f>'1.3.sz.mell. '!D126</f>
        <v>0</v>
      </c>
      <c r="E124" s="200">
        <f>'1.3.sz.mell. '!E126</f>
        <v>0</v>
      </c>
      <c r="F124" s="200">
        <f>'1.3.sz.mell. '!F126</f>
        <v>0</v>
      </c>
      <c r="G124" s="283">
        <f t="shared" si="8"/>
        <v>0</v>
      </c>
    </row>
    <row r="125" spans="1:7" ht="12" customHeight="1" thickBot="1" x14ac:dyDescent="0.25">
      <c r="A125" s="167" t="s">
        <v>249</v>
      </c>
      <c r="B125" s="54" t="s">
        <v>244</v>
      </c>
      <c r="C125" s="200">
        <f>'1.3.sz.mell. '!C127</f>
        <v>0</v>
      </c>
      <c r="D125" s="200">
        <f>'1.3.sz.mell. '!D127</f>
        <v>0</v>
      </c>
      <c r="E125" s="200">
        <f>'1.3.sz.mell. '!E127</f>
        <v>0</v>
      </c>
      <c r="F125" s="200">
        <f>'1.3.sz.mell. '!F127</f>
        <v>0</v>
      </c>
      <c r="G125" s="283">
        <f t="shared" si="8"/>
        <v>0</v>
      </c>
    </row>
    <row r="126" spans="1:7" ht="12" customHeight="1" thickBot="1" x14ac:dyDescent="0.25">
      <c r="A126" s="167" t="s">
        <v>250</v>
      </c>
      <c r="B126" s="54" t="s">
        <v>255</v>
      </c>
      <c r="C126" s="200">
        <f>'1.3.sz.mell. '!C128</f>
        <v>0</v>
      </c>
      <c r="D126" s="200">
        <f>'1.3.sz.mell. '!D128</f>
        <v>0</v>
      </c>
      <c r="E126" s="200">
        <f>'1.3.sz.mell. '!E128</f>
        <v>0</v>
      </c>
      <c r="F126" s="200">
        <f>'1.3.sz.mell. '!F128</f>
        <v>0</v>
      </c>
      <c r="G126" s="283">
        <f t="shared" si="8"/>
        <v>0</v>
      </c>
    </row>
    <row r="127" spans="1:7" ht="12" customHeight="1" thickBot="1" x14ac:dyDescent="0.25">
      <c r="A127" s="176" t="s">
        <v>251</v>
      </c>
      <c r="B127" s="54" t="s">
        <v>254</v>
      </c>
      <c r="C127" s="200">
        <f>'1.3.sz.mell. '!C129</f>
        <v>0</v>
      </c>
      <c r="D127" s="200">
        <f>'1.3.sz.mell. '!D129</f>
        <v>0</v>
      </c>
      <c r="E127" s="200">
        <f>'1.3.sz.mell. '!E129</f>
        <v>0</v>
      </c>
      <c r="F127" s="200">
        <f>'1.3.sz.mell. '!F129</f>
        <v>0</v>
      </c>
      <c r="G127" s="284">
        <f t="shared" si="8"/>
        <v>0</v>
      </c>
    </row>
    <row r="128" spans="1:7" ht="12" customHeight="1" thickBot="1" x14ac:dyDescent="0.25">
      <c r="A128" s="25" t="s">
        <v>7</v>
      </c>
      <c r="B128" s="50" t="s">
        <v>314</v>
      </c>
      <c r="C128" s="137">
        <f>+C93+C114</f>
        <v>1813000</v>
      </c>
      <c r="D128" s="267">
        <f>+D93+D114</f>
        <v>0</v>
      </c>
      <c r="E128" s="137">
        <f>+E93+E114</f>
        <v>0</v>
      </c>
      <c r="F128" s="137">
        <f>+F93+F114</f>
        <v>0</v>
      </c>
      <c r="G128" s="281">
        <f>+G93+G114</f>
        <v>1813000</v>
      </c>
    </row>
    <row r="129" spans="1:13" ht="12" customHeight="1" thickBot="1" x14ac:dyDescent="0.25">
      <c r="A129" s="25" t="s">
        <v>8</v>
      </c>
      <c r="B129" s="50" t="s">
        <v>315</v>
      </c>
      <c r="C129" s="137">
        <f>+C130+C131+C132</f>
        <v>0</v>
      </c>
      <c r="D129" s="267">
        <f>+D130+D131+D132</f>
        <v>0</v>
      </c>
      <c r="E129" s="137">
        <f>+E130+E131+E132</f>
        <v>0</v>
      </c>
      <c r="F129" s="137">
        <f>+F130+F131+F132</f>
        <v>0</v>
      </c>
      <c r="G129" s="281">
        <f>+G130+G131+G132</f>
        <v>0</v>
      </c>
    </row>
    <row r="130" spans="1:13" s="47" customFormat="1" ht="12" customHeight="1" thickBot="1" x14ac:dyDescent="0.25">
      <c r="A130" s="167" t="s">
        <v>156</v>
      </c>
      <c r="B130" s="7" t="s">
        <v>372</v>
      </c>
      <c r="C130" s="200">
        <f>'1.3.sz.mell. '!C132</f>
        <v>0</v>
      </c>
      <c r="D130" s="200">
        <f>'1.3.sz.mell. '!D132</f>
        <v>0</v>
      </c>
      <c r="E130" s="200">
        <f>'1.3.sz.mell. '!E132</f>
        <v>0</v>
      </c>
      <c r="F130" s="200">
        <f>'1.3.sz.mell. '!F132</f>
        <v>0</v>
      </c>
      <c r="G130" s="283">
        <f>C130+F130</f>
        <v>0</v>
      </c>
    </row>
    <row r="131" spans="1:13" ht="12" customHeight="1" thickBot="1" x14ac:dyDescent="0.25">
      <c r="A131" s="167" t="s">
        <v>157</v>
      </c>
      <c r="B131" s="7" t="s">
        <v>323</v>
      </c>
      <c r="C131" s="200">
        <f>'1.3.sz.mell. '!C133</f>
        <v>0</v>
      </c>
      <c r="D131" s="200">
        <f>'1.3.sz.mell. '!D133</f>
        <v>0</v>
      </c>
      <c r="E131" s="200">
        <f>'1.3.sz.mell. '!E133</f>
        <v>0</v>
      </c>
      <c r="F131" s="200">
        <f>'1.3.sz.mell. '!F133</f>
        <v>0</v>
      </c>
      <c r="G131" s="283">
        <f>C131+F131</f>
        <v>0</v>
      </c>
    </row>
    <row r="132" spans="1:13" ht="12" customHeight="1" thickBot="1" x14ac:dyDescent="0.25">
      <c r="A132" s="176" t="s">
        <v>158</v>
      </c>
      <c r="B132" s="5" t="s">
        <v>371</v>
      </c>
      <c r="C132" s="200">
        <f>'1.3.sz.mell. '!C134</f>
        <v>0</v>
      </c>
      <c r="D132" s="200">
        <f>'1.3.sz.mell. '!D134</f>
        <v>0</v>
      </c>
      <c r="E132" s="200">
        <f>'1.3.sz.mell. '!E134</f>
        <v>0</v>
      </c>
      <c r="F132" s="200">
        <f>'1.3.sz.mell. '!F134</f>
        <v>0</v>
      </c>
      <c r="G132" s="283">
        <f>C132+F132</f>
        <v>0</v>
      </c>
    </row>
    <row r="133" spans="1:13" ht="12" customHeight="1" thickBot="1" x14ac:dyDescent="0.25">
      <c r="A133" s="25" t="s">
        <v>9</v>
      </c>
      <c r="B133" s="50" t="s">
        <v>316</v>
      </c>
      <c r="C133" s="137">
        <f>+C134+C135+C136+C137+C138+C139</f>
        <v>0</v>
      </c>
      <c r="D133" s="267">
        <f>+D134+D135+D136+D137+D138+D139</f>
        <v>0</v>
      </c>
      <c r="E133" s="137">
        <f>+E134+E135+E136+E137+E138+E139</f>
        <v>0</v>
      </c>
      <c r="F133" s="137">
        <f>+F134+F135+F136+F137+F138+F139</f>
        <v>0</v>
      </c>
      <c r="G133" s="281">
        <f>+G134+G135+G136+G137+G138+G139</f>
        <v>0</v>
      </c>
    </row>
    <row r="134" spans="1:13" ht="12" customHeight="1" thickBot="1" x14ac:dyDescent="0.25">
      <c r="A134" s="167" t="s">
        <v>51</v>
      </c>
      <c r="B134" s="7" t="s">
        <v>325</v>
      </c>
      <c r="C134" s="200">
        <f>'1.3.sz.mell. '!C136</f>
        <v>0</v>
      </c>
      <c r="D134" s="200">
        <f>'1.3.sz.mell. '!D136</f>
        <v>0</v>
      </c>
      <c r="E134" s="200">
        <f>'1.3.sz.mell. '!E136</f>
        <v>0</v>
      </c>
      <c r="F134" s="200">
        <f>'1.3.sz.mell. '!F136</f>
        <v>0</v>
      </c>
      <c r="G134" s="283">
        <f t="shared" ref="G134:G139" si="9">C134+F134</f>
        <v>0</v>
      </c>
    </row>
    <row r="135" spans="1:13" ht="12" customHeight="1" thickBot="1" x14ac:dyDescent="0.25">
      <c r="A135" s="167" t="s">
        <v>52</v>
      </c>
      <c r="B135" s="7" t="s">
        <v>317</v>
      </c>
      <c r="C135" s="200">
        <f>'1.3.sz.mell. '!C137</f>
        <v>0</v>
      </c>
      <c r="D135" s="200">
        <f>'1.3.sz.mell. '!D137</f>
        <v>0</v>
      </c>
      <c r="E135" s="200">
        <f>'1.3.sz.mell. '!E137</f>
        <v>0</v>
      </c>
      <c r="F135" s="200">
        <f>'1.3.sz.mell. '!F137</f>
        <v>0</v>
      </c>
      <c r="G135" s="283">
        <f t="shared" si="9"/>
        <v>0</v>
      </c>
    </row>
    <row r="136" spans="1:13" ht="12" customHeight="1" thickBot="1" x14ac:dyDescent="0.25">
      <c r="A136" s="167" t="s">
        <v>53</v>
      </c>
      <c r="B136" s="7" t="s">
        <v>318</v>
      </c>
      <c r="C136" s="200">
        <f>'1.3.sz.mell. '!C138</f>
        <v>0</v>
      </c>
      <c r="D136" s="200">
        <f>'1.3.sz.mell. '!D138</f>
        <v>0</v>
      </c>
      <c r="E136" s="200">
        <f>'1.3.sz.mell. '!E138</f>
        <v>0</v>
      </c>
      <c r="F136" s="200">
        <f>'1.3.sz.mell. '!F138</f>
        <v>0</v>
      </c>
      <c r="G136" s="283">
        <f t="shared" si="9"/>
        <v>0</v>
      </c>
    </row>
    <row r="137" spans="1:13" ht="12" customHeight="1" thickBot="1" x14ac:dyDescent="0.25">
      <c r="A137" s="167" t="s">
        <v>95</v>
      </c>
      <c r="B137" s="7" t="s">
        <v>370</v>
      </c>
      <c r="C137" s="200">
        <f>'1.3.sz.mell. '!C139</f>
        <v>0</v>
      </c>
      <c r="D137" s="200">
        <f>'1.3.sz.mell. '!D139</f>
        <v>0</v>
      </c>
      <c r="E137" s="200">
        <f>'1.3.sz.mell. '!E139</f>
        <v>0</v>
      </c>
      <c r="F137" s="200">
        <f>'1.3.sz.mell. '!F139</f>
        <v>0</v>
      </c>
      <c r="G137" s="283">
        <f t="shared" si="9"/>
        <v>0</v>
      </c>
    </row>
    <row r="138" spans="1:13" ht="12" customHeight="1" thickBot="1" x14ac:dyDescent="0.25">
      <c r="A138" s="167" t="s">
        <v>96</v>
      </c>
      <c r="B138" s="7" t="s">
        <v>320</v>
      </c>
      <c r="C138" s="200">
        <f>'1.3.sz.mell. '!C140</f>
        <v>0</v>
      </c>
      <c r="D138" s="200">
        <f>'1.3.sz.mell. '!D140</f>
        <v>0</v>
      </c>
      <c r="E138" s="200">
        <f>'1.3.sz.mell. '!E140</f>
        <v>0</v>
      </c>
      <c r="F138" s="200">
        <f>'1.3.sz.mell. '!F140</f>
        <v>0</v>
      </c>
      <c r="G138" s="283">
        <f t="shared" si="9"/>
        <v>0</v>
      </c>
    </row>
    <row r="139" spans="1:13" s="47" customFormat="1" ht="12" customHeight="1" thickBot="1" x14ac:dyDescent="0.25">
      <c r="A139" s="176" t="s">
        <v>97</v>
      </c>
      <c r="B139" s="5" t="s">
        <v>321</v>
      </c>
      <c r="C139" s="200">
        <f>'1.3.sz.mell. '!C141</f>
        <v>0</v>
      </c>
      <c r="D139" s="200">
        <f>'1.3.sz.mell. '!D141</f>
        <v>0</v>
      </c>
      <c r="E139" s="200">
        <f>'1.3.sz.mell. '!E141</f>
        <v>0</v>
      </c>
      <c r="F139" s="200">
        <f>'1.3.sz.mell. '!F141</f>
        <v>0</v>
      </c>
      <c r="G139" s="283">
        <f t="shared" si="9"/>
        <v>0</v>
      </c>
    </row>
    <row r="140" spans="1:13" ht="12" customHeight="1" thickBot="1" x14ac:dyDescent="0.25">
      <c r="A140" s="25" t="s">
        <v>10</v>
      </c>
      <c r="B140" s="50" t="s">
        <v>377</v>
      </c>
      <c r="C140" s="143">
        <f>+C141+C142+C144+C145+C143</f>
        <v>0</v>
      </c>
      <c r="D140" s="269">
        <f>+D141+D142+D144+D145+D143</f>
        <v>0</v>
      </c>
      <c r="E140" s="143">
        <f>+E141+E142+E144+E145+E143</f>
        <v>0</v>
      </c>
      <c r="F140" s="143">
        <f>+F141+F142+F144+F145+F143</f>
        <v>0</v>
      </c>
      <c r="G140" s="285">
        <f>+G141+G142+G144+G145+G143</f>
        <v>0</v>
      </c>
      <c r="M140" s="76"/>
    </row>
    <row r="141" spans="1:13" ht="13.5" thickBot="1" x14ac:dyDescent="0.25">
      <c r="A141" s="167" t="s">
        <v>54</v>
      </c>
      <c r="B141" s="7" t="s">
        <v>259</v>
      </c>
      <c r="C141" s="200">
        <f>'1.3.sz.mell. '!C143</f>
        <v>0</v>
      </c>
      <c r="D141" s="200">
        <f>'1.3.sz.mell. '!D143</f>
        <v>0</v>
      </c>
      <c r="E141" s="200">
        <f>'1.3.sz.mell. '!E143</f>
        <v>0</v>
      </c>
      <c r="F141" s="200">
        <f>'1.3.sz.mell. '!F143</f>
        <v>0</v>
      </c>
      <c r="G141" s="283">
        <f>C141+F141</f>
        <v>0</v>
      </c>
    </row>
    <row r="142" spans="1:13" ht="12" customHeight="1" thickBot="1" x14ac:dyDescent="0.25">
      <c r="A142" s="167" t="s">
        <v>55</v>
      </c>
      <c r="B142" s="7" t="s">
        <v>260</v>
      </c>
      <c r="C142" s="200">
        <f>'1.3.sz.mell. '!C144</f>
        <v>0</v>
      </c>
      <c r="D142" s="200">
        <f>'1.3.sz.mell. '!D144</f>
        <v>0</v>
      </c>
      <c r="E142" s="200">
        <f>'1.3.sz.mell. '!E144</f>
        <v>0</v>
      </c>
      <c r="F142" s="200">
        <f>'1.3.sz.mell. '!F144</f>
        <v>0</v>
      </c>
      <c r="G142" s="283">
        <f>C142+F142</f>
        <v>0</v>
      </c>
    </row>
    <row r="143" spans="1:13" ht="12" customHeight="1" thickBot="1" x14ac:dyDescent="0.25">
      <c r="A143" s="167" t="s">
        <v>176</v>
      </c>
      <c r="B143" s="7" t="s">
        <v>376</v>
      </c>
      <c r="C143" s="200">
        <f>'1.3.sz.mell. '!C145</f>
        <v>0</v>
      </c>
      <c r="D143" s="200">
        <f>'1.3.sz.mell. '!D145</f>
        <v>0</v>
      </c>
      <c r="E143" s="200">
        <f>'1.3.sz.mell. '!E145</f>
        <v>0</v>
      </c>
      <c r="F143" s="200">
        <f>'1.3.sz.mell. '!F145</f>
        <v>0</v>
      </c>
      <c r="G143" s="283">
        <f>C143+F143</f>
        <v>0</v>
      </c>
    </row>
    <row r="144" spans="1:13" s="47" customFormat="1" ht="12" customHeight="1" thickBot="1" x14ac:dyDescent="0.25">
      <c r="A144" s="167" t="s">
        <v>177</v>
      </c>
      <c r="B144" s="7" t="s">
        <v>330</v>
      </c>
      <c r="C144" s="200">
        <f>'1.3.sz.mell. '!C146</f>
        <v>0</v>
      </c>
      <c r="D144" s="200">
        <f>'1.3.sz.mell. '!D146</f>
        <v>0</v>
      </c>
      <c r="E144" s="200">
        <f>'1.3.sz.mell. '!E146</f>
        <v>0</v>
      </c>
      <c r="F144" s="200">
        <f>'1.3.sz.mell. '!F146</f>
        <v>0</v>
      </c>
      <c r="G144" s="283">
        <f>C144+F144</f>
        <v>0</v>
      </c>
    </row>
    <row r="145" spans="1:7" s="47" customFormat="1" ht="12" customHeight="1" thickBot="1" x14ac:dyDescent="0.25">
      <c r="A145" s="176" t="s">
        <v>178</v>
      </c>
      <c r="B145" s="5" t="s">
        <v>279</v>
      </c>
      <c r="C145" s="200">
        <f>'1.3.sz.mell. '!C147</f>
        <v>0</v>
      </c>
      <c r="D145" s="200">
        <f>'1.3.sz.mell. '!D147</f>
        <v>0</v>
      </c>
      <c r="E145" s="200">
        <f>'1.3.sz.mell. '!E147</f>
        <v>0</v>
      </c>
      <c r="F145" s="200">
        <f>'1.3.sz.mell. '!F147</f>
        <v>0</v>
      </c>
      <c r="G145" s="283">
        <f>C145+F145</f>
        <v>0</v>
      </c>
    </row>
    <row r="146" spans="1:7" s="47" customFormat="1" ht="12" customHeight="1" thickBot="1" x14ac:dyDescent="0.25">
      <c r="A146" s="25" t="s">
        <v>11</v>
      </c>
      <c r="B146" s="50" t="s">
        <v>331</v>
      </c>
      <c r="C146" s="203">
        <f>+C147+C148+C149+C150+C151</f>
        <v>0</v>
      </c>
      <c r="D146" s="273">
        <f>+D147+D148+D149+D150+D151</f>
        <v>0</v>
      </c>
      <c r="E146" s="203">
        <f>+E147+E148+E149+E150+E151</f>
        <v>0</v>
      </c>
      <c r="F146" s="203">
        <f>+F147+F148+F149+F150+F151</f>
        <v>0</v>
      </c>
      <c r="G146" s="297">
        <f>+G147+G148+G149+G150+G151</f>
        <v>0</v>
      </c>
    </row>
    <row r="147" spans="1:7" s="47" customFormat="1" ht="12" customHeight="1" thickBot="1" x14ac:dyDescent="0.25">
      <c r="A147" s="167" t="s">
        <v>56</v>
      </c>
      <c r="B147" s="7" t="s">
        <v>326</v>
      </c>
      <c r="C147" s="200">
        <f>'1.3.sz.mell. '!C149</f>
        <v>0</v>
      </c>
      <c r="D147" s="200">
        <f>'1.3.sz.mell. '!D149</f>
        <v>0</v>
      </c>
      <c r="E147" s="200">
        <f>'1.3.sz.mell. '!E149</f>
        <v>0</v>
      </c>
      <c r="F147" s="200">
        <f>'1.3.sz.mell. '!F149</f>
        <v>0</v>
      </c>
      <c r="G147" s="283">
        <f t="shared" ref="G147:G153" si="10">C147+F147</f>
        <v>0</v>
      </c>
    </row>
    <row r="148" spans="1:7" s="47" customFormat="1" ht="12" customHeight="1" thickBot="1" x14ac:dyDescent="0.25">
      <c r="A148" s="167" t="s">
        <v>57</v>
      </c>
      <c r="B148" s="7" t="s">
        <v>333</v>
      </c>
      <c r="C148" s="200">
        <f>'1.3.sz.mell. '!C150</f>
        <v>0</v>
      </c>
      <c r="D148" s="200">
        <f>'1.3.sz.mell. '!D150</f>
        <v>0</v>
      </c>
      <c r="E148" s="200">
        <f>'1.3.sz.mell. '!E150</f>
        <v>0</v>
      </c>
      <c r="F148" s="200">
        <f>'1.3.sz.mell. '!F150</f>
        <v>0</v>
      </c>
      <c r="G148" s="283">
        <f t="shared" si="10"/>
        <v>0</v>
      </c>
    </row>
    <row r="149" spans="1:7" s="47" customFormat="1" ht="12" customHeight="1" thickBot="1" x14ac:dyDescent="0.25">
      <c r="A149" s="167" t="s">
        <v>188</v>
      </c>
      <c r="B149" s="7" t="s">
        <v>328</v>
      </c>
      <c r="C149" s="200">
        <f>'1.3.sz.mell. '!C151</f>
        <v>0</v>
      </c>
      <c r="D149" s="200">
        <f>'1.3.sz.mell. '!D151</f>
        <v>0</v>
      </c>
      <c r="E149" s="200">
        <f>'1.3.sz.mell. '!E151</f>
        <v>0</v>
      </c>
      <c r="F149" s="200">
        <f>'1.3.sz.mell. '!F151</f>
        <v>0</v>
      </c>
      <c r="G149" s="283">
        <f t="shared" si="10"/>
        <v>0</v>
      </c>
    </row>
    <row r="150" spans="1:7" s="47" customFormat="1" ht="12" customHeight="1" thickBot="1" x14ac:dyDescent="0.25">
      <c r="A150" s="167" t="s">
        <v>189</v>
      </c>
      <c r="B150" s="7" t="s">
        <v>373</v>
      </c>
      <c r="C150" s="200">
        <f>'1.3.sz.mell. '!C152</f>
        <v>0</v>
      </c>
      <c r="D150" s="200">
        <f>'1.3.sz.mell. '!D152</f>
        <v>0</v>
      </c>
      <c r="E150" s="200">
        <f>'1.3.sz.mell. '!E152</f>
        <v>0</v>
      </c>
      <c r="F150" s="200">
        <f>'1.3.sz.mell. '!F152</f>
        <v>0</v>
      </c>
      <c r="G150" s="283">
        <f t="shared" si="10"/>
        <v>0</v>
      </c>
    </row>
    <row r="151" spans="1:7" ht="12.75" customHeight="1" thickBot="1" x14ac:dyDescent="0.25">
      <c r="A151" s="176" t="s">
        <v>332</v>
      </c>
      <c r="B151" s="5" t="s">
        <v>335</v>
      </c>
      <c r="C151" s="200">
        <f>'1.3.sz.mell. '!C153</f>
        <v>0</v>
      </c>
      <c r="D151" s="200">
        <f>'1.3.sz.mell. '!D153</f>
        <v>0</v>
      </c>
      <c r="E151" s="200">
        <f>'1.3.sz.mell. '!E153</f>
        <v>0</v>
      </c>
      <c r="F151" s="200">
        <f>'1.3.sz.mell. '!F153</f>
        <v>0</v>
      </c>
      <c r="G151" s="284">
        <f t="shared" si="10"/>
        <v>0</v>
      </c>
    </row>
    <row r="152" spans="1:7" ht="12.75" customHeight="1" thickBot="1" x14ac:dyDescent="0.25">
      <c r="A152" s="195" t="s">
        <v>12</v>
      </c>
      <c r="B152" s="50" t="s">
        <v>336</v>
      </c>
      <c r="C152" s="204"/>
      <c r="D152" s="274"/>
      <c r="E152" s="204"/>
      <c r="F152" s="203">
        <f t="shared" ref="F152:F153" si="11">D152+E152</f>
        <v>0</v>
      </c>
      <c r="G152" s="297">
        <f t="shared" si="10"/>
        <v>0</v>
      </c>
    </row>
    <row r="153" spans="1:7" ht="12.75" customHeight="1" thickBot="1" x14ac:dyDescent="0.25">
      <c r="A153" s="195" t="s">
        <v>13</v>
      </c>
      <c r="B153" s="50" t="s">
        <v>337</v>
      </c>
      <c r="C153" s="204"/>
      <c r="D153" s="274"/>
      <c r="E153" s="204"/>
      <c r="F153" s="203">
        <f t="shared" si="11"/>
        <v>0</v>
      </c>
      <c r="G153" s="297">
        <f t="shared" si="10"/>
        <v>0</v>
      </c>
    </row>
    <row r="154" spans="1:7" ht="12" customHeight="1" thickBot="1" x14ac:dyDescent="0.25">
      <c r="A154" s="25" t="s">
        <v>14</v>
      </c>
      <c r="B154" s="50" t="s">
        <v>339</v>
      </c>
      <c r="C154" s="205">
        <f>+C129+C133+C140+C146+C152+C153</f>
        <v>0</v>
      </c>
      <c r="D154" s="275">
        <f>+D129+D133+D140+D146+D152+D153</f>
        <v>0</v>
      </c>
      <c r="E154" s="205"/>
      <c r="F154" s="205"/>
      <c r="G154" s="298">
        <f>+G129+G133+G140+G146+G152+G153</f>
        <v>0</v>
      </c>
    </row>
    <row r="155" spans="1:7" ht="15" customHeight="1" thickBot="1" x14ac:dyDescent="0.25">
      <c r="A155" s="178" t="s">
        <v>15</v>
      </c>
      <c r="B155" s="124" t="s">
        <v>338</v>
      </c>
      <c r="C155" s="205">
        <f>+C128+C154</f>
        <v>1813000</v>
      </c>
      <c r="D155" s="275">
        <f>+D128+D154</f>
        <v>0</v>
      </c>
      <c r="E155" s="205">
        <f>+E128+E154</f>
        <v>0</v>
      </c>
      <c r="F155" s="205">
        <f>+F128+F154</f>
        <v>0</v>
      </c>
      <c r="G155" s="298">
        <f>+G128+G154</f>
        <v>1813000</v>
      </c>
    </row>
    <row r="156" spans="1:7" ht="13.5" thickBot="1" x14ac:dyDescent="0.25">
      <c r="A156" s="127"/>
      <c r="B156" s="128"/>
      <c r="C156" s="129"/>
      <c r="D156" s="129"/>
      <c r="E156" s="300"/>
      <c r="F156" s="300"/>
      <c r="G156" s="299"/>
    </row>
    <row r="157" spans="1:7" ht="15" customHeight="1" thickBot="1" x14ac:dyDescent="0.25">
      <c r="A157" s="74" t="s">
        <v>374</v>
      </c>
      <c r="B157" s="75"/>
      <c r="C157" s="240"/>
      <c r="D157" s="293"/>
      <c r="E157" s="240"/>
      <c r="F157" s="331">
        <f>D157+E157</f>
        <v>0</v>
      </c>
      <c r="G157" s="332">
        <f>C157+F157</f>
        <v>0</v>
      </c>
    </row>
    <row r="158" spans="1:7" ht="14.25" customHeight="1" thickBot="1" x14ac:dyDescent="0.25">
      <c r="A158" s="74" t="s">
        <v>118</v>
      </c>
      <c r="B158" s="75"/>
      <c r="C158" s="240"/>
      <c r="D158" s="293"/>
      <c r="E158" s="240"/>
      <c r="F158" s="331">
        <f>D158+E158</f>
        <v>0</v>
      </c>
      <c r="G158" s="332">
        <f>C158+F158</f>
        <v>0</v>
      </c>
    </row>
  </sheetData>
  <sheetProtection formatCells="0"/>
  <mergeCells count="4">
    <mergeCell ref="B2:D2"/>
    <mergeCell ref="B3:D3"/>
    <mergeCell ref="A7:G7"/>
    <mergeCell ref="A92:G92"/>
  </mergeCells>
  <printOptions horizontalCentered="1"/>
  <pageMargins left="0.39370078740157483" right="0.39370078740157483" top="0.98425196850393704" bottom="0.98425196850393704" header="0.78740157480314965" footer="0.78740157480314965"/>
  <pageSetup paperSize="9" scale="73" orientation="portrait" r:id="rId1"/>
  <headerFooter alignWithMargins="0"/>
  <rowBreaks count="2" manualBreakCount="2">
    <brk id="69" max="16383" man="1"/>
    <brk id="91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4">
    <tabColor rgb="FF92D050"/>
  </sheetPr>
  <dimension ref="A1:M158"/>
  <sheetViews>
    <sheetView tabSelected="1" topLeftCell="A94" zoomScaleNormal="100" zoomScaleSheetLayoutView="100" workbookViewId="0">
      <selection activeCell="J140" sqref="J140"/>
    </sheetView>
  </sheetViews>
  <sheetFormatPr defaultRowHeight="12.75" x14ac:dyDescent="0.2"/>
  <cols>
    <col min="1" max="1" width="12.5" style="130" customWidth="1"/>
    <col min="2" max="2" width="62" style="131" customWidth="1"/>
    <col min="3" max="3" width="14.83203125" style="132" customWidth="1"/>
    <col min="4" max="6" width="11.83203125" style="2" customWidth="1"/>
    <col min="7" max="7" width="14.83203125" style="2" customWidth="1"/>
    <col min="8" max="16384" width="9.33203125" style="2"/>
  </cols>
  <sheetData>
    <row r="1" spans="1:7" s="1" customFormat="1" ht="16.5" customHeight="1" thickBot="1" x14ac:dyDescent="0.25">
      <c r="A1" s="67"/>
      <c r="B1" s="68"/>
      <c r="G1" s="234" t="s">
        <v>458</v>
      </c>
    </row>
    <row r="2" spans="1:7" s="43" customFormat="1" ht="21" customHeight="1" thickBot="1" x14ac:dyDescent="0.25">
      <c r="A2" s="235" t="s">
        <v>39</v>
      </c>
      <c r="B2" s="369" t="s">
        <v>119</v>
      </c>
      <c r="C2" s="369"/>
      <c r="D2" s="370"/>
      <c r="E2" s="266"/>
      <c r="F2" s="289"/>
      <c r="G2" s="344" t="s">
        <v>36</v>
      </c>
    </row>
    <row r="3" spans="1:7" s="43" customFormat="1" ht="36.75" thickBot="1" x14ac:dyDescent="0.25">
      <c r="A3" s="235" t="s">
        <v>116</v>
      </c>
      <c r="B3" s="371" t="s">
        <v>375</v>
      </c>
      <c r="C3" s="371"/>
      <c r="D3" s="372"/>
      <c r="E3" s="266"/>
      <c r="F3" s="289"/>
      <c r="G3" s="345" t="s">
        <v>36</v>
      </c>
    </row>
    <row r="4" spans="1:7" s="44" customFormat="1" ht="15.95" customHeight="1" thickBot="1" x14ac:dyDescent="0.3">
      <c r="A4" s="69"/>
      <c r="B4" s="69"/>
      <c r="C4" s="70"/>
      <c r="G4" s="258" t="s">
        <v>440</v>
      </c>
    </row>
    <row r="5" spans="1:7" ht="40.5" customHeight="1" thickBot="1" x14ac:dyDescent="0.25">
      <c r="A5" s="144" t="s">
        <v>117</v>
      </c>
      <c r="B5" s="71" t="s">
        <v>439</v>
      </c>
      <c r="C5" s="328" t="s">
        <v>378</v>
      </c>
      <c r="D5" s="329" t="s">
        <v>453</v>
      </c>
      <c r="E5" s="329" t="str">
        <f>'1.1.sz.mell.'!E4</f>
        <v xml:space="preserve">2. sz. módosítás </v>
      </c>
      <c r="F5" s="329" t="s">
        <v>448</v>
      </c>
      <c r="G5" s="330" t="str">
        <f>'1.1.sz.mell.'!G4</f>
        <v>2. számú módosítás utáni előirányzat</v>
      </c>
    </row>
    <row r="6" spans="1:7" s="41" customFormat="1" ht="12.95" customHeight="1" thickBot="1" x14ac:dyDescent="0.25">
      <c r="A6" s="62" t="s">
        <v>353</v>
      </c>
      <c r="B6" s="63" t="s">
        <v>354</v>
      </c>
      <c r="C6" s="325" t="s">
        <v>355</v>
      </c>
      <c r="D6" s="326" t="s">
        <v>357</v>
      </c>
      <c r="E6" s="326" t="s">
        <v>356</v>
      </c>
      <c r="F6" s="326" t="s">
        <v>454</v>
      </c>
      <c r="G6" s="327" t="s">
        <v>455</v>
      </c>
    </row>
    <row r="7" spans="1:7" s="41" customFormat="1" ht="15.95" customHeight="1" thickBot="1" x14ac:dyDescent="0.25">
      <c r="A7" s="366" t="s">
        <v>37</v>
      </c>
      <c r="B7" s="367"/>
      <c r="C7" s="367"/>
      <c r="D7" s="367"/>
      <c r="E7" s="367"/>
      <c r="F7" s="367"/>
      <c r="G7" s="368"/>
    </row>
    <row r="8" spans="1:7" s="41" customFormat="1" ht="12" customHeight="1" thickBot="1" x14ac:dyDescent="0.25">
      <c r="A8" s="25" t="s">
        <v>5</v>
      </c>
      <c r="B8" s="19" t="s">
        <v>141</v>
      </c>
      <c r="C8" s="137">
        <f>+C9+C10+C11+C12+C13+C14</f>
        <v>0</v>
      </c>
      <c r="D8" s="208">
        <f>+D9+D10+D11+D12+D13+D14</f>
        <v>0</v>
      </c>
      <c r="E8" s="137">
        <f>+E9+E10+E11+E12+E13+E14</f>
        <v>0</v>
      </c>
      <c r="F8" s="137">
        <f>+F9+F10+F11+F12+F13+F14</f>
        <v>0</v>
      </c>
      <c r="G8" s="281">
        <f>+G9+G10+G11+G12+G13+G14</f>
        <v>0</v>
      </c>
    </row>
    <row r="9" spans="1:7" s="45" customFormat="1" ht="12" customHeight="1" x14ac:dyDescent="0.2">
      <c r="A9" s="167" t="s">
        <v>58</v>
      </c>
      <c r="B9" s="151" t="s">
        <v>142</v>
      </c>
      <c r="C9" s="139"/>
      <c r="D9" s="209"/>
      <c r="E9" s="139"/>
      <c r="F9" s="181">
        <f t="shared" ref="F9:F14" si="0">D9+E9</f>
        <v>0</v>
      </c>
      <c r="G9" s="282">
        <f t="shared" ref="G9:G14" si="1">C9+F9</f>
        <v>0</v>
      </c>
    </row>
    <row r="10" spans="1:7" s="46" customFormat="1" ht="12" customHeight="1" x14ac:dyDescent="0.2">
      <c r="A10" s="168" t="s">
        <v>59</v>
      </c>
      <c r="B10" s="152" t="s">
        <v>143</v>
      </c>
      <c r="C10" s="138"/>
      <c r="D10" s="210"/>
      <c r="E10" s="138"/>
      <c r="F10" s="181">
        <f t="shared" si="0"/>
        <v>0</v>
      </c>
      <c r="G10" s="282">
        <f t="shared" si="1"/>
        <v>0</v>
      </c>
    </row>
    <row r="11" spans="1:7" s="46" customFormat="1" ht="12" customHeight="1" x14ac:dyDescent="0.2">
      <c r="A11" s="168" t="s">
        <v>60</v>
      </c>
      <c r="B11" s="152" t="s">
        <v>144</v>
      </c>
      <c r="C11" s="138"/>
      <c r="D11" s="210"/>
      <c r="E11" s="138"/>
      <c r="F11" s="181">
        <f t="shared" si="0"/>
        <v>0</v>
      </c>
      <c r="G11" s="282">
        <f t="shared" si="1"/>
        <v>0</v>
      </c>
    </row>
    <row r="12" spans="1:7" s="46" customFormat="1" ht="12" customHeight="1" x14ac:dyDescent="0.2">
      <c r="A12" s="168" t="s">
        <v>61</v>
      </c>
      <c r="B12" s="152" t="s">
        <v>145</v>
      </c>
      <c r="C12" s="138"/>
      <c r="D12" s="210"/>
      <c r="E12" s="138"/>
      <c r="F12" s="181">
        <f t="shared" si="0"/>
        <v>0</v>
      </c>
      <c r="G12" s="282">
        <f t="shared" si="1"/>
        <v>0</v>
      </c>
    </row>
    <row r="13" spans="1:7" s="46" customFormat="1" ht="12" customHeight="1" x14ac:dyDescent="0.2">
      <c r="A13" s="168" t="s">
        <v>78</v>
      </c>
      <c r="B13" s="152" t="s">
        <v>361</v>
      </c>
      <c r="C13" s="138"/>
      <c r="D13" s="210"/>
      <c r="E13" s="138"/>
      <c r="F13" s="181">
        <f t="shared" si="0"/>
        <v>0</v>
      </c>
      <c r="G13" s="282">
        <f t="shared" si="1"/>
        <v>0</v>
      </c>
    </row>
    <row r="14" spans="1:7" s="45" customFormat="1" ht="12" customHeight="1" thickBot="1" x14ac:dyDescent="0.25">
      <c r="A14" s="169" t="s">
        <v>62</v>
      </c>
      <c r="B14" s="153" t="s">
        <v>299</v>
      </c>
      <c r="C14" s="138"/>
      <c r="D14" s="210"/>
      <c r="E14" s="138"/>
      <c r="F14" s="181">
        <f t="shared" si="0"/>
        <v>0</v>
      </c>
      <c r="G14" s="282">
        <f t="shared" si="1"/>
        <v>0</v>
      </c>
    </row>
    <row r="15" spans="1:7" s="45" customFormat="1" ht="12" customHeight="1" thickBot="1" x14ac:dyDescent="0.25">
      <c r="A15" s="25" t="s">
        <v>6</v>
      </c>
      <c r="B15" s="78" t="s">
        <v>146</v>
      </c>
      <c r="C15" s="137">
        <f>+C16+C17+C18+C19+C20</f>
        <v>0</v>
      </c>
      <c r="D15" s="208">
        <f>+D16+D17+D18+D19+D20</f>
        <v>0</v>
      </c>
      <c r="E15" s="137">
        <f>+E16+E17+E18+E19+E20</f>
        <v>0</v>
      </c>
      <c r="F15" s="137">
        <f>+F16+F17+F18+F19+F20</f>
        <v>0</v>
      </c>
      <c r="G15" s="281">
        <f>+G16+G17+G18+G19+G20</f>
        <v>0</v>
      </c>
    </row>
    <row r="16" spans="1:7" s="45" customFormat="1" ht="12" customHeight="1" x14ac:dyDescent="0.2">
      <c r="A16" s="167" t="s">
        <v>64</v>
      </c>
      <c r="B16" s="151" t="s">
        <v>147</v>
      </c>
      <c r="C16" s="139"/>
      <c r="D16" s="209"/>
      <c r="E16" s="139"/>
      <c r="F16" s="181">
        <f t="shared" ref="F16:F21" si="2">D16+E16</f>
        <v>0</v>
      </c>
      <c r="G16" s="282">
        <f t="shared" ref="G16:G21" si="3">C16+F16</f>
        <v>0</v>
      </c>
    </row>
    <row r="17" spans="1:7" s="45" customFormat="1" ht="12" customHeight="1" x14ac:dyDescent="0.2">
      <c r="A17" s="168" t="s">
        <v>65</v>
      </c>
      <c r="B17" s="152" t="s">
        <v>148</v>
      </c>
      <c r="C17" s="138"/>
      <c r="D17" s="210"/>
      <c r="E17" s="138"/>
      <c r="F17" s="310">
        <f t="shared" si="2"/>
        <v>0</v>
      </c>
      <c r="G17" s="283">
        <f t="shared" si="3"/>
        <v>0</v>
      </c>
    </row>
    <row r="18" spans="1:7" s="45" customFormat="1" ht="12" customHeight="1" x14ac:dyDescent="0.2">
      <c r="A18" s="168" t="s">
        <v>66</v>
      </c>
      <c r="B18" s="152" t="s">
        <v>291</v>
      </c>
      <c r="C18" s="138"/>
      <c r="D18" s="210"/>
      <c r="E18" s="138"/>
      <c r="F18" s="310">
        <f t="shared" si="2"/>
        <v>0</v>
      </c>
      <c r="G18" s="283">
        <f t="shared" si="3"/>
        <v>0</v>
      </c>
    </row>
    <row r="19" spans="1:7" s="45" customFormat="1" ht="12" customHeight="1" x14ac:dyDescent="0.2">
      <c r="A19" s="168" t="s">
        <v>67</v>
      </c>
      <c r="B19" s="152" t="s">
        <v>292</v>
      </c>
      <c r="C19" s="138"/>
      <c r="D19" s="210"/>
      <c r="E19" s="138"/>
      <c r="F19" s="310">
        <f t="shared" si="2"/>
        <v>0</v>
      </c>
      <c r="G19" s="283">
        <f t="shared" si="3"/>
        <v>0</v>
      </c>
    </row>
    <row r="20" spans="1:7" s="45" customFormat="1" ht="12" customHeight="1" x14ac:dyDescent="0.2">
      <c r="A20" s="168" t="s">
        <v>68</v>
      </c>
      <c r="B20" s="152" t="s">
        <v>149</v>
      </c>
      <c r="C20" s="138"/>
      <c r="D20" s="210"/>
      <c r="E20" s="138"/>
      <c r="F20" s="310">
        <f t="shared" si="2"/>
        <v>0</v>
      </c>
      <c r="G20" s="283">
        <f t="shared" si="3"/>
        <v>0</v>
      </c>
    </row>
    <row r="21" spans="1:7" s="46" customFormat="1" ht="12" customHeight="1" thickBot="1" x14ac:dyDescent="0.25">
      <c r="A21" s="169" t="s">
        <v>74</v>
      </c>
      <c r="B21" s="153" t="s">
        <v>150</v>
      </c>
      <c r="C21" s="140"/>
      <c r="D21" s="211"/>
      <c r="E21" s="140"/>
      <c r="F21" s="311">
        <f t="shared" si="2"/>
        <v>0</v>
      </c>
      <c r="G21" s="284">
        <f t="shared" si="3"/>
        <v>0</v>
      </c>
    </row>
    <row r="22" spans="1:7" s="46" customFormat="1" ht="12" customHeight="1" thickBot="1" x14ac:dyDescent="0.25">
      <c r="A22" s="25" t="s">
        <v>7</v>
      </c>
      <c r="B22" s="19" t="s">
        <v>151</v>
      </c>
      <c r="C22" s="137">
        <f>+C23+C24+C25+C26+C27</f>
        <v>0</v>
      </c>
      <c r="D22" s="208">
        <f>+D23+D24+D25+D26+D27</f>
        <v>0</v>
      </c>
      <c r="E22" s="137">
        <f>+E23+E24+E25+E26+E27</f>
        <v>0</v>
      </c>
      <c r="F22" s="137">
        <f>+F23+F24+F25+F26+F27</f>
        <v>0</v>
      </c>
      <c r="G22" s="281">
        <f>+G23+G24+G25+G26+G27</f>
        <v>0</v>
      </c>
    </row>
    <row r="23" spans="1:7" s="46" customFormat="1" ht="12" customHeight="1" x14ac:dyDescent="0.2">
      <c r="A23" s="167" t="s">
        <v>47</v>
      </c>
      <c r="B23" s="151" t="s">
        <v>152</v>
      </c>
      <c r="C23" s="139"/>
      <c r="D23" s="209"/>
      <c r="E23" s="139"/>
      <c r="F23" s="181">
        <f t="shared" ref="F23:F28" si="4">D23+E23</f>
        <v>0</v>
      </c>
      <c r="G23" s="282">
        <f t="shared" ref="G23:G28" si="5">C23+F23</f>
        <v>0</v>
      </c>
    </row>
    <row r="24" spans="1:7" s="45" customFormat="1" ht="12" customHeight="1" x14ac:dyDescent="0.2">
      <c r="A24" s="168" t="s">
        <v>48</v>
      </c>
      <c r="B24" s="152" t="s">
        <v>153</v>
      </c>
      <c r="C24" s="138"/>
      <c r="D24" s="210"/>
      <c r="E24" s="138"/>
      <c r="F24" s="310">
        <f t="shared" si="4"/>
        <v>0</v>
      </c>
      <c r="G24" s="283">
        <f t="shared" si="5"/>
        <v>0</v>
      </c>
    </row>
    <row r="25" spans="1:7" s="46" customFormat="1" ht="12" customHeight="1" x14ac:dyDescent="0.2">
      <c r="A25" s="168" t="s">
        <v>49</v>
      </c>
      <c r="B25" s="152" t="s">
        <v>293</v>
      </c>
      <c r="C25" s="138"/>
      <c r="D25" s="210"/>
      <c r="E25" s="138"/>
      <c r="F25" s="310">
        <f t="shared" si="4"/>
        <v>0</v>
      </c>
      <c r="G25" s="283">
        <f t="shared" si="5"/>
        <v>0</v>
      </c>
    </row>
    <row r="26" spans="1:7" s="46" customFormat="1" ht="12" customHeight="1" x14ac:dyDescent="0.2">
      <c r="A26" s="168" t="s">
        <v>50</v>
      </c>
      <c r="B26" s="152" t="s">
        <v>294</v>
      </c>
      <c r="C26" s="138"/>
      <c r="D26" s="210"/>
      <c r="E26" s="138"/>
      <c r="F26" s="310">
        <f t="shared" si="4"/>
        <v>0</v>
      </c>
      <c r="G26" s="283">
        <f t="shared" si="5"/>
        <v>0</v>
      </c>
    </row>
    <row r="27" spans="1:7" s="46" customFormat="1" ht="12" customHeight="1" x14ac:dyDescent="0.2">
      <c r="A27" s="168" t="s">
        <v>91</v>
      </c>
      <c r="B27" s="152" t="s">
        <v>154</v>
      </c>
      <c r="C27" s="138"/>
      <c r="D27" s="210"/>
      <c r="E27" s="138"/>
      <c r="F27" s="310">
        <f t="shared" si="4"/>
        <v>0</v>
      </c>
      <c r="G27" s="283">
        <f t="shared" si="5"/>
        <v>0</v>
      </c>
    </row>
    <row r="28" spans="1:7" s="46" customFormat="1" ht="12" customHeight="1" thickBot="1" x14ac:dyDescent="0.25">
      <c r="A28" s="169" t="s">
        <v>92</v>
      </c>
      <c r="B28" s="153" t="s">
        <v>155</v>
      </c>
      <c r="C28" s="140"/>
      <c r="D28" s="211"/>
      <c r="E28" s="140"/>
      <c r="F28" s="311">
        <f t="shared" si="4"/>
        <v>0</v>
      </c>
      <c r="G28" s="284">
        <f t="shared" si="5"/>
        <v>0</v>
      </c>
    </row>
    <row r="29" spans="1:7" s="46" customFormat="1" ht="12" customHeight="1" thickBot="1" x14ac:dyDescent="0.25">
      <c r="A29" s="25" t="s">
        <v>93</v>
      </c>
      <c r="B29" s="19" t="s">
        <v>431</v>
      </c>
      <c r="C29" s="143">
        <f>+C30+C31+C32+C33+C34+C35+C36</f>
        <v>0</v>
      </c>
      <c r="D29" s="143">
        <f>+D30+D31+D32+D33+D34+D35+D36</f>
        <v>0</v>
      </c>
      <c r="E29" s="143">
        <f>+E30+E31+E32+E33+E34+E35+E36</f>
        <v>0</v>
      </c>
      <c r="F29" s="143">
        <f>+F30+F31+F32+F33+F34+F35+F36</f>
        <v>0</v>
      </c>
      <c r="G29" s="285">
        <f>+G30+G31+G32+G33+G34+G35+G36</f>
        <v>0</v>
      </c>
    </row>
    <row r="30" spans="1:7" s="46" customFormat="1" ht="12" customHeight="1" x14ac:dyDescent="0.2">
      <c r="A30" s="167" t="s">
        <v>156</v>
      </c>
      <c r="B30" s="151" t="s">
        <v>424</v>
      </c>
      <c r="C30" s="139"/>
      <c r="D30" s="139"/>
      <c r="E30" s="139"/>
      <c r="F30" s="181">
        <f t="shared" ref="F30:F36" si="6">D30+E30</f>
        <v>0</v>
      </c>
      <c r="G30" s="282">
        <f t="shared" ref="G30:G36" si="7">C30+F30</f>
        <v>0</v>
      </c>
    </row>
    <row r="31" spans="1:7" s="46" customFormat="1" ht="12" customHeight="1" x14ac:dyDescent="0.2">
      <c r="A31" s="168" t="s">
        <v>157</v>
      </c>
      <c r="B31" s="152" t="s">
        <v>425</v>
      </c>
      <c r="C31" s="138"/>
      <c r="D31" s="138"/>
      <c r="E31" s="138"/>
      <c r="F31" s="310">
        <f t="shared" si="6"/>
        <v>0</v>
      </c>
      <c r="G31" s="283">
        <f t="shared" si="7"/>
        <v>0</v>
      </c>
    </row>
    <row r="32" spans="1:7" s="46" customFormat="1" ht="12" customHeight="1" x14ac:dyDescent="0.2">
      <c r="A32" s="168" t="s">
        <v>158</v>
      </c>
      <c r="B32" s="152" t="s">
        <v>426</v>
      </c>
      <c r="C32" s="138"/>
      <c r="D32" s="138"/>
      <c r="E32" s="138"/>
      <c r="F32" s="310">
        <f t="shared" si="6"/>
        <v>0</v>
      </c>
      <c r="G32" s="283">
        <f t="shared" si="7"/>
        <v>0</v>
      </c>
    </row>
    <row r="33" spans="1:7" s="46" customFormat="1" ht="12" customHeight="1" x14ac:dyDescent="0.2">
      <c r="A33" s="168" t="s">
        <v>159</v>
      </c>
      <c r="B33" s="152" t="s">
        <v>427</v>
      </c>
      <c r="C33" s="138"/>
      <c r="D33" s="138"/>
      <c r="E33" s="138"/>
      <c r="F33" s="310">
        <f t="shared" si="6"/>
        <v>0</v>
      </c>
      <c r="G33" s="283">
        <f t="shared" si="7"/>
        <v>0</v>
      </c>
    </row>
    <row r="34" spans="1:7" s="46" customFormat="1" ht="12" customHeight="1" x14ac:dyDescent="0.2">
      <c r="A34" s="168" t="s">
        <v>428</v>
      </c>
      <c r="B34" s="152" t="s">
        <v>160</v>
      </c>
      <c r="C34" s="138"/>
      <c r="D34" s="138"/>
      <c r="E34" s="138"/>
      <c r="F34" s="310">
        <f t="shared" si="6"/>
        <v>0</v>
      </c>
      <c r="G34" s="283">
        <f t="shared" si="7"/>
        <v>0</v>
      </c>
    </row>
    <row r="35" spans="1:7" s="46" customFormat="1" ht="12" customHeight="1" x14ac:dyDescent="0.2">
      <c r="A35" s="168" t="s">
        <v>429</v>
      </c>
      <c r="B35" s="152" t="s">
        <v>161</v>
      </c>
      <c r="C35" s="138"/>
      <c r="D35" s="138"/>
      <c r="E35" s="138"/>
      <c r="F35" s="310">
        <f t="shared" si="6"/>
        <v>0</v>
      </c>
      <c r="G35" s="283">
        <f t="shared" si="7"/>
        <v>0</v>
      </c>
    </row>
    <row r="36" spans="1:7" s="46" customFormat="1" ht="12" customHeight="1" thickBot="1" x14ac:dyDescent="0.25">
      <c r="A36" s="169" t="s">
        <v>430</v>
      </c>
      <c r="B36" s="153" t="s">
        <v>162</v>
      </c>
      <c r="C36" s="140"/>
      <c r="D36" s="140"/>
      <c r="E36" s="140"/>
      <c r="F36" s="311">
        <f t="shared" si="6"/>
        <v>0</v>
      </c>
      <c r="G36" s="284">
        <f t="shared" si="7"/>
        <v>0</v>
      </c>
    </row>
    <row r="37" spans="1:7" s="46" customFormat="1" ht="12" customHeight="1" thickBot="1" x14ac:dyDescent="0.25">
      <c r="A37" s="25" t="s">
        <v>9</v>
      </c>
      <c r="B37" s="19" t="s">
        <v>300</v>
      </c>
      <c r="C37" s="137">
        <f>SUM(C38:C48)</f>
        <v>0</v>
      </c>
      <c r="D37" s="208">
        <f>SUM(D38:D48)</f>
        <v>0</v>
      </c>
      <c r="E37" s="137">
        <f>SUM(E38:E48)</f>
        <v>0</v>
      </c>
      <c r="F37" s="137">
        <f>SUM(F38:F48)</f>
        <v>0</v>
      </c>
      <c r="G37" s="281">
        <f>SUM(G38:G48)</f>
        <v>0</v>
      </c>
    </row>
    <row r="38" spans="1:7" s="46" customFormat="1" ht="12" customHeight="1" x14ac:dyDescent="0.2">
      <c r="A38" s="167" t="s">
        <v>51</v>
      </c>
      <c r="B38" s="151" t="s">
        <v>165</v>
      </c>
      <c r="C38" s="139"/>
      <c r="D38" s="209"/>
      <c r="E38" s="139"/>
      <c r="F38" s="181">
        <f t="shared" ref="F38:F48" si="8">D38+E38</f>
        <v>0</v>
      </c>
      <c r="G38" s="282">
        <f t="shared" ref="G38:G48" si="9">C38+F38</f>
        <v>0</v>
      </c>
    </row>
    <row r="39" spans="1:7" s="46" customFormat="1" ht="12" customHeight="1" x14ac:dyDescent="0.2">
      <c r="A39" s="168" t="s">
        <v>52</v>
      </c>
      <c r="B39" s="152" t="s">
        <v>166</v>
      </c>
      <c r="C39" s="138"/>
      <c r="D39" s="210"/>
      <c r="E39" s="138"/>
      <c r="F39" s="310">
        <f t="shared" si="8"/>
        <v>0</v>
      </c>
      <c r="G39" s="283">
        <f t="shared" si="9"/>
        <v>0</v>
      </c>
    </row>
    <row r="40" spans="1:7" s="46" customFormat="1" ht="12" customHeight="1" x14ac:dyDescent="0.2">
      <c r="A40" s="168" t="s">
        <v>53</v>
      </c>
      <c r="B40" s="152" t="s">
        <v>167</v>
      </c>
      <c r="C40" s="138"/>
      <c r="D40" s="210"/>
      <c r="E40" s="138"/>
      <c r="F40" s="310">
        <f t="shared" si="8"/>
        <v>0</v>
      </c>
      <c r="G40" s="283">
        <f t="shared" si="9"/>
        <v>0</v>
      </c>
    </row>
    <row r="41" spans="1:7" s="46" customFormat="1" ht="12" customHeight="1" x14ac:dyDescent="0.2">
      <c r="A41" s="168" t="s">
        <v>95</v>
      </c>
      <c r="B41" s="152" t="s">
        <v>168</v>
      </c>
      <c r="C41" s="138"/>
      <c r="D41" s="210"/>
      <c r="E41" s="138"/>
      <c r="F41" s="310">
        <f t="shared" si="8"/>
        <v>0</v>
      </c>
      <c r="G41" s="283">
        <f t="shared" si="9"/>
        <v>0</v>
      </c>
    </row>
    <row r="42" spans="1:7" s="46" customFormat="1" ht="12" customHeight="1" x14ac:dyDescent="0.2">
      <c r="A42" s="168" t="s">
        <v>96</v>
      </c>
      <c r="B42" s="152" t="s">
        <v>169</v>
      </c>
      <c r="C42" s="138"/>
      <c r="D42" s="210"/>
      <c r="E42" s="138"/>
      <c r="F42" s="310">
        <f t="shared" si="8"/>
        <v>0</v>
      </c>
      <c r="G42" s="283">
        <f t="shared" si="9"/>
        <v>0</v>
      </c>
    </row>
    <row r="43" spans="1:7" s="46" customFormat="1" ht="12" customHeight="1" x14ac:dyDescent="0.2">
      <c r="A43" s="168" t="s">
        <v>97</v>
      </c>
      <c r="B43" s="152" t="s">
        <v>170</v>
      </c>
      <c r="C43" s="138"/>
      <c r="D43" s="210"/>
      <c r="E43" s="138"/>
      <c r="F43" s="310">
        <f t="shared" si="8"/>
        <v>0</v>
      </c>
      <c r="G43" s="283">
        <f t="shared" si="9"/>
        <v>0</v>
      </c>
    </row>
    <row r="44" spans="1:7" s="46" customFormat="1" ht="12" customHeight="1" x14ac:dyDescent="0.2">
      <c r="A44" s="168" t="s">
        <v>98</v>
      </c>
      <c r="B44" s="152" t="s">
        <v>171</v>
      </c>
      <c r="C44" s="138"/>
      <c r="D44" s="210"/>
      <c r="E44" s="138"/>
      <c r="F44" s="310">
        <f t="shared" si="8"/>
        <v>0</v>
      </c>
      <c r="G44" s="283">
        <f t="shared" si="9"/>
        <v>0</v>
      </c>
    </row>
    <row r="45" spans="1:7" s="46" customFormat="1" ht="12" customHeight="1" x14ac:dyDescent="0.2">
      <c r="A45" s="168" t="s">
        <v>99</v>
      </c>
      <c r="B45" s="152" t="s">
        <v>172</v>
      </c>
      <c r="C45" s="138"/>
      <c r="D45" s="210"/>
      <c r="E45" s="138"/>
      <c r="F45" s="310">
        <f t="shared" si="8"/>
        <v>0</v>
      </c>
      <c r="G45" s="283">
        <f t="shared" si="9"/>
        <v>0</v>
      </c>
    </row>
    <row r="46" spans="1:7" s="46" customFormat="1" ht="12" customHeight="1" x14ac:dyDescent="0.2">
      <c r="A46" s="168" t="s">
        <v>163</v>
      </c>
      <c r="B46" s="152" t="s">
        <v>173</v>
      </c>
      <c r="C46" s="141"/>
      <c r="D46" s="236"/>
      <c r="E46" s="141"/>
      <c r="F46" s="308">
        <f t="shared" si="8"/>
        <v>0</v>
      </c>
      <c r="G46" s="286">
        <f t="shared" si="9"/>
        <v>0</v>
      </c>
    </row>
    <row r="47" spans="1:7" s="46" customFormat="1" ht="12" customHeight="1" x14ac:dyDescent="0.2">
      <c r="A47" s="169" t="s">
        <v>164</v>
      </c>
      <c r="B47" s="153" t="s">
        <v>302</v>
      </c>
      <c r="C47" s="142"/>
      <c r="D47" s="237"/>
      <c r="E47" s="142"/>
      <c r="F47" s="314">
        <f t="shared" si="8"/>
        <v>0</v>
      </c>
      <c r="G47" s="287">
        <f t="shared" si="9"/>
        <v>0</v>
      </c>
    </row>
    <row r="48" spans="1:7" s="46" customFormat="1" ht="12" customHeight="1" thickBot="1" x14ac:dyDescent="0.25">
      <c r="A48" s="169" t="s">
        <v>301</v>
      </c>
      <c r="B48" s="153" t="s">
        <v>174</v>
      </c>
      <c r="C48" s="142"/>
      <c r="D48" s="237"/>
      <c r="E48" s="142"/>
      <c r="F48" s="314">
        <f t="shared" si="8"/>
        <v>0</v>
      </c>
      <c r="G48" s="287">
        <f t="shared" si="9"/>
        <v>0</v>
      </c>
    </row>
    <row r="49" spans="1:7" s="46" customFormat="1" ht="12" customHeight="1" thickBot="1" x14ac:dyDescent="0.25">
      <c r="A49" s="25" t="s">
        <v>10</v>
      </c>
      <c r="B49" s="19" t="s">
        <v>175</v>
      </c>
      <c r="C49" s="137">
        <f>SUM(C50:C54)</f>
        <v>0</v>
      </c>
      <c r="D49" s="208">
        <f>SUM(D50:D54)</f>
        <v>0</v>
      </c>
      <c r="E49" s="137">
        <f>SUM(E50:E54)</f>
        <v>0</v>
      </c>
      <c r="F49" s="137">
        <f>SUM(F50:F54)</f>
        <v>0</v>
      </c>
      <c r="G49" s="281">
        <f>SUM(G50:G54)</f>
        <v>0</v>
      </c>
    </row>
    <row r="50" spans="1:7" s="46" customFormat="1" ht="12" customHeight="1" x14ac:dyDescent="0.2">
      <c r="A50" s="167" t="s">
        <v>54</v>
      </c>
      <c r="B50" s="151" t="s">
        <v>179</v>
      </c>
      <c r="C50" s="182"/>
      <c r="D50" s="238"/>
      <c r="E50" s="182"/>
      <c r="F50" s="305">
        <f>D50+E50</f>
        <v>0</v>
      </c>
      <c r="G50" s="288">
        <f>C50+F50</f>
        <v>0</v>
      </c>
    </row>
    <row r="51" spans="1:7" s="46" customFormat="1" ht="12" customHeight="1" x14ac:dyDescent="0.2">
      <c r="A51" s="168" t="s">
        <v>55</v>
      </c>
      <c r="B51" s="152" t="s">
        <v>180</v>
      </c>
      <c r="C51" s="141"/>
      <c r="D51" s="236"/>
      <c r="E51" s="141"/>
      <c r="F51" s="308">
        <f>D51+E51</f>
        <v>0</v>
      </c>
      <c r="G51" s="286">
        <f>C51+F51</f>
        <v>0</v>
      </c>
    </row>
    <row r="52" spans="1:7" s="46" customFormat="1" ht="12" customHeight="1" x14ac:dyDescent="0.2">
      <c r="A52" s="168" t="s">
        <v>176</v>
      </c>
      <c r="B52" s="152" t="s">
        <v>181</v>
      </c>
      <c r="C52" s="141"/>
      <c r="D52" s="236"/>
      <c r="E52" s="141"/>
      <c r="F52" s="308">
        <f>D52+E52</f>
        <v>0</v>
      </c>
      <c r="G52" s="286">
        <f>C52+F52</f>
        <v>0</v>
      </c>
    </row>
    <row r="53" spans="1:7" s="46" customFormat="1" ht="12" customHeight="1" x14ac:dyDescent="0.2">
      <c r="A53" s="168" t="s">
        <v>177</v>
      </c>
      <c r="B53" s="152" t="s">
        <v>182</v>
      </c>
      <c r="C53" s="141"/>
      <c r="D53" s="236"/>
      <c r="E53" s="141"/>
      <c r="F53" s="308">
        <f>D53+E53</f>
        <v>0</v>
      </c>
      <c r="G53" s="286">
        <f>C53+F53</f>
        <v>0</v>
      </c>
    </row>
    <row r="54" spans="1:7" s="46" customFormat="1" ht="12" customHeight="1" thickBot="1" x14ac:dyDescent="0.25">
      <c r="A54" s="169" t="s">
        <v>178</v>
      </c>
      <c r="B54" s="153" t="s">
        <v>183</v>
      </c>
      <c r="C54" s="142"/>
      <c r="D54" s="237"/>
      <c r="E54" s="142"/>
      <c r="F54" s="314">
        <f>D54+E54</f>
        <v>0</v>
      </c>
      <c r="G54" s="287">
        <f>C54+F54</f>
        <v>0</v>
      </c>
    </row>
    <row r="55" spans="1:7" s="46" customFormat="1" ht="12" customHeight="1" thickBot="1" x14ac:dyDescent="0.25">
      <c r="A55" s="25" t="s">
        <v>100</v>
      </c>
      <c r="B55" s="19" t="s">
        <v>184</v>
      </c>
      <c r="C55" s="137">
        <f>SUM(C56:C58)</f>
        <v>0</v>
      </c>
      <c r="D55" s="208">
        <f>SUM(D56:D58)</f>
        <v>0</v>
      </c>
      <c r="E55" s="137">
        <f>SUM(E56:E58)</f>
        <v>0</v>
      </c>
      <c r="F55" s="137">
        <f>SUM(F56:F58)</f>
        <v>0</v>
      </c>
      <c r="G55" s="281">
        <f>SUM(G56:G58)</f>
        <v>0</v>
      </c>
    </row>
    <row r="56" spans="1:7" s="46" customFormat="1" ht="12" customHeight="1" x14ac:dyDescent="0.2">
      <c r="A56" s="167" t="s">
        <v>56</v>
      </c>
      <c r="B56" s="151" t="s">
        <v>185</v>
      </c>
      <c r="C56" s="139"/>
      <c r="D56" s="209"/>
      <c r="E56" s="139"/>
      <c r="F56" s="181">
        <f>D56+E56</f>
        <v>0</v>
      </c>
      <c r="G56" s="282">
        <f>C56+F56</f>
        <v>0</v>
      </c>
    </row>
    <row r="57" spans="1:7" s="46" customFormat="1" ht="12" customHeight="1" x14ac:dyDescent="0.2">
      <c r="A57" s="168" t="s">
        <v>57</v>
      </c>
      <c r="B57" s="152" t="s">
        <v>295</v>
      </c>
      <c r="C57" s="138"/>
      <c r="D57" s="210"/>
      <c r="E57" s="138"/>
      <c r="F57" s="310">
        <f>D57+E57</f>
        <v>0</v>
      </c>
      <c r="G57" s="283">
        <f>C57+F57</f>
        <v>0</v>
      </c>
    </row>
    <row r="58" spans="1:7" s="46" customFormat="1" ht="12" customHeight="1" x14ac:dyDescent="0.2">
      <c r="A58" s="168" t="s">
        <v>188</v>
      </c>
      <c r="B58" s="152" t="s">
        <v>186</v>
      </c>
      <c r="C58" s="138"/>
      <c r="D58" s="210"/>
      <c r="E58" s="138"/>
      <c r="F58" s="310">
        <f>D58+E58</f>
        <v>0</v>
      </c>
      <c r="G58" s="283">
        <f>C58+F58</f>
        <v>0</v>
      </c>
    </row>
    <row r="59" spans="1:7" s="46" customFormat="1" ht="12" customHeight="1" thickBot="1" x14ac:dyDescent="0.25">
      <c r="A59" s="169" t="s">
        <v>189</v>
      </c>
      <c r="B59" s="153" t="s">
        <v>187</v>
      </c>
      <c r="C59" s="140"/>
      <c r="D59" s="211"/>
      <c r="E59" s="140"/>
      <c r="F59" s="311">
        <f>D59+E59</f>
        <v>0</v>
      </c>
      <c r="G59" s="284">
        <f>C59+F59</f>
        <v>0</v>
      </c>
    </row>
    <row r="60" spans="1:7" s="46" customFormat="1" ht="12" customHeight="1" thickBot="1" x14ac:dyDescent="0.25">
      <c r="A60" s="25" t="s">
        <v>12</v>
      </c>
      <c r="B60" s="78" t="s">
        <v>190</v>
      </c>
      <c r="C60" s="137">
        <f>SUM(C61:C63)</f>
        <v>0</v>
      </c>
      <c r="D60" s="208">
        <f>SUM(D61:D63)</f>
        <v>0</v>
      </c>
      <c r="E60" s="137">
        <f>SUM(E61:E63)</f>
        <v>0</v>
      </c>
      <c r="F60" s="137">
        <f>SUM(F61:F63)</f>
        <v>0</v>
      </c>
      <c r="G60" s="281">
        <f>SUM(G61:G63)</f>
        <v>0</v>
      </c>
    </row>
    <row r="61" spans="1:7" s="46" customFormat="1" ht="12" customHeight="1" x14ac:dyDescent="0.2">
      <c r="A61" s="167" t="s">
        <v>101</v>
      </c>
      <c r="B61" s="151" t="s">
        <v>192</v>
      </c>
      <c r="C61" s="141"/>
      <c r="D61" s="236"/>
      <c r="E61" s="141"/>
      <c r="F61" s="308">
        <f>D61+E61</f>
        <v>0</v>
      </c>
      <c r="G61" s="286">
        <f>C61+F61</f>
        <v>0</v>
      </c>
    </row>
    <row r="62" spans="1:7" s="46" customFormat="1" ht="12" customHeight="1" x14ac:dyDescent="0.2">
      <c r="A62" s="168" t="s">
        <v>102</v>
      </c>
      <c r="B62" s="152" t="s">
        <v>296</v>
      </c>
      <c r="C62" s="141"/>
      <c r="D62" s="236"/>
      <c r="E62" s="141"/>
      <c r="F62" s="308">
        <f>D62+E62</f>
        <v>0</v>
      </c>
      <c r="G62" s="286">
        <f>C62+F62</f>
        <v>0</v>
      </c>
    </row>
    <row r="63" spans="1:7" s="46" customFormat="1" ht="12" customHeight="1" x14ac:dyDescent="0.2">
      <c r="A63" s="168" t="s">
        <v>123</v>
      </c>
      <c r="B63" s="152" t="s">
        <v>193</v>
      </c>
      <c r="C63" s="141"/>
      <c r="D63" s="236"/>
      <c r="E63" s="141"/>
      <c r="F63" s="308">
        <f>D63+E63</f>
        <v>0</v>
      </c>
      <c r="G63" s="286">
        <f>C63+F63</f>
        <v>0</v>
      </c>
    </row>
    <row r="64" spans="1:7" s="46" customFormat="1" ht="12" customHeight="1" thickBot="1" x14ac:dyDescent="0.25">
      <c r="A64" s="169" t="s">
        <v>191</v>
      </c>
      <c r="B64" s="153" t="s">
        <v>194</v>
      </c>
      <c r="C64" s="141"/>
      <c r="D64" s="236"/>
      <c r="E64" s="141"/>
      <c r="F64" s="308">
        <f>D64+E64</f>
        <v>0</v>
      </c>
      <c r="G64" s="286">
        <f>C64+F64</f>
        <v>0</v>
      </c>
    </row>
    <row r="65" spans="1:7" s="46" customFormat="1" ht="12" customHeight="1" thickBot="1" x14ac:dyDescent="0.25">
      <c r="A65" s="25" t="s">
        <v>13</v>
      </c>
      <c r="B65" s="19" t="s">
        <v>195</v>
      </c>
      <c r="C65" s="143">
        <f>+C8+C15+C22+C29+C37+C49+C55+C60</f>
        <v>0</v>
      </c>
      <c r="D65" s="212">
        <f>+D8+D15+D22+D29+D37+D49+D55+D60</f>
        <v>0</v>
      </c>
      <c r="E65" s="143">
        <f>+E8+E15+E22+E29+E37+E49+E55+E60</f>
        <v>0</v>
      </c>
      <c r="F65" s="143">
        <f>+F8+F15+F22+F29+F37+F49+F55+F60</f>
        <v>0</v>
      </c>
      <c r="G65" s="285">
        <f>+G8+G15+G22+G29+G37+G49+G55+G60</f>
        <v>0</v>
      </c>
    </row>
    <row r="66" spans="1:7" s="46" customFormat="1" ht="12" customHeight="1" thickBot="1" x14ac:dyDescent="0.2">
      <c r="A66" s="170" t="s">
        <v>283</v>
      </c>
      <c r="B66" s="78" t="s">
        <v>197</v>
      </c>
      <c r="C66" s="137">
        <f>SUM(C67:C69)</f>
        <v>0</v>
      </c>
      <c r="D66" s="208">
        <f>SUM(D67:D69)</f>
        <v>0</v>
      </c>
      <c r="E66" s="137">
        <f>SUM(E67:E69)</f>
        <v>0</v>
      </c>
      <c r="F66" s="137">
        <f>SUM(F67:F69)</f>
        <v>0</v>
      </c>
      <c r="G66" s="281">
        <f>SUM(G67:G69)</f>
        <v>0</v>
      </c>
    </row>
    <row r="67" spans="1:7" s="46" customFormat="1" ht="12" customHeight="1" x14ac:dyDescent="0.2">
      <c r="A67" s="167" t="s">
        <v>225</v>
      </c>
      <c r="B67" s="151" t="s">
        <v>198</v>
      </c>
      <c r="C67" s="141"/>
      <c r="D67" s="236"/>
      <c r="E67" s="141"/>
      <c r="F67" s="308">
        <f>D67+E67</f>
        <v>0</v>
      </c>
      <c r="G67" s="286">
        <f>C67+F67</f>
        <v>0</v>
      </c>
    </row>
    <row r="68" spans="1:7" s="46" customFormat="1" ht="12" customHeight="1" x14ac:dyDescent="0.2">
      <c r="A68" s="168" t="s">
        <v>234</v>
      </c>
      <c r="B68" s="152" t="s">
        <v>199</v>
      </c>
      <c r="C68" s="141"/>
      <c r="D68" s="236"/>
      <c r="E68" s="141"/>
      <c r="F68" s="308">
        <f>D68+E68</f>
        <v>0</v>
      </c>
      <c r="G68" s="286">
        <f>C68+F68</f>
        <v>0</v>
      </c>
    </row>
    <row r="69" spans="1:7" s="46" customFormat="1" ht="12" customHeight="1" thickBot="1" x14ac:dyDescent="0.25">
      <c r="A69" s="177" t="s">
        <v>235</v>
      </c>
      <c r="B69" s="302" t="s">
        <v>200</v>
      </c>
      <c r="C69" s="280"/>
      <c r="D69" s="239"/>
      <c r="E69" s="280"/>
      <c r="F69" s="307">
        <f>D69+E69</f>
        <v>0</v>
      </c>
      <c r="G69" s="303">
        <f>C69+F69</f>
        <v>0</v>
      </c>
    </row>
    <row r="70" spans="1:7" s="46" customFormat="1" ht="12" customHeight="1" thickBot="1" x14ac:dyDescent="0.2">
      <c r="A70" s="170" t="s">
        <v>201</v>
      </c>
      <c r="B70" s="78" t="s">
        <v>202</v>
      </c>
      <c r="C70" s="137">
        <f>SUM(C71:C74)</f>
        <v>0</v>
      </c>
      <c r="D70" s="137">
        <f>SUM(D71:D74)</f>
        <v>0</v>
      </c>
      <c r="E70" s="137">
        <f>SUM(E71:E74)</f>
        <v>0</v>
      </c>
      <c r="F70" s="137">
        <f>SUM(F71:F74)</f>
        <v>0</v>
      </c>
      <c r="G70" s="281">
        <f>SUM(G71:G74)</f>
        <v>0</v>
      </c>
    </row>
    <row r="71" spans="1:7" s="46" customFormat="1" ht="12" customHeight="1" x14ac:dyDescent="0.2">
      <c r="A71" s="167" t="s">
        <v>79</v>
      </c>
      <c r="B71" s="263" t="s">
        <v>203</v>
      </c>
      <c r="C71" s="141"/>
      <c r="D71" s="141"/>
      <c r="E71" s="141"/>
      <c r="F71" s="308">
        <f>D71+E71</f>
        <v>0</v>
      </c>
      <c r="G71" s="286">
        <f>C71+F71</f>
        <v>0</v>
      </c>
    </row>
    <row r="72" spans="1:7" s="46" customFormat="1" ht="12" customHeight="1" x14ac:dyDescent="0.2">
      <c r="A72" s="168" t="s">
        <v>80</v>
      </c>
      <c r="B72" s="263" t="s">
        <v>444</v>
      </c>
      <c r="C72" s="141"/>
      <c r="D72" s="141"/>
      <c r="E72" s="141"/>
      <c r="F72" s="308">
        <f>D72+E72</f>
        <v>0</v>
      </c>
      <c r="G72" s="286">
        <f>C72+F72</f>
        <v>0</v>
      </c>
    </row>
    <row r="73" spans="1:7" s="46" customFormat="1" ht="12" customHeight="1" x14ac:dyDescent="0.2">
      <c r="A73" s="168" t="s">
        <v>226</v>
      </c>
      <c r="B73" s="263" t="s">
        <v>204</v>
      </c>
      <c r="C73" s="141"/>
      <c r="D73" s="141"/>
      <c r="E73" s="141"/>
      <c r="F73" s="308">
        <f>D73+E73</f>
        <v>0</v>
      </c>
      <c r="G73" s="286">
        <f>C73+F73</f>
        <v>0</v>
      </c>
    </row>
    <row r="74" spans="1:7" s="46" customFormat="1" ht="12" customHeight="1" thickBot="1" x14ac:dyDescent="0.25">
      <c r="A74" s="169" t="s">
        <v>227</v>
      </c>
      <c r="B74" s="264" t="s">
        <v>445</v>
      </c>
      <c r="C74" s="141"/>
      <c r="D74" s="141"/>
      <c r="E74" s="141"/>
      <c r="F74" s="308">
        <f>D74+E74</f>
        <v>0</v>
      </c>
      <c r="G74" s="286">
        <f>C74+F74</f>
        <v>0</v>
      </c>
    </row>
    <row r="75" spans="1:7" s="46" customFormat="1" ht="12" customHeight="1" thickBot="1" x14ac:dyDescent="0.2">
      <c r="A75" s="170" t="s">
        <v>205</v>
      </c>
      <c r="B75" s="78" t="s">
        <v>206</v>
      </c>
      <c r="C75" s="137">
        <f>SUM(C76:C77)</f>
        <v>0</v>
      </c>
      <c r="D75" s="137">
        <f>SUM(D76:D77)</f>
        <v>0</v>
      </c>
      <c r="E75" s="137">
        <f>SUM(E76:E77)</f>
        <v>0</v>
      </c>
      <c r="F75" s="137">
        <f>SUM(F76:F77)</f>
        <v>0</v>
      </c>
      <c r="G75" s="281">
        <f>SUM(G76:G77)</f>
        <v>0</v>
      </c>
    </row>
    <row r="76" spans="1:7" s="46" customFormat="1" ht="12" customHeight="1" x14ac:dyDescent="0.2">
      <c r="A76" s="167" t="s">
        <v>228</v>
      </c>
      <c r="B76" s="151" t="s">
        <v>207</v>
      </c>
      <c r="C76" s="141"/>
      <c r="D76" s="141"/>
      <c r="E76" s="141"/>
      <c r="F76" s="308">
        <f>D76+E76</f>
        <v>0</v>
      </c>
      <c r="G76" s="286">
        <f>C76+F76</f>
        <v>0</v>
      </c>
    </row>
    <row r="77" spans="1:7" s="46" customFormat="1" ht="12" customHeight="1" thickBot="1" x14ac:dyDescent="0.25">
      <c r="A77" s="169" t="s">
        <v>229</v>
      </c>
      <c r="B77" s="153" t="s">
        <v>208</v>
      </c>
      <c r="C77" s="141"/>
      <c r="D77" s="141"/>
      <c r="E77" s="141"/>
      <c r="F77" s="308">
        <f>D77+E77</f>
        <v>0</v>
      </c>
      <c r="G77" s="286">
        <f>C77+F77</f>
        <v>0</v>
      </c>
    </row>
    <row r="78" spans="1:7" s="45" customFormat="1" ht="12" customHeight="1" thickBot="1" x14ac:dyDescent="0.2">
      <c r="A78" s="170" t="s">
        <v>209</v>
      </c>
      <c r="B78" s="78" t="s">
        <v>210</v>
      </c>
      <c r="C78" s="137">
        <f>SUM(C79:C81)</f>
        <v>0</v>
      </c>
      <c r="D78" s="137">
        <f>SUM(D79:D81)</f>
        <v>0</v>
      </c>
      <c r="E78" s="137">
        <f>SUM(E79:E81)</f>
        <v>0</v>
      </c>
      <c r="F78" s="137">
        <f>SUM(F79:F81)</f>
        <v>0</v>
      </c>
      <c r="G78" s="281">
        <f>SUM(G79:G81)</f>
        <v>0</v>
      </c>
    </row>
    <row r="79" spans="1:7" s="46" customFormat="1" ht="12" customHeight="1" x14ac:dyDescent="0.2">
      <c r="A79" s="167" t="s">
        <v>230</v>
      </c>
      <c r="B79" s="151" t="s">
        <v>211</v>
      </c>
      <c r="C79" s="141"/>
      <c r="D79" s="141"/>
      <c r="E79" s="141"/>
      <c r="F79" s="308">
        <f>D79+E79</f>
        <v>0</v>
      </c>
      <c r="G79" s="286">
        <f>C79+F79</f>
        <v>0</v>
      </c>
    </row>
    <row r="80" spans="1:7" s="46" customFormat="1" ht="12" customHeight="1" x14ac:dyDescent="0.2">
      <c r="A80" s="168" t="s">
        <v>231</v>
      </c>
      <c r="B80" s="152" t="s">
        <v>212</v>
      </c>
      <c r="C80" s="141"/>
      <c r="D80" s="141"/>
      <c r="E80" s="141"/>
      <c r="F80" s="308">
        <f>D80+E80</f>
        <v>0</v>
      </c>
      <c r="G80" s="286">
        <f>C80+F80</f>
        <v>0</v>
      </c>
    </row>
    <row r="81" spans="1:7" s="46" customFormat="1" ht="12" customHeight="1" thickBot="1" x14ac:dyDescent="0.25">
      <c r="A81" s="169" t="s">
        <v>232</v>
      </c>
      <c r="B81" s="265" t="s">
        <v>446</v>
      </c>
      <c r="C81" s="141"/>
      <c r="D81" s="141"/>
      <c r="E81" s="141"/>
      <c r="F81" s="308">
        <f>D81+E81</f>
        <v>0</v>
      </c>
      <c r="G81" s="286">
        <f>C81+F81</f>
        <v>0</v>
      </c>
    </row>
    <row r="82" spans="1:7" s="46" customFormat="1" ht="12" customHeight="1" thickBot="1" x14ac:dyDescent="0.2">
      <c r="A82" s="170" t="s">
        <v>213</v>
      </c>
      <c r="B82" s="78" t="s">
        <v>233</v>
      </c>
      <c r="C82" s="137">
        <f>SUM(C83:C86)</f>
        <v>0</v>
      </c>
      <c r="D82" s="137">
        <f>SUM(D83:D86)</f>
        <v>0</v>
      </c>
      <c r="E82" s="137">
        <f>SUM(E83:E86)</f>
        <v>0</v>
      </c>
      <c r="F82" s="137">
        <f>SUM(F83:F86)</f>
        <v>0</v>
      </c>
      <c r="G82" s="281">
        <f>SUM(G83:G86)</f>
        <v>0</v>
      </c>
    </row>
    <row r="83" spans="1:7" s="46" customFormat="1" ht="12" customHeight="1" x14ac:dyDescent="0.2">
      <c r="A83" s="171" t="s">
        <v>214</v>
      </c>
      <c r="B83" s="151" t="s">
        <v>215</v>
      </c>
      <c r="C83" s="141"/>
      <c r="D83" s="141"/>
      <c r="E83" s="141"/>
      <c r="F83" s="308">
        <f t="shared" ref="F83:F88" si="10">D83+E83</f>
        <v>0</v>
      </c>
      <c r="G83" s="286">
        <f t="shared" ref="G83:G88" si="11">C83+F83</f>
        <v>0</v>
      </c>
    </row>
    <row r="84" spans="1:7" s="46" customFormat="1" ht="12" customHeight="1" x14ac:dyDescent="0.2">
      <c r="A84" s="172" t="s">
        <v>216</v>
      </c>
      <c r="B84" s="152" t="s">
        <v>217</v>
      </c>
      <c r="C84" s="141"/>
      <c r="D84" s="141"/>
      <c r="E84" s="141"/>
      <c r="F84" s="308">
        <f t="shared" si="10"/>
        <v>0</v>
      </c>
      <c r="G84" s="286">
        <f t="shared" si="11"/>
        <v>0</v>
      </c>
    </row>
    <row r="85" spans="1:7" s="46" customFormat="1" ht="12" customHeight="1" x14ac:dyDescent="0.2">
      <c r="A85" s="172" t="s">
        <v>218</v>
      </c>
      <c r="B85" s="152" t="s">
        <v>219</v>
      </c>
      <c r="C85" s="141"/>
      <c r="D85" s="141"/>
      <c r="E85" s="141"/>
      <c r="F85" s="308">
        <f t="shared" si="10"/>
        <v>0</v>
      </c>
      <c r="G85" s="286">
        <f t="shared" si="11"/>
        <v>0</v>
      </c>
    </row>
    <row r="86" spans="1:7" s="45" customFormat="1" ht="12" customHeight="1" thickBot="1" x14ac:dyDescent="0.25">
      <c r="A86" s="173" t="s">
        <v>220</v>
      </c>
      <c r="B86" s="153" t="s">
        <v>221</v>
      </c>
      <c r="C86" s="141"/>
      <c r="D86" s="141"/>
      <c r="E86" s="141"/>
      <c r="F86" s="308">
        <f t="shared" si="10"/>
        <v>0</v>
      </c>
      <c r="G86" s="286">
        <f t="shared" si="11"/>
        <v>0</v>
      </c>
    </row>
    <row r="87" spans="1:7" s="45" customFormat="1" ht="12" customHeight="1" thickBot="1" x14ac:dyDescent="0.2">
      <c r="A87" s="170" t="s">
        <v>222</v>
      </c>
      <c r="B87" s="78" t="s">
        <v>341</v>
      </c>
      <c r="C87" s="185"/>
      <c r="D87" s="185"/>
      <c r="E87" s="185"/>
      <c r="F87" s="137">
        <f t="shared" si="10"/>
        <v>0</v>
      </c>
      <c r="G87" s="281">
        <f t="shared" si="11"/>
        <v>0</v>
      </c>
    </row>
    <row r="88" spans="1:7" s="45" customFormat="1" ht="12" customHeight="1" thickBot="1" x14ac:dyDescent="0.2">
      <c r="A88" s="170" t="s">
        <v>362</v>
      </c>
      <c r="B88" s="78" t="s">
        <v>223</v>
      </c>
      <c r="C88" s="185"/>
      <c r="D88" s="185"/>
      <c r="E88" s="185"/>
      <c r="F88" s="137">
        <f t="shared" si="10"/>
        <v>0</v>
      </c>
      <c r="G88" s="281">
        <f t="shared" si="11"/>
        <v>0</v>
      </c>
    </row>
    <row r="89" spans="1:7" s="45" customFormat="1" ht="12" customHeight="1" thickBot="1" x14ac:dyDescent="0.2">
      <c r="A89" s="170" t="s">
        <v>363</v>
      </c>
      <c r="B89" s="157" t="s">
        <v>344</v>
      </c>
      <c r="C89" s="143">
        <f>+C66+C70+C75+C78+C82+C88+C87</f>
        <v>0</v>
      </c>
      <c r="D89" s="143">
        <f>+D66+D70+D75+D78+D82+D88+D87</f>
        <v>0</v>
      </c>
      <c r="E89" s="143">
        <f>+E66+E70+E75+E78+E82+E88+E87</f>
        <v>0</v>
      </c>
      <c r="F89" s="143">
        <f>+F66+F70+F75+F78+F82+F88+F87</f>
        <v>0</v>
      </c>
      <c r="G89" s="285">
        <f>+G66+G70+G75+G78+G82+G88+G87</f>
        <v>0</v>
      </c>
    </row>
    <row r="90" spans="1:7" s="45" customFormat="1" ht="12" customHeight="1" thickBot="1" x14ac:dyDescent="0.2">
      <c r="A90" s="174" t="s">
        <v>364</v>
      </c>
      <c r="B90" s="158" t="s">
        <v>365</v>
      </c>
      <c r="C90" s="143">
        <f>+C65+C89</f>
        <v>0</v>
      </c>
      <c r="D90" s="143">
        <f>+D65+D89</f>
        <v>0</v>
      </c>
      <c r="E90" s="143">
        <f>+E65+E89</f>
        <v>0</v>
      </c>
      <c r="F90" s="143">
        <f>+F65+F89</f>
        <v>0</v>
      </c>
      <c r="G90" s="285">
        <f>+G65+G89</f>
        <v>0</v>
      </c>
    </row>
    <row r="91" spans="1:7" s="46" customFormat="1" ht="15" customHeight="1" thickBot="1" x14ac:dyDescent="0.25">
      <c r="A91" s="72"/>
      <c r="B91" s="73"/>
      <c r="C91" s="123"/>
    </row>
    <row r="92" spans="1:7" s="41" customFormat="1" ht="16.5" customHeight="1" thickBot="1" x14ac:dyDescent="0.25">
      <c r="A92" s="366" t="s">
        <v>38</v>
      </c>
      <c r="B92" s="367"/>
      <c r="C92" s="367"/>
      <c r="D92" s="367"/>
      <c r="E92" s="367"/>
      <c r="F92" s="367"/>
      <c r="G92" s="368"/>
    </row>
    <row r="93" spans="1:7" s="47" customFormat="1" ht="12" customHeight="1" thickBot="1" x14ac:dyDescent="0.25">
      <c r="A93" s="145" t="s">
        <v>5</v>
      </c>
      <c r="B93" s="24" t="s">
        <v>369</v>
      </c>
      <c r="C93" s="136">
        <f>+C94+C95+C96+C97+C98+C111</f>
        <v>0</v>
      </c>
      <c r="D93" s="290">
        <f>+D94+D95+D96+D97+D98+D111</f>
        <v>0</v>
      </c>
      <c r="E93" s="136">
        <f>+E94+E95+E96+E97+E98+E111</f>
        <v>0</v>
      </c>
      <c r="F93" s="136">
        <f>+F94+F95+F96+F97+F98+F111</f>
        <v>0</v>
      </c>
      <c r="G93" s="294">
        <f>+G94+G95+G96+G97+G98+G111</f>
        <v>0</v>
      </c>
    </row>
    <row r="94" spans="1:7" ht="12" customHeight="1" x14ac:dyDescent="0.2">
      <c r="A94" s="175" t="s">
        <v>58</v>
      </c>
      <c r="B94" s="8" t="s">
        <v>34</v>
      </c>
      <c r="C94" s="200"/>
      <c r="D94" s="291"/>
      <c r="E94" s="200"/>
      <c r="F94" s="309">
        <f t="shared" ref="F94:F113" si="12">D94+E94</f>
        <v>0</v>
      </c>
      <c r="G94" s="295">
        <f t="shared" ref="G94:G113" si="13">C94+F94</f>
        <v>0</v>
      </c>
    </row>
    <row r="95" spans="1:7" ht="12" customHeight="1" x14ac:dyDescent="0.2">
      <c r="A95" s="168" t="s">
        <v>59</v>
      </c>
      <c r="B95" s="6" t="s">
        <v>103</v>
      </c>
      <c r="C95" s="138"/>
      <c r="D95" s="292"/>
      <c r="E95" s="138"/>
      <c r="F95" s="310">
        <f t="shared" si="12"/>
        <v>0</v>
      </c>
      <c r="G95" s="283">
        <f t="shared" si="13"/>
        <v>0</v>
      </c>
    </row>
    <row r="96" spans="1:7" ht="12" customHeight="1" x14ac:dyDescent="0.2">
      <c r="A96" s="168" t="s">
        <v>60</v>
      </c>
      <c r="B96" s="6" t="s">
        <v>77</v>
      </c>
      <c r="C96" s="140"/>
      <c r="D96" s="292"/>
      <c r="E96" s="140"/>
      <c r="F96" s="311">
        <f t="shared" si="12"/>
        <v>0</v>
      </c>
      <c r="G96" s="284">
        <f t="shared" si="13"/>
        <v>0</v>
      </c>
    </row>
    <row r="97" spans="1:7" ht="12" customHeight="1" x14ac:dyDescent="0.2">
      <c r="A97" s="168" t="s">
        <v>61</v>
      </c>
      <c r="B97" s="9" t="s">
        <v>104</v>
      </c>
      <c r="C97" s="140"/>
      <c r="D97" s="271"/>
      <c r="E97" s="140"/>
      <c r="F97" s="311">
        <f t="shared" si="12"/>
        <v>0</v>
      </c>
      <c r="G97" s="284">
        <f t="shared" si="13"/>
        <v>0</v>
      </c>
    </row>
    <row r="98" spans="1:7" ht="12" customHeight="1" x14ac:dyDescent="0.2">
      <c r="A98" s="168" t="s">
        <v>69</v>
      </c>
      <c r="B98" s="17" t="s">
        <v>105</v>
      </c>
      <c r="C98" s="140"/>
      <c r="D98" s="271"/>
      <c r="E98" s="140"/>
      <c r="F98" s="311">
        <f t="shared" si="12"/>
        <v>0</v>
      </c>
      <c r="G98" s="284">
        <f t="shared" si="13"/>
        <v>0</v>
      </c>
    </row>
    <row r="99" spans="1:7" ht="12" customHeight="1" x14ac:dyDescent="0.2">
      <c r="A99" s="168" t="s">
        <v>62</v>
      </c>
      <c r="B99" s="6" t="s">
        <v>366</v>
      </c>
      <c r="C99" s="140"/>
      <c r="D99" s="271"/>
      <c r="E99" s="140"/>
      <c r="F99" s="311">
        <f t="shared" si="12"/>
        <v>0</v>
      </c>
      <c r="G99" s="284">
        <f t="shared" si="13"/>
        <v>0</v>
      </c>
    </row>
    <row r="100" spans="1:7" ht="12" customHeight="1" x14ac:dyDescent="0.2">
      <c r="A100" s="168" t="s">
        <v>63</v>
      </c>
      <c r="B100" s="53" t="s">
        <v>307</v>
      </c>
      <c r="C100" s="140"/>
      <c r="D100" s="271"/>
      <c r="E100" s="140"/>
      <c r="F100" s="311">
        <f t="shared" si="12"/>
        <v>0</v>
      </c>
      <c r="G100" s="284">
        <f t="shared" si="13"/>
        <v>0</v>
      </c>
    </row>
    <row r="101" spans="1:7" ht="12" customHeight="1" x14ac:dyDescent="0.2">
      <c r="A101" s="168" t="s">
        <v>70</v>
      </c>
      <c r="B101" s="53" t="s">
        <v>306</v>
      </c>
      <c r="C101" s="140"/>
      <c r="D101" s="271"/>
      <c r="E101" s="140"/>
      <c r="F101" s="311">
        <f t="shared" si="12"/>
        <v>0</v>
      </c>
      <c r="G101" s="284">
        <f t="shared" si="13"/>
        <v>0</v>
      </c>
    </row>
    <row r="102" spans="1:7" ht="12" customHeight="1" x14ac:dyDescent="0.2">
      <c r="A102" s="168" t="s">
        <v>71</v>
      </c>
      <c r="B102" s="53" t="s">
        <v>239</v>
      </c>
      <c r="C102" s="140"/>
      <c r="D102" s="271"/>
      <c r="E102" s="140"/>
      <c r="F102" s="311">
        <f t="shared" si="12"/>
        <v>0</v>
      </c>
      <c r="G102" s="284">
        <f t="shared" si="13"/>
        <v>0</v>
      </c>
    </row>
    <row r="103" spans="1:7" ht="12" customHeight="1" x14ac:dyDescent="0.2">
      <c r="A103" s="168" t="s">
        <v>72</v>
      </c>
      <c r="B103" s="54" t="s">
        <v>240</v>
      </c>
      <c r="C103" s="140"/>
      <c r="D103" s="271"/>
      <c r="E103" s="140"/>
      <c r="F103" s="311">
        <f t="shared" si="12"/>
        <v>0</v>
      </c>
      <c r="G103" s="284">
        <f t="shared" si="13"/>
        <v>0</v>
      </c>
    </row>
    <row r="104" spans="1:7" ht="12" customHeight="1" x14ac:dyDescent="0.2">
      <c r="A104" s="168" t="s">
        <v>73</v>
      </c>
      <c r="B104" s="54" t="s">
        <v>241</v>
      </c>
      <c r="C104" s="140"/>
      <c r="D104" s="271"/>
      <c r="E104" s="140"/>
      <c r="F104" s="311">
        <f t="shared" si="12"/>
        <v>0</v>
      </c>
      <c r="G104" s="284">
        <f t="shared" si="13"/>
        <v>0</v>
      </c>
    </row>
    <row r="105" spans="1:7" ht="12" customHeight="1" x14ac:dyDescent="0.2">
      <c r="A105" s="168" t="s">
        <v>75</v>
      </c>
      <c r="B105" s="53" t="s">
        <v>242</v>
      </c>
      <c r="C105" s="140"/>
      <c r="D105" s="271"/>
      <c r="E105" s="140"/>
      <c r="F105" s="311">
        <f t="shared" si="12"/>
        <v>0</v>
      </c>
      <c r="G105" s="284">
        <f t="shared" si="13"/>
        <v>0</v>
      </c>
    </row>
    <row r="106" spans="1:7" ht="12" customHeight="1" x14ac:dyDescent="0.2">
      <c r="A106" s="168" t="s">
        <v>106</v>
      </c>
      <c r="B106" s="53" t="s">
        <v>243</v>
      </c>
      <c r="C106" s="140"/>
      <c r="D106" s="271"/>
      <c r="E106" s="140"/>
      <c r="F106" s="311">
        <f t="shared" si="12"/>
        <v>0</v>
      </c>
      <c r="G106" s="284">
        <f t="shared" si="13"/>
        <v>0</v>
      </c>
    </row>
    <row r="107" spans="1:7" ht="12" customHeight="1" x14ac:dyDescent="0.2">
      <c r="A107" s="168" t="s">
        <v>237</v>
      </c>
      <c r="B107" s="54" t="s">
        <v>244</v>
      </c>
      <c r="C107" s="138"/>
      <c r="D107" s="271"/>
      <c r="E107" s="140"/>
      <c r="F107" s="311">
        <f t="shared" si="12"/>
        <v>0</v>
      </c>
      <c r="G107" s="284">
        <f t="shared" si="13"/>
        <v>0</v>
      </c>
    </row>
    <row r="108" spans="1:7" ht="12" customHeight="1" x14ac:dyDescent="0.2">
      <c r="A108" s="176" t="s">
        <v>238</v>
      </c>
      <c r="B108" s="55" t="s">
        <v>245</v>
      </c>
      <c r="C108" s="140"/>
      <c r="D108" s="271"/>
      <c r="E108" s="140"/>
      <c r="F108" s="311">
        <f t="shared" si="12"/>
        <v>0</v>
      </c>
      <c r="G108" s="284">
        <f t="shared" si="13"/>
        <v>0</v>
      </c>
    </row>
    <row r="109" spans="1:7" ht="12" customHeight="1" x14ac:dyDescent="0.2">
      <c r="A109" s="168" t="s">
        <v>304</v>
      </c>
      <c r="B109" s="55" t="s">
        <v>246</v>
      </c>
      <c r="C109" s="140"/>
      <c r="D109" s="271"/>
      <c r="E109" s="140"/>
      <c r="F109" s="311">
        <f t="shared" si="12"/>
        <v>0</v>
      </c>
      <c r="G109" s="284">
        <f t="shared" si="13"/>
        <v>0</v>
      </c>
    </row>
    <row r="110" spans="1:7" ht="12" customHeight="1" x14ac:dyDescent="0.2">
      <c r="A110" s="168" t="s">
        <v>305</v>
      </c>
      <c r="B110" s="54" t="s">
        <v>247</v>
      </c>
      <c r="C110" s="138"/>
      <c r="D110" s="270"/>
      <c r="E110" s="138"/>
      <c r="F110" s="310">
        <f t="shared" si="12"/>
        <v>0</v>
      </c>
      <c r="G110" s="283">
        <f t="shared" si="13"/>
        <v>0</v>
      </c>
    </row>
    <row r="111" spans="1:7" ht="12" customHeight="1" x14ac:dyDescent="0.2">
      <c r="A111" s="168" t="s">
        <v>309</v>
      </c>
      <c r="B111" s="9" t="s">
        <v>35</v>
      </c>
      <c r="C111" s="138"/>
      <c r="D111" s="270"/>
      <c r="E111" s="138"/>
      <c r="F111" s="310">
        <f t="shared" si="12"/>
        <v>0</v>
      </c>
      <c r="G111" s="283">
        <f t="shared" si="13"/>
        <v>0</v>
      </c>
    </row>
    <row r="112" spans="1:7" ht="12" customHeight="1" x14ac:dyDescent="0.2">
      <c r="A112" s="169" t="s">
        <v>310</v>
      </c>
      <c r="B112" s="6" t="s">
        <v>367</v>
      </c>
      <c r="C112" s="140"/>
      <c r="D112" s="271"/>
      <c r="E112" s="140"/>
      <c r="F112" s="311">
        <f t="shared" si="12"/>
        <v>0</v>
      </c>
      <c r="G112" s="284">
        <f t="shared" si="13"/>
        <v>0</v>
      </c>
    </row>
    <row r="113" spans="1:7" ht="12" customHeight="1" thickBot="1" x14ac:dyDescent="0.25">
      <c r="A113" s="177" t="s">
        <v>311</v>
      </c>
      <c r="B113" s="56" t="s">
        <v>368</v>
      </c>
      <c r="C113" s="201"/>
      <c r="D113" s="272"/>
      <c r="E113" s="201"/>
      <c r="F113" s="312">
        <f t="shared" si="12"/>
        <v>0</v>
      </c>
      <c r="G113" s="296">
        <f t="shared" si="13"/>
        <v>0</v>
      </c>
    </row>
    <row r="114" spans="1:7" ht="12" customHeight="1" thickBot="1" x14ac:dyDescent="0.25">
      <c r="A114" s="25" t="s">
        <v>6</v>
      </c>
      <c r="B114" s="23" t="s">
        <v>248</v>
      </c>
      <c r="C114" s="137">
        <f>+C115+C117+C119</f>
        <v>0</v>
      </c>
      <c r="D114" s="267">
        <f>+D115+D117+D119</f>
        <v>0</v>
      </c>
      <c r="E114" s="137">
        <f>+E115+E117+E119</f>
        <v>0</v>
      </c>
      <c r="F114" s="137">
        <f>+F115+F117+F119</f>
        <v>0</v>
      </c>
      <c r="G114" s="281">
        <f>+G115+G117+G119</f>
        <v>0</v>
      </c>
    </row>
    <row r="115" spans="1:7" ht="12" customHeight="1" x14ac:dyDescent="0.2">
      <c r="A115" s="167" t="s">
        <v>64</v>
      </c>
      <c r="B115" s="6" t="s">
        <v>122</v>
      </c>
      <c r="C115" s="139"/>
      <c r="D115" s="268"/>
      <c r="E115" s="139"/>
      <c r="F115" s="181">
        <f t="shared" ref="F115:F127" si="14">D115+E115</f>
        <v>0</v>
      </c>
      <c r="G115" s="282">
        <f t="shared" ref="G115:G127" si="15">C115+F115</f>
        <v>0</v>
      </c>
    </row>
    <row r="116" spans="1:7" ht="12" customHeight="1" x14ac:dyDescent="0.2">
      <c r="A116" s="167" t="s">
        <v>65</v>
      </c>
      <c r="B116" s="10" t="s">
        <v>252</v>
      </c>
      <c r="C116" s="139"/>
      <c r="D116" s="268"/>
      <c r="E116" s="139"/>
      <c r="F116" s="181">
        <f t="shared" si="14"/>
        <v>0</v>
      </c>
      <c r="G116" s="282">
        <f t="shared" si="15"/>
        <v>0</v>
      </c>
    </row>
    <row r="117" spans="1:7" ht="12" customHeight="1" x14ac:dyDescent="0.2">
      <c r="A117" s="167" t="s">
        <v>66</v>
      </c>
      <c r="B117" s="10" t="s">
        <v>107</v>
      </c>
      <c r="C117" s="138"/>
      <c r="D117" s="270"/>
      <c r="E117" s="138"/>
      <c r="F117" s="310">
        <f t="shared" si="14"/>
        <v>0</v>
      </c>
      <c r="G117" s="283">
        <f t="shared" si="15"/>
        <v>0</v>
      </c>
    </row>
    <row r="118" spans="1:7" ht="12" customHeight="1" x14ac:dyDescent="0.2">
      <c r="A118" s="167" t="s">
        <v>67</v>
      </c>
      <c r="B118" s="10" t="s">
        <v>253</v>
      </c>
      <c r="C118" s="138"/>
      <c r="D118" s="270"/>
      <c r="E118" s="138"/>
      <c r="F118" s="310">
        <f t="shared" si="14"/>
        <v>0</v>
      </c>
      <c r="G118" s="283">
        <f t="shared" si="15"/>
        <v>0</v>
      </c>
    </row>
    <row r="119" spans="1:7" ht="12" customHeight="1" x14ac:dyDescent="0.2">
      <c r="A119" s="167" t="s">
        <v>68</v>
      </c>
      <c r="B119" s="80" t="s">
        <v>124</v>
      </c>
      <c r="C119" s="138"/>
      <c r="D119" s="270"/>
      <c r="E119" s="138"/>
      <c r="F119" s="310">
        <f t="shared" si="14"/>
        <v>0</v>
      </c>
      <c r="G119" s="283">
        <f t="shared" si="15"/>
        <v>0</v>
      </c>
    </row>
    <row r="120" spans="1:7" ht="12" customHeight="1" x14ac:dyDescent="0.2">
      <c r="A120" s="167" t="s">
        <v>74</v>
      </c>
      <c r="B120" s="79" t="s">
        <v>297</v>
      </c>
      <c r="C120" s="138"/>
      <c r="D120" s="270"/>
      <c r="E120" s="138"/>
      <c r="F120" s="310">
        <f t="shared" si="14"/>
        <v>0</v>
      </c>
      <c r="G120" s="283">
        <f t="shared" si="15"/>
        <v>0</v>
      </c>
    </row>
    <row r="121" spans="1:7" ht="12" customHeight="1" x14ac:dyDescent="0.2">
      <c r="A121" s="167" t="s">
        <v>76</v>
      </c>
      <c r="B121" s="147" t="s">
        <v>258</v>
      </c>
      <c r="C121" s="138"/>
      <c r="D121" s="270"/>
      <c r="E121" s="138"/>
      <c r="F121" s="310">
        <f t="shared" si="14"/>
        <v>0</v>
      </c>
      <c r="G121" s="283">
        <f t="shared" si="15"/>
        <v>0</v>
      </c>
    </row>
    <row r="122" spans="1:7" ht="12" customHeight="1" x14ac:dyDescent="0.2">
      <c r="A122" s="167" t="s">
        <v>108</v>
      </c>
      <c r="B122" s="54" t="s">
        <v>241</v>
      </c>
      <c r="C122" s="138"/>
      <c r="D122" s="270"/>
      <c r="E122" s="138"/>
      <c r="F122" s="310">
        <f t="shared" si="14"/>
        <v>0</v>
      </c>
      <c r="G122" s="283">
        <f t="shared" si="15"/>
        <v>0</v>
      </c>
    </row>
    <row r="123" spans="1:7" ht="12" customHeight="1" x14ac:dyDescent="0.2">
      <c r="A123" s="167" t="s">
        <v>109</v>
      </c>
      <c r="B123" s="54" t="s">
        <v>257</v>
      </c>
      <c r="C123" s="138"/>
      <c r="D123" s="270"/>
      <c r="E123" s="138"/>
      <c r="F123" s="310">
        <f t="shared" si="14"/>
        <v>0</v>
      </c>
      <c r="G123" s="283">
        <f t="shared" si="15"/>
        <v>0</v>
      </c>
    </row>
    <row r="124" spans="1:7" ht="12" customHeight="1" x14ac:dyDescent="0.2">
      <c r="A124" s="167" t="s">
        <v>110</v>
      </c>
      <c r="B124" s="54" t="s">
        <v>256</v>
      </c>
      <c r="C124" s="138"/>
      <c r="D124" s="270"/>
      <c r="E124" s="138"/>
      <c r="F124" s="310">
        <f t="shared" si="14"/>
        <v>0</v>
      </c>
      <c r="G124" s="283">
        <f t="shared" si="15"/>
        <v>0</v>
      </c>
    </row>
    <row r="125" spans="1:7" ht="12" customHeight="1" x14ac:dyDescent="0.2">
      <c r="A125" s="167" t="s">
        <v>249</v>
      </c>
      <c r="B125" s="54" t="s">
        <v>244</v>
      </c>
      <c r="C125" s="138"/>
      <c r="D125" s="270"/>
      <c r="E125" s="138"/>
      <c r="F125" s="310">
        <f t="shared" si="14"/>
        <v>0</v>
      </c>
      <c r="G125" s="283">
        <f t="shared" si="15"/>
        <v>0</v>
      </c>
    </row>
    <row r="126" spans="1:7" ht="12" customHeight="1" x14ac:dyDescent="0.2">
      <c r="A126" s="167" t="s">
        <v>250</v>
      </c>
      <c r="B126" s="54" t="s">
        <v>255</v>
      </c>
      <c r="C126" s="138"/>
      <c r="D126" s="270"/>
      <c r="E126" s="138"/>
      <c r="F126" s="310">
        <f t="shared" si="14"/>
        <v>0</v>
      </c>
      <c r="G126" s="283">
        <f t="shared" si="15"/>
        <v>0</v>
      </c>
    </row>
    <row r="127" spans="1:7" ht="12" customHeight="1" thickBot="1" x14ac:dyDescent="0.25">
      <c r="A127" s="176" t="s">
        <v>251</v>
      </c>
      <c r="B127" s="54" t="s">
        <v>254</v>
      </c>
      <c r="C127" s="140"/>
      <c r="D127" s="271"/>
      <c r="E127" s="140"/>
      <c r="F127" s="311">
        <f t="shared" si="14"/>
        <v>0</v>
      </c>
      <c r="G127" s="284">
        <f t="shared" si="15"/>
        <v>0</v>
      </c>
    </row>
    <row r="128" spans="1:7" ht="12" customHeight="1" thickBot="1" x14ac:dyDescent="0.25">
      <c r="A128" s="25" t="s">
        <v>7</v>
      </c>
      <c r="B128" s="50" t="s">
        <v>314</v>
      </c>
      <c r="C128" s="137">
        <f>+C93+C114</f>
        <v>0</v>
      </c>
      <c r="D128" s="267">
        <f>+D93+D114</f>
        <v>0</v>
      </c>
      <c r="E128" s="137">
        <f>+E93+E114</f>
        <v>0</v>
      </c>
      <c r="F128" s="137">
        <f>+F93+F114</f>
        <v>0</v>
      </c>
      <c r="G128" s="281">
        <f>+G93+G114</f>
        <v>0</v>
      </c>
    </row>
    <row r="129" spans="1:13" ht="12" customHeight="1" thickBot="1" x14ac:dyDescent="0.25">
      <c r="A129" s="25" t="s">
        <v>8</v>
      </c>
      <c r="B129" s="50" t="s">
        <v>315</v>
      </c>
      <c r="C129" s="137">
        <f>+C130+C131+C132</f>
        <v>0</v>
      </c>
      <c r="D129" s="267">
        <f>+D130+D131+D132</f>
        <v>0</v>
      </c>
      <c r="E129" s="137">
        <f>+E130+E131+E132</f>
        <v>0</v>
      </c>
      <c r="F129" s="137">
        <f>+F130+F131+F132</f>
        <v>0</v>
      </c>
      <c r="G129" s="281">
        <f>+G130+G131+G132</f>
        <v>0</v>
      </c>
    </row>
    <row r="130" spans="1:13" s="47" customFormat="1" ht="12" customHeight="1" x14ac:dyDescent="0.2">
      <c r="A130" s="167" t="s">
        <v>156</v>
      </c>
      <c r="B130" s="7" t="s">
        <v>372</v>
      </c>
      <c r="C130" s="138"/>
      <c r="D130" s="270"/>
      <c r="E130" s="138"/>
      <c r="F130" s="310">
        <f>D130+E130</f>
        <v>0</v>
      </c>
      <c r="G130" s="283">
        <f>C130+F130</f>
        <v>0</v>
      </c>
    </row>
    <row r="131" spans="1:13" ht="12" customHeight="1" x14ac:dyDescent="0.2">
      <c r="A131" s="167" t="s">
        <v>157</v>
      </c>
      <c r="B131" s="7" t="s">
        <v>323</v>
      </c>
      <c r="C131" s="138"/>
      <c r="D131" s="270"/>
      <c r="E131" s="138"/>
      <c r="F131" s="310">
        <f>D131+E131</f>
        <v>0</v>
      </c>
      <c r="G131" s="283">
        <f>C131+F131</f>
        <v>0</v>
      </c>
    </row>
    <row r="132" spans="1:13" ht="12" customHeight="1" thickBot="1" x14ac:dyDescent="0.25">
      <c r="A132" s="176" t="s">
        <v>158</v>
      </c>
      <c r="B132" s="5" t="s">
        <v>371</v>
      </c>
      <c r="C132" s="138"/>
      <c r="D132" s="270"/>
      <c r="E132" s="138"/>
      <c r="F132" s="310">
        <f>D132+E132</f>
        <v>0</v>
      </c>
      <c r="G132" s="283">
        <f>C132+F132</f>
        <v>0</v>
      </c>
    </row>
    <row r="133" spans="1:13" ht="12" customHeight="1" thickBot="1" x14ac:dyDescent="0.25">
      <c r="A133" s="25" t="s">
        <v>9</v>
      </c>
      <c r="B133" s="50" t="s">
        <v>316</v>
      </c>
      <c r="C133" s="137">
        <f>+C134+C135+C136+C137+C138+C139</f>
        <v>0</v>
      </c>
      <c r="D133" s="267">
        <f>+D134+D135+D136+D137+D138+D139</f>
        <v>0</v>
      </c>
      <c r="E133" s="137">
        <f>+E134+E135+E136+E137+E138+E139</f>
        <v>0</v>
      </c>
      <c r="F133" s="137">
        <f>+F134+F135+F136+F137+F138+F139</f>
        <v>0</v>
      </c>
      <c r="G133" s="281">
        <f>+G134+G135+G136+G137+G138+G139</f>
        <v>0</v>
      </c>
    </row>
    <row r="134" spans="1:13" ht="12" customHeight="1" x14ac:dyDescent="0.2">
      <c r="A134" s="167" t="s">
        <v>51</v>
      </c>
      <c r="B134" s="7" t="s">
        <v>325</v>
      </c>
      <c r="C134" s="138"/>
      <c r="D134" s="270"/>
      <c r="E134" s="138"/>
      <c r="F134" s="310">
        <f t="shared" ref="F134:F139" si="16">D134+E134</f>
        <v>0</v>
      </c>
      <c r="G134" s="283">
        <f t="shared" ref="G134:G139" si="17">C134+F134</f>
        <v>0</v>
      </c>
    </row>
    <row r="135" spans="1:13" ht="12" customHeight="1" x14ac:dyDescent="0.2">
      <c r="A135" s="167" t="s">
        <v>52</v>
      </c>
      <c r="B135" s="7" t="s">
        <v>317</v>
      </c>
      <c r="C135" s="138"/>
      <c r="D135" s="270"/>
      <c r="E135" s="138"/>
      <c r="F135" s="310">
        <f t="shared" si="16"/>
        <v>0</v>
      </c>
      <c r="G135" s="283">
        <f t="shared" si="17"/>
        <v>0</v>
      </c>
    </row>
    <row r="136" spans="1:13" ht="12" customHeight="1" x14ac:dyDescent="0.2">
      <c r="A136" s="167" t="s">
        <v>53</v>
      </c>
      <c r="B136" s="7" t="s">
        <v>318</v>
      </c>
      <c r="C136" s="138"/>
      <c r="D136" s="270"/>
      <c r="E136" s="138"/>
      <c r="F136" s="310">
        <f t="shared" si="16"/>
        <v>0</v>
      </c>
      <c r="G136" s="283">
        <f t="shared" si="17"/>
        <v>0</v>
      </c>
    </row>
    <row r="137" spans="1:13" ht="12" customHeight="1" x14ac:dyDescent="0.2">
      <c r="A137" s="167" t="s">
        <v>95</v>
      </c>
      <c r="B137" s="7" t="s">
        <v>370</v>
      </c>
      <c r="C137" s="138"/>
      <c r="D137" s="270"/>
      <c r="E137" s="138"/>
      <c r="F137" s="310">
        <f t="shared" si="16"/>
        <v>0</v>
      </c>
      <c r="G137" s="283">
        <f t="shared" si="17"/>
        <v>0</v>
      </c>
    </row>
    <row r="138" spans="1:13" ht="12" customHeight="1" x14ac:dyDescent="0.2">
      <c r="A138" s="167" t="s">
        <v>96</v>
      </c>
      <c r="B138" s="7" t="s">
        <v>320</v>
      </c>
      <c r="C138" s="138"/>
      <c r="D138" s="270"/>
      <c r="E138" s="138"/>
      <c r="F138" s="310">
        <f t="shared" si="16"/>
        <v>0</v>
      </c>
      <c r="G138" s="283">
        <f t="shared" si="17"/>
        <v>0</v>
      </c>
    </row>
    <row r="139" spans="1:13" s="47" customFormat="1" ht="12" customHeight="1" thickBot="1" x14ac:dyDescent="0.25">
      <c r="A139" s="176" t="s">
        <v>97</v>
      </c>
      <c r="B139" s="5" t="s">
        <v>321</v>
      </c>
      <c r="C139" s="138"/>
      <c r="D139" s="270"/>
      <c r="E139" s="138"/>
      <c r="F139" s="310">
        <f t="shared" si="16"/>
        <v>0</v>
      </c>
      <c r="G139" s="283">
        <f t="shared" si="17"/>
        <v>0</v>
      </c>
    </row>
    <row r="140" spans="1:13" ht="12" customHeight="1" thickBot="1" x14ac:dyDescent="0.25">
      <c r="A140" s="25" t="s">
        <v>10</v>
      </c>
      <c r="B140" s="50" t="s">
        <v>377</v>
      </c>
      <c r="C140" s="143">
        <f>+C141+C142+C144+C145+C143</f>
        <v>0</v>
      </c>
      <c r="D140" s="269">
        <f>+D141+D142+D144+D145+D143</f>
        <v>0</v>
      </c>
      <c r="E140" s="143">
        <f>+E141+E142+E144+E145+E143</f>
        <v>0</v>
      </c>
      <c r="F140" s="143">
        <f>+F141+F142+F144+F145+F143</f>
        <v>0</v>
      </c>
      <c r="G140" s="285">
        <f>+G141+G142+G144+G145+G143</f>
        <v>0</v>
      </c>
      <c r="M140" s="76"/>
    </row>
    <row r="141" spans="1:13" x14ac:dyDescent="0.2">
      <c r="A141" s="167" t="s">
        <v>54</v>
      </c>
      <c r="B141" s="7" t="s">
        <v>259</v>
      </c>
      <c r="C141" s="138"/>
      <c r="D141" s="270"/>
      <c r="E141" s="138"/>
      <c r="F141" s="310">
        <f>D141+E141</f>
        <v>0</v>
      </c>
      <c r="G141" s="283">
        <f>C141+F141</f>
        <v>0</v>
      </c>
    </row>
    <row r="142" spans="1:13" ht="12" customHeight="1" x14ac:dyDescent="0.2">
      <c r="A142" s="167" t="s">
        <v>55</v>
      </c>
      <c r="B142" s="7" t="s">
        <v>260</v>
      </c>
      <c r="C142" s="138"/>
      <c r="D142" s="270"/>
      <c r="E142" s="138"/>
      <c r="F142" s="310">
        <f>D142+E142</f>
        <v>0</v>
      </c>
      <c r="G142" s="283">
        <f>C142+F142</f>
        <v>0</v>
      </c>
    </row>
    <row r="143" spans="1:13" ht="12" customHeight="1" x14ac:dyDescent="0.2">
      <c r="A143" s="167" t="s">
        <v>176</v>
      </c>
      <c r="B143" s="7" t="s">
        <v>376</v>
      </c>
      <c r="C143" s="138"/>
      <c r="D143" s="270"/>
      <c r="E143" s="138"/>
      <c r="F143" s="310">
        <f>D143+E143</f>
        <v>0</v>
      </c>
      <c r="G143" s="283">
        <f>C143+F143</f>
        <v>0</v>
      </c>
    </row>
    <row r="144" spans="1:13" s="47" customFormat="1" ht="12" customHeight="1" x14ac:dyDescent="0.2">
      <c r="A144" s="167" t="s">
        <v>177</v>
      </c>
      <c r="B144" s="7" t="s">
        <v>330</v>
      </c>
      <c r="C144" s="138"/>
      <c r="D144" s="270"/>
      <c r="E144" s="138"/>
      <c r="F144" s="310">
        <f>D144+E144</f>
        <v>0</v>
      </c>
      <c r="G144" s="283">
        <f>C144+F144</f>
        <v>0</v>
      </c>
    </row>
    <row r="145" spans="1:7" s="47" customFormat="1" ht="12" customHeight="1" thickBot="1" x14ac:dyDescent="0.25">
      <c r="A145" s="176" t="s">
        <v>178</v>
      </c>
      <c r="B145" s="5" t="s">
        <v>279</v>
      </c>
      <c r="C145" s="138"/>
      <c r="D145" s="270"/>
      <c r="E145" s="138"/>
      <c r="F145" s="310">
        <f>D145+E145</f>
        <v>0</v>
      </c>
      <c r="G145" s="283">
        <f>C145+F145</f>
        <v>0</v>
      </c>
    </row>
    <row r="146" spans="1:7" s="47" customFormat="1" ht="12" customHeight="1" thickBot="1" x14ac:dyDescent="0.25">
      <c r="A146" s="25" t="s">
        <v>11</v>
      </c>
      <c r="B146" s="50" t="s">
        <v>331</v>
      </c>
      <c r="C146" s="203">
        <f>+C147+C148+C149+C150+C151</f>
        <v>0</v>
      </c>
      <c r="D146" s="273">
        <f>+D147+D148+D149+D150+D151</f>
        <v>0</v>
      </c>
      <c r="E146" s="203">
        <f>+E147+E148+E149+E150+E151</f>
        <v>0</v>
      </c>
      <c r="F146" s="203">
        <f>+F147+F148+F149+F150+F151</f>
        <v>0</v>
      </c>
      <c r="G146" s="297">
        <f>+G147+G148+G149+G150+G151</f>
        <v>0</v>
      </c>
    </row>
    <row r="147" spans="1:7" s="47" customFormat="1" ht="12" customHeight="1" x14ac:dyDescent="0.2">
      <c r="A147" s="167" t="s">
        <v>56</v>
      </c>
      <c r="B147" s="7" t="s">
        <v>326</v>
      </c>
      <c r="C147" s="138"/>
      <c r="D147" s="270"/>
      <c r="E147" s="138"/>
      <c r="F147" s="310">
        <f t="shared" ref="F147:F153" si="18">D147+E147</f>
        <v>0</v>
      </c>
      <c r="G147" s="283">
        <f t="shared" ref="G147:G153" si="19">C147+F147</f>
        <v>0</v>
      </c>
    </row>
    <row r="148" spans="1:7" s="47" customFormat="1" ht="12" customHeight="1" x14ac:dyDescent="0.2">
      <c r="A148" s="167" t="s">
        <v>57</v>
      </c>
      <c r="B148" s="7" t="s">
        <v>333</v>
      </c>
      <c r="C148" s="138"/>
      <c r="D148" s="270"/>
      <c r="E148" s="138"/>
      <c r="F148" s="310">
        <f t="shared" si="18"/>
        <v>0</v>
      </c>
      <c r="G148" s="283">
        <f t="shared" si="19"/>
        <v>0</v>
      </c>
    </row>
    <row r="149" spans="1:7" s="47" customFormat="1" ht="12" customHeight="1" x14ac:dyDescent="0.2">
      <c r="A149" s="167" t="s">
        <v>188</v>
      </c>
      <c r="B149" s="7" t="s">
        <v>328</v>
      </c>
      <c r="C149" s="138"/>
      <c r="D149" s="270"/>
      <c r="E149" s="138"/>
      <c r="F149" s="310">
        <f t="shared" si="18"/>
        <v>0</v>
      </c>
      <c r="G149" s="283">
        <f t="shared" si="19"/>
        <v>0</v>
      </c>
    </row>
    <row r="150" spans="1:7" s="47" customFormat="1" ht="12" customHeight="1" x14ac:dyDescent="0.2">
      <c r="A150" s="167" t="s">
        <v>189</v>
      </c>
      <c r="B150" s="7" t="s">
        <v>373</v>
      </c>
      <c r="C150" s="138"/>
      <c r="D150" s="270"/>
      <c r="E150" s="138"/>
      <c r="F150" s="310">
        <f t="shared" si="18"/>
        <v>0</v>
      </c>
      <c r="G150" s="283">
        <f t="shared" si="19"/>
        <v>0</v>
      </c>
    </row>
    <row r="151" spans="1:7" ht="12.75" customHeight="1" thickBot="1" x14ac:dyDescent="0.25">
      <c r="A151" s="176" t="s">
        <v>332</v>
      </c>
      <c r="B151" s="5" t="s">
        <v>335</v>
      </c>
      <c r="C151" s="140"/>
      <c r="D151" s="271"/>
      <c r="E151" s="140"/>
      <c r="F151" s="311">
        <f t="shared" si="18"/>
        <v>0</v>
      </c>
      <c r="G151" s="284">
        <f t="shared" si="19"/>
        <v>0</v>
      </c>
    </row>
    <row r="152" spans="1:7" ht="12.75" customHeight="1" thickBot="1" x14ac:dyDescent="0.25">
      <c r="A152" s="195" t="s">
        <v>12</v>
      </c>
      <c r="B152" s="50" t="s">
        <v>336</v>
      </c>
      <c r="C152" s="204"/>
      <c r="D152" s="274"/>
      <c r="E152" s="204"/>
      <c r="F152" s="203">
        <f t="shared" si="18"/>
        <v>0</v>
      </c>
      <c r="G152" s="297">
        <f t="shared" si="19"/>
        <v>0</v>
      </c>
    </row>
    <row r="153" spans="1:7" ht="12.75" customHeight="1" thickBot="1" x14ac:dyDescent="0.25">
      <c r="A153" s="195" t="s">
        <v>13</v>
      </c>
      <c r="B153" s="50" t="s">
        <v>337</v>
      </c>
      <c r="C153" s="204"/>
      <c r="D153" s="274"/>
      <c r="E153" s="204"/>
      <c r="F153" s="203">
        <f t="shared" si="18"/>
        <v>0</v>
      </c>
      <c r="G153" s="297">
        <f t="shared" si="19"/>
        <v>0</v>
      </c>
    </row>
    <row r="154" spans="1:7" ht="12" customHeight="1" thickBot="1" x14ac:dyDescent="0.25">
      <c r="A154" s="25" t="s">
        <v>14</v>
      </c>
      <c r="B154" s="50" t="s">
        <v>339</v>
      </c>
      <c r="C154" s="205">
        <f>+C129+C133+C140+C146+C152+C153</f>
        <v>0</v>
      </c>
      <c r="D154" s="275">
        <f>+D129+D133+D140+D146+D152+D153</f>
        <v>0</v>
      </c>
      <c r="E154" s="205"/>
      <c r="F154" s="205"/>
      <c r="G154" s="298">
        <f>+G129+G133+G140+G146+G152+G153</f>
        <v>0</v>
      </c>
    </row>
    <row r="155" spans="1:7" ht="15" customHeight="1" thickBot="1" x14ac:dyDescent="0.25">
      <c r="A155" s="178" t="s">
        <v>15</v>
      </c>
      <c r="B155" s="124" t="s">
        <v>338</v>
      </c>
      <c r="C155" s="205">
        <f>+C128+C154</f>
        <v>0</v>
      </c>
      <c r="D155" s="275">
        <f>+D128+D154</f>
        <v>0</v>
      </c>
      <c r="E155" s="205">
        <f>+E128+E154</f>
        <v>0</v>
      </c>
      <c r="F155" s="205">
        <f>+F128+F154</f>
        <v>0</v>
      </c>
      <c r="G155" s="298">
        <f>+G128+G154</f>
        <v>0</v>
      </c>
    </row>
    <row r="156" spans="1:7" ht="13.5" thickBot="1" x14ac:dyDescent="0.25">
      <c r="A156" s="127"/>
      <c r="B156" s="128"/>
      <c r="C156" s="129"/>
      <c r="D156" s="129"/>
      <c r="E156" s="300"/>
      <c r="F156" s="300"/>
      <c r="G156" s="299"/>
    </row>
    <row r="157" spans="1:7" ht="15" customHeight="1" thickBot="1" x14ac:dyDescent="0.25">
      <c r="A157" s="74" t="s">
        <v>374</v>
      </c>
      <c r="B157" s="75"/>
      <c r="C157" s="240"/>
      <c r="D157" s="293"/>
      <c r="E157" s="240"/>
      <c r="F157" s="331">
        <f>D157+E157</f>
        <v>0</v>
      </c>
      <c r="G157" s="332">
        <f>C157+F157</f>
        <v>0</v>
      </c>
    </row>
    <row r="158" spans="1:7" ht="14.25" customHeight="1" thickBot="1" x14ac:dyDescent="0.25">
      <c r="A158" s="74" t="s">
        <v>118</v>
      </c>
      <c r="B158" s="75"/>
      <c r="C158" s="240"/>
      <c r="D158" s="293"/>
      <c r="E158" s="240"/>
      <c r="F158" s="331">
        <f>D158+E158</f>
        <v>0</v>
      </c>
      <c r="G158" s="332">
        <f>C158+F158</f>
        <v>0</v>
      </c>
    </row>
  </sheetData>
  <sheetProtection formatCells="0"/>
  <mergeCells count="4">
    <mergeCell ref="B2:D2"/>
    <mergeCell ref="B3:D3"/>
    <mergeCell ref="A7:G7"/>
    <mergeCell ref="A92:G92"/>
  </mergeCells>
  <printOptions horizontalCentered="1"/>
  <pageMargins left="0.39370078740157483" right="0.39370078740157483" top="0.98425196850393704" bottom="0.98425196850393704" header="0.78740157480314965" footer="0.78740157480314965"/>
  <pageSetup paperSize="9" scale="73" orientation="portrait" r:id="rId1"/>
  <headerFooter alignWithMargins="0"/>
  <rowBreaks count="2" manualBreakCount="2">
    <brk id="69" max="16383" man="1"/>
    <brk id="9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">
    <tabColor rgb="FF92D050"/>
  </sheetPr>
  <dimension ref="A1:K161"/>
  <sheetViews>
    <sheetView topLeftCell="A142" zoomScaleNormal="100" zoomScaleSheetLayoutView="100" workbookViewId="0">
      <selection activeCell="E18" sqref="E18"/>
    </sheetView>
  </sheetViews>
  <sheetFormatPr defaultRowHeight="15.75" x14ac:dyDescent="0.25"/>
  <cols>
    <col min="1" max="1" width="7.5" style="125" customWidth="1"/>
    <col min="2" max="2" width="59.6640625" style="125" customWidth="1"/>
    <col min="3" max="3" width="14.83203125" style="126" customWidth="1"/>
    <col min="4" max="4" width="11.83203125" style="148" customWidth="1"/>
    <col min="5" max="5" width="12.83203125" style="148" customWidth="1"/>
    <col min="6" max="6" width="13.83203125" style="148" customWidth="1"/>
    <col min="7" max="7" width="14.83203125" style="148" customWidth="1"/>
    <col min="8" max="16384" width="9.33203125" style="148"/>
  </cols>
  <sheetData>
    <row r="1" spans="1:7" ht="15.95" customHeight="1" x14ac:dyDescent="0.25">
      <c r="A1" s="349" t="s">
        <v>3</v>
      </c>
      <c r="B1" s="349"/>
      <c r="C1" s="349"/>
      <c r="D1" s="349"/>
      <c r="E1" s="349"/>
      <c r="F1" s="349"/>
      <c r="G1" s="349"/>
    </row>
    <row r="2" spans="1:7" ht="15.95" customHeight="1" thickBot="1" x14ac:dyDescent="0.3">
      <c r="A2" s="350" t="s">
        <v>81</v>
      </c>
      <c r="B2" s="350"/>
      <c r="C2" s="206"/>
      <c r="G2" s="206" t="s">
        <v>440</v>
      </c>
    </row>
    <row r="3" spans="1:7" x14ac:dyDescent="0.25">
      <c r="A3" s="352" t="s">
        <v>46</v>
      </c>
      <c r="B3" s="354" t="s">
        <v>4</v>
      </c>
      <c r="C3" s="356" t="str">
        <f>+CONCATENATE(LEFT(ÖSSZEFÜGGÉSEK!A6,4),". évi")</f>
        <v>2018. évi</v>
      </c>
      <c r="D3" s="357"/>
      <c r="E3" s="358"/>
      <c r="F3" s="358"/>
      <c r="G3" s="359"/>
    </row>
    <row r="4" spans="1:7" ht="48.75" thickBot="1" x14ac:dyDescent="0.3">
      <c r="A4" s="353"/>
      <c r="B4" s="355"/>
      <c r="C4" s="316" t="s">
        <v>378</v>
      </c>
      <c r="D4" s="317" t="s">
        <v>453</v>
      </c>
      <c r="E4" s="317" t="s">
        <v>472</v>
      </c>
      <c r="F4" s="318" t="s">
        <v>448</v>
      </c>
      <c r="G4" s="319" t="s">
        <v>473</v>
      </c>
    </row>
    <row r="5" spans="1:7" s="149" customFormat="1" ht="12" customHeight="1" thickBot="1" x14ac:dyDescent="0.25">
      <c r="A5" s="145" t="s">
        <v>353</v>
      </c>
      <c r="B5" s="146" t="s">
        <v>354</v>
      </c>
      <c r="C5" s="320" t="s">
        <v>355</v>
      </c>
      <c r="D5" s="320" t="s">
        <v>357</v>
      </c>
      <c r="E5" s="321" t="s">
        <v>356</v>
      </c>
      <c r="F5" s="321" t="s">
        <v>454</v>
      </c>
      <c r="G5" s="322" t="s">
        <v>455</v>
      </c>
    </row>
    <row r="6" spans="1:7" s="150" customFormat="1" ht="12" customHeight="1" thickBot="1" x14ac:dyDescent="0.25">
      <c r="A6" s="18" t="s">
        <v>5</v>
      </c>
      <c r="B6" s="19" t="s">
        <v>141</v>
      </c>
      <c r="C6" s="137">
        <f>+C7+C8+C9+C10+C11+C12</f>
        <v>23285320</v>
      </c>
      <c r="D6" s="137">
        <f>+D7+D8+D9+D10+D11+D12</f>
        <v>195580</v>
      </c>
      <c r="E6" s="137">
        <f>+E7+E8+E9+E10+E11+E12</f>
        <v>0</v>
      </c>
      <c r="F6" s="137">
        <f>+F7+F8+F9+F10+F11+F12</f>
        <v>195580</v>
      </c>
      <c r="G6" s="77">
        <f>+G7+G8+G9+G10+G11+G12</f>
        <v>23480900</v>
      </c>
    </row>
    <row r="7" spans="1:7" s="150" customFormat="1" ht="12" customHeight="1" x14ac:dyDescent="0.2">
      <c r="A7" s="13" t="s">
        <v>58</v>
      </c>
      <c r="B7" s="151" t="s">
        <v>142</v>
      </c>
      <c r="C7" s="139">
        <f>'1.2.sz.mell. '!C7+'1.3.sz.mell. '!C7</f>
        <v>15971180</v>
      </c>
      <c r="D7" s="139">
        <f>'1.2.sz.mell. '!D7+'1.3.sz.mell. '!D7</f>
        <v>0</v>
      </c>
      <c r="E7" s="139">
        <f>'1.2.sz.mell. '!E7+'1.3.sz.mell. '!E7</f>
        <v>0</v>
      </c>
      <c r="F7" s="139">
        <f>'1.2.sz.mell. '!F7+'1.3.sz.mell. '!F7</f>
        <v>0</v>
      </c>
      <c r="G7" s="180">
        <f t="shared" ref="G7:G12" si="0">C7+F7</f>
        <v>15971180</v>
      </c>
    </row>
    <row r="8" spans="1:7" s="150" customFormat="1" ht="12" customHeight="1" x14ac:dyDescent="0.2">
      <c r="A8" s="12" t="s">
        <v>59</v>
      </c>
      <c r="B8" s="152" t="s">
        <v>143</v>
      </c>
      <c r="C8" s="139">
        <f>'1.2.sz.mell. '!C8+'1.3.sz.mell. '!C8</f>
        <v>0</v>
      </c>
      <c r="D8" s="139">
        <f>'1.2.sz.mell. '!D8+'1.3.sz.mell. '!D8</f>
        <v>0</v>
      </c>
      <c r="E8" s="139">
        <f>'1.2.sz.mell. '!E8+'1.3.sz.mell. '!E8</f>
        <v>0</v>
      </c>
      <c r="F8" s="139">
        <f>'1.2.sz.mell. '!F8+'1.3.sz.mell. '!F8</f>
        <v>0</v>
      </c>
      <c r="G8" s="180">
        <f t="shared" si="0"/>
        <v>0</v>
      </c>
    </row>
    <row r="9" spans="1:7" s="150" customFormat="1" ht="12" customHeight="1" x14ac:dyDescent="0.2">
      <c r="A9" s="12" t="s">
        <v>60</v>
      </c>
      <c r="B9" s="152" t="s">
        <v>144</v>
      </c>
      <c r="C9" s="139">
        <f>'1.2.sz.mell. '!C9+'1.3.sz.mell. '!C9</f>
        <v>5514140</v>
      </c>
      <c r="D9" s="139">
        <f>'1.2.sz.mell. '!D9+'1.3.sz.mell. '!D9</f>
        <v>0</v>
      </c>
      <c r="E9" s="139">
        <f>'1.2.sz.mell. '!E9+'1.3.sz.mell. '!E9</f>
        <v>0</v>
      </c>
      <c r="F9" s="139">
        <f>'1.2.sz.mell. '!F9+'1.3.sz.mell. '!F9</f>
        <v>0</v>
      </c>
      <c r="G9" s="180">
        <f t="shared" si="0"/>
        <v>5514140</v>
      </c>
    </row>
    <row r="10" spans="1:7" s="150" customFormat="1" ht="12" customHeight="1" x14ac:dyDescent="0.2">
      <c r="A10" s="12" t="s">
        <v>61</v>
      </c>
      <c r="B10" s="152" t="s">
        <v>145</v>
      </c>
      <c r="C10" s="139">
        <f>'1.2.sz.mell. '!C10+'1.3.sz.mell. '!C10</f>
        <v>1800000</v>
      </c>
      <c r="D10" s="139">
        <f>'1.2.sz.mell. '!D10+'1.3.sz.mell. '!D10</f>
        <v>0</v>
      </c>
      <c r="E10" s="139">
        <f>'1.2.sz.mell. '!E10+'1.3.sz.mell. '!E10</f>
        <v>0</v>
      </c>
      <c r="F10" s="139">
        <f>'1.2.sz.mell. '!F10+'1.3.sz.mell. '!F10</f>
        <v>0</v>
      </c>
      <c r="G10" s="180">
        <f t="shared" si="0"/>
        <v>1800000</v>
      </c>
    </row>
    <row r="11" spans="1:7" s="150" customFormat="1" ht="12" customHeight="1" x14ac:dyDescent="0.2">
      <c r="A11" s="12" t="s">
        <v>78</v>
      </c>
      <c r="B11" s="79" t="s">
        <v>298</v>
      </c>
      <c r="C11" s="139">
        <f>'1.2.sz.mell. '!C11+'1.3.sz.mell. '!C11</f>
        <v>0</v>
      </c>
      <c r="D11" s="139">
        <f>'1.2.sz.mell. '!D11+'1.3.sz.mell. '!D11</f>
        <v>195580</v>
      </c>
      <c r="E11" s="139">
        <f>'1.2.sz.mell. '!E11+'1.3.sz.mell. '!E11</f>
        <v>0</v>
      </c>
      <c r="F11" s="139">
        <f>'1.2.sz.mell. '!F11+'1.3.sz.mell. '!F11</f>
        <v>195580</v>
      </c>
      <c r="G11" s="180">
        <f t="shared" si="0"/>
        <v>195580</v>
      </c>
    </row>
    <row r="12" spans="1:7" s="150" customFormat="1" ht="12" customHeight="1" thickBot="1" x14ac:dyDescent="0.25">
      <c r="A12" s="14" t="s">
        <v>62</v>
      </c>
      <c r="B12" s="80" t="s">
        <v>299</v>
      </c>
      <c r="C12" s="139">
        <f>'1.2.sz.mell. '!C12+'1.3.sz.mell. '!C12</f>
        <v>0</v>
      </c>
      <c r="D12" s="139">
        <f>'1.2.sz.mell. '!D12+'1.3.sz.mell. '!D12</f>
        <v>0</v>
      </c>
      <c r="E12" s="139">
        <f>'1.2.sz.mell. '!E12+'1.3.sz.mell. '!E12</f>
        <v>0</v>
      </c>
      <c r="F12" s="139">
        <f>'1.2.sz.mell. '!F12+'1.3.sz.mell. '!F12</f>
        <v>0</v>
      </c>
      <c r="G12" s="180">
        <f t="shared" si="0"/>
        <v>0</v>
      </c>
    </row>
    <row r="13" spans="1:7" s="150" customFormat="1" ht="12" customHeight="1" thickBot="1" x14ac:dyDescent="0.25">
      <c r="A13" s="18" t="s">
        <v>6</v>
      </c>
      <c r="B13" s="78" t="s">
        <v>146</v>
      </c>
      <c r="C13" s="137">
        <f>+C14+C15+C16+C17+C18</f>
        <v>3452500</v>
      </c>
      <c r="D13" s="137">
        <f>+D14+D15+D16+D17+D18</f>
        <v>0</v>
      </c>
      <c r="E13" s="137">
        <f>+E14+E15+E16+E17+E18</f>
        <v>2733000</v>
      </c>
      <c r="F13" s="137">
        <f>+F14+F15+F16+F17+F18</f>
        <v>2733000</v>
      </c>
      <c r="G13" s="77">
        <f>+G14+G15+G16+G17+G18</f>
        <v>6185500</v>
      </c>
    </row>
    <row r="14" spans="1:7" s="150" customFormat="1" ht="12" customHeight="1" x14ac:dyDescent="0.2">
      <c r="A14" s="13" t="s">
        <v>64</v>
      </c>
      <c r="B14" s="151" t="s">
        <v>147</v>
      </c>
      <c r="C14" s="139">
        <f>'1.2.sz.mell. '!C14+'1.3.sz.mell. '!C14</f>
        <v>0</v>
      </c>
      <c r="D14" s="139">
        <f>'1.2.sz.mell. '!D14+'1.3.sz.mell. '!D14</f>
        <v>0</v>
      </c>
      <c r="E14" s="139">
        <f>'1.2.sz.mell. '!E14+'1.3.sz.mell. '!E14</f>
        <v>0</v>
      </c>
      <c r="F14" s="139">
        <f>'1.2.sz.mell. '!F14+'1.3.sz.mell. '!F14</f>
        <v>0</v>
      </c>
      <c r="G14" s="180">
        <f t="shared" ref="G14:G19" si="1">C14+F14</f>
        <v>0</v>
      </c>
    </row>
    <row r="15" spans="1:7" s="150" customFormat="1" ht="12" customHeight="1" x14ac:dyDescent="0.2">
      <c r="A15" s="12" t="s">
        <v>65</v>
      </c>
      <c r="B15" s="152" t="s">
        <v>148</v>
      </c>
      <c r="C15" s="139">
        <f>'1.2.sz.mell. '!C15+'1.3.sz.mell. '!C15</f>
        <v>0</v>
      </c>
      <c r="D15" s="139">
        <f>'1.2.sz.mell. '!D15+'1.3.sz.mell. '!D15</f>
        <v>0</v>
      </c>
      <c r="E15" s="139">
        <f>'1.2.sz.mell. '!E15+'1.3.sz.mell. '!E15</f>
        <v>0</v>
      </c>
      <c r="F15" s="139">
        <f>'1.2.sz.mell. '!F15+'1.3.sz.mell. '!F15</f>
        <v>0</v>
      </c>
      <c r="G15" s="180">
        <f t="shared" si="1"/>
        <v>0</v>
      </c>
    </row>
    <row r="16" spans="1:7" s="150" customFormat="1" ht="12" customHeight="1" x14ac:dyDescent="0.2">
      <c r="A16" s="12" t="s">
        <v>66</v>
      </c>
      <c r="B16" s="152" t="s">
        <v>291</v>
      </c>
      <c r="C16" s="139">
        <f>'1.2.sz.mell. '!C16+'1.3.sz.mell. '!C16</f>
        <v>0</v>
      </c>
      <c r="D16" s="139">
        <f>'1.2.sz.mell. '!D16+'1.3.sz.mell. '!D16</f>
        <v>0</v>
      </c>
      <c r="E16" s="139">
        <f>'1.2.sz.mell. '!E16+'1.3.sz.mell. '!E16</f>
        <v>0</v>
      </c>
      <c r="F16" s="139">
        <f>'1.2.sz.mell. '!F16+'1.3.sz.mell. '!F16</f>
        <v>0</v>
      </c>
      <c r="G16" s="180">
        <f t="shared" si="1"/>
        <v>0</v>
      </c>
    </row>
    <row r="17" spans="1:7" s="150" customFormat="1" ht="12" customHeight="1" x14ac:dyDescent="0.2">
      <c r="A17" s="12" t="s">
        <v>67</v>
      </c>
      <c r="B17" s="152" t="s">
        <v>292</v>
      </c>
      <c r="C17" s="139">
        <f>'1.2.sz.mell. '!C17+'1.3.sz.mell. '!C17</f>
        <v>0</v>
      </c>
      <c r="D17" s="139">
        <f>'1.2.sz.mell. '!D17+'1.3.sz.mell. '!D17</f>
        <v>0</v>
      </c>
      <c r="E17" s="139">
        <f>'1.2.sz.mell. '!E17+'1.3.sz.mell. '!E17</f>
        <v>0</v>
      </c>
      <c r="F17" s="139">
        <f>'1.2.sz.mell. '!F17+'1.3.sz.mell. '!F17</f>
        <v>0</v>
      </c>
      <c r="G17" s="180">
        <f t="shared" si="1"/>
        <v>0</v>
      </c>
    </row>
    <row r="18" spans="1:7" s="150" customFormat="1" ht="12" customHeight="1" x14ac:dyDescent="0.2">
      <c r="A18" s="12" t="s">
        <v>68</v>
      </c>
      <c r="B18" s="152" t="s">
        <v>149</v>
      </c>
      <c r="C18" s="139">
        <f>'1.2.sz.mell. '!C18+'1.3.sz.mell. '!C18</f>
        <v>3452500</v>
      </c>
      <c r="D18" s="139">
        <f>'1.2.sz.mell. '!D18+'1.3.sz.mell. '!D18</f>
        <v>0</v>
      </c>
      <c r="E18" s="139">
        <f>'1.2.sz.mell. '!E18+'1.3.sz.mell. '!E18</f>
        <v>2733000</v>
      </c>
      <c r="F18" s="139">
        <f>'1.2.sz.mell. '!F18+'1.3.sz.mell. '!F18</f>
        <v>2733000</v>
      </c>
      <c r="G18" s="180">
        <f t="shared" si="1"/>
        <v>6185500</v>
      </c>
    </row>
    <row r="19" spans="1:7" s="150" customFormat="1" ht="12" customHeight="1" thickBot="1" x14ac:dyDescent="0.25">
      <c r="A19" s="14" t="s">
        <v>74</v>
      </c>
      <c r="B19" s="80" t="s">
        <v>150</v>
      </c>
      <c r="C19" s="139">
        <f>'1.2.sz.mell. '!C19+'1.3.sz.mell. '!C19</f>
        <v>0</v>
      </c>
      <c r="D19" s="139">
        <f>'1.2.sz.mell. '!D19+'1.3.sz.mell. '!D19</f>
        <v>0</v>
      </c>
      <c r="E19" s="139">
        <f>'1.2.sz.mell. '!E19+'1.3.sz.mell. '!E19</f>
        <v>0</v>
      </c>
      <c r="F19" s="139">
        <f>'1.2.sz.mell. '!F19+'1.3.sz.mell. '!F19</f>
        <v>0</v>
      </c>
      <c r="G19" s="180">
        <f t="shared" si="1"/>
        <v>0</v>
      </c>
    </row>
    <row r="20" spans="1:7" s="150" customFormat="1" ht="12" customHeight="1" thickBot="1" x14ac:dyDescent="0.25">
      <c r="A20" s="18" t="s">
        <v>7</v>
      </c>
      <c r="B20" s="19" t="s">
        <v>151</v>
      </c>
      <c r="C20" s="137">
        <f>+C21+C22+C23+C24+C25</f>
        <v>0</v>
      </c>
      <c r="D20" s="137">
        <f>+D21+D22+D23+D24+D25</f>
        <v>0</v>
      </c>
      <c r="E20" s="137">
        <f>+E21+E22+E23+E24+E25</f>
        <v>383000</v>
      </c>
      <c r="F20" s="137">
        <f>+F21+F22+F23+F24+F25</f>
        <v>383000</v>
      </c>
      <c r="G20" s="77">
        <f>+G21+G22+G23+G24+G25</f>
        <v>383000</v>
      </c>
    </row>
    <row r="21" spans="1:7" s="150" customFormat="1" ht="12" customHeight="1" x14ac:dyDescent="0.2">
      <c r="A21" s="13" t="s">
        <v>47</v>
      </c>
      <c r="B21" s="151" t="s">
        <v>152</v>
      </c>
      <c r="C21" s="139">
        <f>'1.2.sz.mell. '!C21+'1.3.sz.mell. '!C21</f>
        <v>0</v>
      </c>
      <c r="D21" s="139">
        <f>'1.2.sz.mell. '!D21+'1.3.sz.mell. '!D21</f>
        <v>0</v>
      </c>
      <c r="E21" s="139">
        <f>'1.2.sz.mell. '!E21+'1.3.sz.mell. '!E21</f>
        <v>0</v>
      </c>
      <c r="F21" s="139">
        <f>'1.2.sz.mell. '!F21+'1.3.sz.mell. '!F21</f>
        <v>0</v>
      </c>
      <c r="G21" s="180">
        <f t="shared" ref="G21:G26" si="2">C21+F21</f>
        <v>0</v>
      </c>
    </row>
    <row r="22" spans="1:7" s="150" customFormat="1" ht="12" customHeight="1" x14ac:dyDescent="0.2">
      <c r="A22" s="12" t="s">
        <v>48</v>
      </c>
      <c r="B22" s="152" t="s">
        <v>153</v>
      </c>
      <c r="C22" s="139">
        <f>'1.2.sz.mell. '!C22+'1.3.sz.mell. '!C22</f>
        <v>0</v>
      </c>
      <c r="D22" s="139">
        <f>'1.2.sz.mell. '!D22+'1.3.sz.mell. '!D22</f>
        <v>0</v>
      </c>
      <c r="E22" s="139">
        <f>'1.2.sz.mell. '!E22+'1.3.sz.mell. '!E22</f>
        <v>0</v>
      </c>
      <c r="F22" s="139">
        <f>'1.2.sz.mell. '!F22+'1.3.sz.mell. '!F22</f>
        <v>0</v>
      </c>
      <c r="G22" s="180">
        <f t="shared" si="2"/>
        <v>0</v>
      </c>
    </row>
    <row r="23" spans="1:7" s="150" customFormat="1" ht="12" customHeight="1" x14ac:dyDescent="0.2">
      <c r="A23" s="12" t="s">
        <v>49</v>
      </c>
      <c r="B23" s="152" t="s">
        <v>293</v>
      </c>
      <c r="C23" s="139">
        <f>'1.2.sz.mell. '!C23+'1.3.sz.mell. '!C23</f>
        <v>0</v>
      </c>
      <c r="D23" s="139">
        <f>'1.2.sz.mell. '!D23+'1.3.sz.mell. '!D23</f>
        <v>0</v>
      </c>
      <c r="E23" s="139">
        <f>'1.2.sz.mell. '!E23+'1.3.sz.mell. '!E23</f>
        <v>0</v>
      </c>
      <c r="F23" s="139">
        <f>'1.2.sz.mell. '!F23+'1.3.sz.mell. '!F23</f>
        <v>0</v>
      </c>
      <c r="G23" s="180">
        <f t="shared" si="2"/>
        <v>0</v>
      </c>
    </row>
    <row r="24" spans="1:7" s="150" customFormat="1" ht="12" customHeight="1" x14ac:dyDescent="0.2">
      <c r="A24" s="12" t="s">
        <v>50</v>
      </c>
      <c r="B24" s="152" t="s">
        <v>294</v>
      </c>
      <c r="C24" s="139">
        <f>'1.2.sz.mell. '!C24+'1.3.sz.mell. '!C24</f>
        <v>0</v>
      </c>
      <c r="D24" s="139">
        <f>'1.2.sz.mell. '!D24+'1.3.sz.mell. '!D24</f>
        <v>0</v>
      </c>
      <c r="E24" s="139">
        <f>'1.2.sz.mell. '!E24+'1.3.sz.mell. '!E24</f>
        <v>0</v>
      </c>
      <c r="F24" s="139">
        <f>'1.2.sz.mell. '!F24+'1.3.sz.mell. '!F24</f>
        <v>0</v>
      </c>
      <c r="G24" s="180">
        <f t="shared" si="2"/>
        <v>0</v>
      </c>
    </row>
    <row r="25" spans="1:7" s="150" customFormat="1" ht="12" customHeight="1" x14ac:dyDescent="0.2">
      <c r="A25" s="12" t="s">
        <v>91</v>
      </c>
      <c r="B25" s="152" t="s">
        <v>154</v>
      </c>
      <c r="C25" s="139">
        <f>'1.2.sz.mell. '!C25+'1.3.sz.mell. '!C25</f>
        <v>0</v>
      </c>
      <c r="D25" s="139">
        <f>'1.2.sz.mell. '!D25+'1.3.sz.mell. '!D25</f>
        <v>0</v>
      </c>
      <c r="E25" s="139">
        <f>'1.2.sz.mell. '!E25+'1.3.sz.mell. '!E25</f>
        <v>383000</v>
      </c>
      <c r="F25" s="139">
        <f>'1.2.sz.mell. '!F25+'1.3.sz.mell. '!F25</f>
        <v>383000</v>
      </c>
      <c r="G25" s="180">
        <f t="shared" si="2"/>
        <v>383000</v>
      </c>
    </row>
    <row r="26" spans="1:7" s="150" customFormat="1" ht="12" customHeight="1" thickBot="1" x14ac:dyDescent="0.25">
      <c r="A26" s="14" t="s">
        <v>92</v>
      </c>
      <c r="B26" s="153" t="s">
        <v>155</v>
      </c>
      <c r="C26" s="139">
        <f>'1.2.sz.mell. '!C26+'1.3.sz.mell. '!C26</f>
        <v>0</v>
      </c>
      <c r="D26" s="139">
        <f>'1.2.sz.mell. '!D26+'1.3.sz.mell. '!D26</f>
        <v>0</v>
      </c>
      <c r="E26" s="139">
        <f>'1.2.sz.mell. '!E26+'1.3.sz.mell. '!E26</f>
        <v>0</v>
      </c>
      <c r="F26" s="139">
        <f>'1.2.sz.mell. '!F26+'1.3.sz.mell. '!F26</f>
        <v>0</v>
      </c>
      <c r="G26" s="180">
        <f t="shared" si="2"/>
        <v>0</v>
      </c>
    </row>
    <row r="27" spans="1:7" s="150" customFormat="1" ht="12" customHeight="1" thickBot="1" x14ac:dyDescent="0.25">
      <c r="A27" s="18" t="s">
        <v>93</v>
      </c>
      <c r="B27" s="19" t="s">
        <v>431</v>
      </c>
      <c r="C27" s="143">
        <f>+C28+C29+C30+C31+C32+C33+C34</f>
        <v>21650000</v>
      </c>
      <c r="D27" s="143">
        <f>+D28+D29+D30+D31+D32+D33+D34</f>
        <v>0</v>
      </c>
      <c r="E27" s="143">
        <f>+E28+E29+E30+E31+E32+E33+E34</f>
        <v>0</v>
      </c>
      <c r="F27" s="143">
        <f>+F28+F29+F30+F31+F32+F33+F34</f>
        <v>0</v>
      </c>
      <c r="G27" s="179">
        <f>+G28+G29+G30+G31+G32+G33+G34</f>
        <v>21650000</v>
      </c>
    </row>
    <row r="28" spans="1:7" s="150" customFormat="1" ht="12" customHeight="1" x14ac:dyDescent="0.2">
      <c r="A28" s="13" t="s">
        <v>156</v>
      </c>
      <c r="B28" s="151" t="s">
        <v>459</v>
      </c>
      <c r="C28" s="139">
        <f>'1.2.sz.mell. '!C28+'1.3.sz.mell. '!C28</f>
        <v>10000000</v>
      </c>
      <c r="D28" s="139">
        <f>'1.2.sz.mell. '!D28+'1.3.sz.mell. '!D28</f>
        <v>0</v>
      </c>
      <c r="E28" s="139">
        <f>'1.2.sz.mell. '!E28+'1.3.sz.mell. '!E28</f>
        <v>0</v>
      </c>
      <c r="F28" s="139">
        <f>'1.2.sz.mell. '!F28+'1.3.sz.mell. '!F28</f>
        <v>0</v>
      </c>
      <c r="G28" s="180">
        <f t="shared" ref="G28:G34" si="3">C28+F28</f>
        <v>10000000</v>
      </c>
    </row>
    <row r="29" spans="1:7" s="150" customFormat="1" ht="12" customHeight="1" x14ac:dyDescent="0.2">
      <c r="A29" s="12" t="s">
        <v>157</v>
      </c>
      <c r="B29" s="152" t="s">
        <v>425</v>
      </c>
      <c r="C29" s="139">
        <f>'1.2.sz.mell. '!C29+'1.3.sz.mell. '!C29</f>
        <v>0</v>
      </c>
      <c r="D29" s="139">
        <f>'1.2.sz.mell. '!D29+'1.3.sz.mell. '!D29</f>
        <v>0</v>
      </c>
      <c r="E29" s="139">
        <f>'1.2.sz.mell. '!E29+'1.3.sz.mell. '!E29</f>
        <v>0</v>
      </c>
      <c r="F29" s="139">
        <f>'1.2.sz.mell. '!F29+'1.3.sz.mell. '!F29</f>
        <v>0</v>
      </c>
      <c r="G29" s="180">
        <f t="shared" si="3"/>
        <v>0</v>
      </c>
    </row>
    <row r="30" spans="1:7" s="150" customFormat="1" ht="12" customHeight="1" x14ac:dyDescent="0.2">
      <c r="A30" s="12" t="s">
        <v>158</v>
      </c>
      <c r="B30" s="152" t="s">
        <v>426</v>
      </c>
      <c r="C30" s="139">
        <f>'1.2.sz.mell. '!C30+'1.3.sz.mell. '!C30</f>
        <v>10000000</v>
      </c>
      <c r="D30" s="139">
        <f>'1.2.sz.mell. '!D30+'1.3.sz.mell. '!D30</f>
        <v>0</v>
      </c>
      <c r="E30" s="139">
        <f>'1.2.sz.mell. '!E30+'1.3.sz.mell. '!E30</f>
        <v>0</v>
      </c>
      <c r="F30" s="139">
        <f>'1.2.sz.mell. '!F30+'1.3.sz.mell. '!F30</f>
        <v>0</v>
      </c>
      <c r="G30" s="180">
        <f t="shared" si="3"/>
        <v>10000000</v>
      </c>
    </row>
    <row r="31" spans="1:7" s="150" customFormat="1" ht="12" customHeight="1" x14ac:dyDescent="0.2">
      <c r="A31" s="12" t="s">
        <v>159</v>
      </c>
      <c r="B31" s="152" t="s">
        <v>427</v>
      </c>
      <c r="C31" s="139">
        <f>'1.2.sz.mell. '!C31+'1.3.sz.mell. '!C31</f>
        <v>0</v>
      </c>
      <c r="D31" s="139">
        <f>'1.2.sz.mell. '!D31+'1.3.sz.mell. '!D31</f>
        <v>0</v>
      </c>
      <c r="E31" s="139">
        <f>'1.2.sz.mell. '!E31+'1.3.sz.mell. '!E31</f>
        <v>0</v>
      </c>
      <c r="F31" s="139">
        <f>'1.2.sz.mell. '!F31+'1.3.sz.mell. '!F31</f>
        <v>0</v>
      </c>
      <c r="G31" s="180">
        <f t="shared" si="3"/>
        <v>0</v>
      </c>
    </row>
    <row r="32" spans="1:7" s="150" customFormat="1" ht="12" customHeight="1" x14ac:dyDescent="0.2">
      <c r="A32" s="12" t="s">
        <v>428</v>
      </c>
      <c r="B32" s="152" t="s">
        <v>160</v>
      </c>
      <c r="C32" s="139">
        <f>'1.2.sz.mell. '!C32+'1.3.sz.mell. '!C32</f>
        <v>1500000</v>
      </c>
      <c r="D32" s="139">
        <f>'1.2.sz.mell. '!D32+'1.3.sz.mell. '!D32</f>
        <v>0</v>
      </c>
      <c r="E32" s="139">
        <f>'1.2.sz.mell. '!E32+'1.3.sz.mell. '!E32</f>
        <v>0</v>
      </c>
      <c r="F32" s="139">
        <f>'1.2.sz.mell. '!F32+'1.3.sz.mell. '!F32</f>
        <v>0</v>
      </c>
      <c r="G32" s="180">
        <f t="shared" si="3"/>
        <v>1500000</v>
      </c>
    </row>
    <row r="33" spans="1:7" s="150" customFormat="1" ht="12" customHeight="1" x14ac:dyDescent="0.2">
      <c r="A33" s="12" t="s">
        <v>429</v>
      </c>
      <c r="B33" s="152" t="s">
        <v>161</v>
      </c>
      <c r="C33" s="139">
        <f>'1.2.sz.mell. '!C33+'1.3.sz.mell. '!C33</f>
        <v>0</v>
      </c>
      <c r="D33" s="139">
        <f>'1.2.sz.mell. '!D33+'1.3.sz.mell. '!D33</f>
        <v>0</v>
      </c>
      <c r="E33" s="139">
        <f>'1.2.sz.mell. '!E33+'1.3.sz.mell. '!E33</f>
        <v>0</v>
      </c>
      <c r="F33" s="139">
        <f>'1.2.sz.mell. '!F33+'1.3.sz.mell. '!F33</f>
        <v>0</v>
      </c>
      <c r="G33" s="180">
        <f t="shared" si="3"/>
        <v>0</v>
      </c>
    </row>
    <row r="34" spans="1:7" s="150" customFormat="1" ht="12" customHeight="1" thickBot="1" x14ac:dyDescent="0.25">
      <c r="A34" s="14" t="s">
        <v>430</v>
      </c>
      <c r="B34" s="153" t="s">
        <v>162</v>
      </c>
      <c r="C34" s="139">
        <f>'1.2.sz.mell. '!C34+'1.3.sz.mell. '!C34</f>
        <v>150000</v>
      </c>
      <c r="D34" s="139">
        <f>'1.2.sz.mell. '!D34+'1.3.sz.mell. '!D34</f>
        <v>0</v>
      </c>
      <c r="E34" s="139">
        <f>'1.2.sz.mell. '!E34+'1.3.sz.mell. '!E34</f>
        <v>0</v>
      </c>
      <c r="F34" s="139">
        <f>'1.2.sz.mell. '!F34+'1.3.sz.mell. '!F34</f>
        <v>0</v>
      </c>
      <c r="G34" s="180">
        <f t="shared" si="3"/>
        <v>150000</v>
      </c>
    </row>
    <row r="35" spans="1:7" s="150" customFormat="1" ht="12" customHeight="1" thickBot="1" x14ac:dyDescent="0.25">
      <c r="A35" s="18" t="s">
        <v>9</v>
      </c>
      <c r="B35" s="19" t="s">
        <v>300</v>
      </c>
      <c r="C35" s="137">
        <f>SUM(C36:C46)</f>
        <v>1364000</v>
      </c>
      <c r="D35" s="137">
        <f>SUM(D36:D46)</f>
        <v>0</v>
      </c>
      <c r="E35" s="137">
        <f>SUM(E36:E46)</f>
        <v>0</v>
      </c>
      <c r="F35" s="137">
        <f>SUM(F36:F46)</f>
        <v>0</v>
      </c>
      <c r="G35" s="77">
        <f>SUM(G36:G46)</f>
        <v>1364000</v>
      </c>
    </row>
    <row r="36" spans="1:7" s="150" customFormat="1" ht="12" customHeight="1" x14ac:dyDescent="0.2">
      <c r="A36" s="13" t="s">
        <v>51</v>
      </c>
      <c r="B36" s="151" t="s">
        <v>165</v>
      </c>
      <c r="C36" s="139">
        <f>'1.2.sz.mell. '!C36+'1.3.sz.mell. '!C36</f>
        <v>0</v>
      </c>
      <c r="D36" s="139">
        <f>'1.2.sz.mell. '!D36+'1.3.sz.mell. '!D36</f>
        <v>0</v>
      </c>
      <c r="E36" s="139">
        <f>'1.2.sz.mell. '!E36+'1.3.sz.mell. '!E36</f>
        <v>0</v>
      </c>
      <c r="F36" s="139">
        <f>'1.2.sz.mell. '!F36+'1.3.sz.mell. '!F36</f>
        <v>0</v>
      </c>
      <c r="G36" s="180">
        <f t="shared" ref="G36:G46" si="4">C36+F36</f>
        <v>0</v>
      </c>
    </row>
    <row r="37" spans="1:7" s="150" customFormat="1" ht="12" customHeight="1" x14ac:dyDescent="0.2">
      <c r="A37" s="12" t="s">
        <v>52</v>
      </c>
      <c r="B37" s="152" t="s">
        <v>166</v>
      </c>
      <c r="C37" s="139">
        <f>'1.2.sz.mell. '!C37+'1.3.sz.mell. '!C37</f>
        <v>120000</v>
      </c>
      <c r="D37" s="139">
        <f>'1.2.sz.mell. '!D37+'1.3.sz.mell. '!D37</f>
        <v>0</v>
      </c>
      <c r="E37" s="139">
        <f>'1.2.sz.mell. '!E37+'1.3.sz.mell. '!E37</f>
        <v>0</v>
      </c>
      <c r="F37" s="139">
        <f>'1.2.sz.mell. '!F37+'1.3.sz.mell. '!F37</f>
        <v>0</v>
      </c>
      <c r="G37" s="180">
        <f t="shared" si="4"/>
        <v>120000</v>
      </c>
    </row>
    <row r="38" spans="1:7" s="150" customFormat="1" ht="12" customHeight="1" x14ac:dyDescent="0.2">
      <c r="A38" s="12" t="s">
        <v>53</v>
      </c>
      <c r="B38" s="152" t="s">
        <v>167</v>
      </c>
      <c r="C38" s="139">
        <f>'1.2.sz.mell. '!C38+'1.3.sz.mell. '!C38</f>
        <v>386000</v>
      </c>
      <c r="D38" s="139">
        <f>'1.2.sz.mell. '!D38+'1.3.sz.mell. '!D38</f>
        <v>0</v>
      </c>
      <c r="E38" s="139">
        <f>'1.2.sz.mell. '!E38+'1.3.sz.mell. '!E38</f>
        <v>0</v>
      </c>
      <c r="F38" s="139">
        <f>'1.2.sz.mell. '!F38+'1.3.sz.mell. '!F38</f>
        <v>0</v>
      </c>
      <c r="G38" s="180">
        <f t="shared" si="4"/>
        <v>386000</v>
      </c>
    </row>
    <row r="39" spans="1:7" s="150" customFormat="1" ht="12" customHeight="1" x14ac:dyDescent="0.2">
      <c r="A39" s="12" t="s">
        <v>95</v>
      </c>
      <c r="B39" s="152" t="s">
        <v>168</v>
      </c>
      <c r="C39" s="139">
        <f>'1.2.sz.mell. '!C39+'1.3.sz.mell. '!C39</f>
        <v>832000</v>
      </c>
      <c r="D39" s="139">
        <f>'1.2.sz.mell. '!D39+'1.3.sz.mell. '!D39</f>
        <v>0</v>
      </c>
      <c r="E39" s="139">
        <f>'1.2.sz.mell. '!E39+'1.3.sz.mell. '!E39</f>
        <v>0</v>
      </c>
      <c r="F39" s="139">
        <f>'1.2.sz.mell. '!F39+'1.3.sz.mell. '!F39</f>
        <v>0</v>
      </c>
      <c r="G39" s="180">
        <f t="shared" si="4"/>
        <v>832000</v>
      </c>
    </row>
    <row r="40" spans="1:7" s="150" customFormat="1" ht="12" customHeight="1" x14ac:dyDescent="0.2">
      <c r="A40" s="12" t="s">
        <v>96</v>
      </c>
      <c r="B40" s="152" t="s">
        <v>169</v>
      </c>
      <c r="C40" s="139">
        <f>'1.2.sz.mell. '!C40+'1.3.sz.mell. '!C40</f>
        <v>0</v>
      </c>
      <c r="D40" s="139">
        <f>'1.2.sz.mell. '!D40+'1.3.sz.mell. '!D40</f>
        <v>0</v>
      </c>
      <c r="E40" s="139">
        <f>'1.2.sz.mell. '!E40+'1.3.sz.mell. '!E40</f>
        <v>0</v>
      </c>
      <c r="F40" s="139">
        <f>'1.2.sz.mell. '!F40+'1.3.sz.mell. '!F40</f>
        <v>0</v>
      </c>
      <c r="G40" s="180">
        <f t="shared" si="4"/>
        <v>0</v>
      </c>
    </row>
    <row r="41" spans="1:7" s="150" customFormat="1" ht="12" customHeight="1" x14ac:dyDescent="0.2">
      <c r="A41" s="12" t="s">
        <v>97</v>
      </c>
      <c r="B41" s="152" t="s">
        <v>170</v>
      </c>
      <c r="C41" s="139">
        <f>'1.2.sz.mell. '!C41+'1.3.sz.mell. '!C41</f>
        <v>0</v>
      </c>
      <c r="D41" s="139">
        <f>'1.2.sz.mell. '!D41+'1.3.sz.mell. '!D41</f>
        <v>0</v>
      </c>
      <c r="E41" s="139">
        <f>'1.2.sz.mell. '!E41+'1.3.sz.mell. '!E41</f>
        <v>0</v>
      </c>
      <c r="F41" s="139">
        <f>'1.2.sz.mell. '!F41+'1.3.sz.mell. '!F41</f>
        <v>0</v>
      </c>
      <c r="G41" s="180">
        <f t="shared" si="4"/>
        <v>0</v>
      </c>
    </row>
    <row r="42" spans="1:7" s="150" customFormat="1" ht="12" customHeight="1" x14ac:dyDescent="0.2">
      <c r="A42" s="12" t="s">
        <v>98</v>
      </c>
      <c r="B42" s="152" t="s">
        <v>171</v>
      </c>
      <c r="C42" s="139">
        <f>'1.2.sz.mell. '!C42+'1.3.sz.mell. '!C42</f>
        <v>0</v>
      </c>
      <c r="D42" s="139">
        <f>'1.2.sz.mell. '!D42+'1.3.sz.mell. '!D42</f>
        <v>0</v>
      </c>
      <c r="E42" s="139">
        <f>'1.2.sz.mell. '!E42+'1.3.sz.mell. '!E42</f>
        <v>0</v>
      </c>
      <c r="F42" s="139">
        <f>'1.2.sz.mell. '!F42+'1.3.sz.mell. '!F42</f>
        <v>0</v>
      </c>
      <c r="G42" s="180">
        <f t="shared" si="4"/>
        <v>0</v>
      </c>
    </row>
    <row r="43" spans="1:7" s="150" customFormat="1" ht="12" customHeight="1" x14ac:dyDescent="0.2">
      <c r="A43" s="12" t="s">
        <v>99</v>
      </c>
      <c r="B43" s="152" t="s">
        <v>432</v>
      </c>
      <c r="C43" s="139">
        <f>'1.2.sz.mell. '!C43+'1.3.sz.mell. '!C43</f>
        <v>25000</v>
      </c>
      <c r="D43" s="139">
        <f>'1.2.sz.mell. '!D43+'1.3.sz.mell. '!D43</f>
        <v>0</v>
      </c>
      <c r="E43" s="139">
        <f>'1.2.sz.mell. '!E43+'1.3.sz.mell. '!E43</f>
        <v>0</v>
      </c>
      <c r="F43" s="139">
        <f>'1.2.sz.mell. '!F43+'1.3.sz.mell. '!F43</f>
        <v>0</v>
      </c>
      <c r="G43" s="180">
        <f t="shared" si="4"/>
        <v>25000</v>
      </c>
    </row>
    <row r="44" spans="1:7" s="150" customFormat="1" ht="12" customHeight="1" x14ac:dyDescent="0.2">
      <c r="A44" s="12" t="s">
        <v>163</v>
      </c>
      <c r="B44" s="152" t="s">
        <v>173</v>
      </c>
      <c r="C44" s="139">
        <f>'1.2.sz.mell. '!C44+'1.3.sz.mell. '!C44</f>
        <v>0</v>
      </c>
      <c r="D44" s="139">
        <f>'1.2.sz.mell. '!D44+'1.3.sz.mell. '!D44</f>
        <v>0</v>
      </c>
      <c r="E44" s="139">
        <f>'1.2.sz.mell. '!E44+'1.3.sz.mell. '!E44</f>
        <v>0</v>
      </c>
      <c r="F44" s="139">
        <f>'1.2.sz.mell. '!F44+'1.3.sz.mell. '!F44</f>
        <v>0</v>
      </c>
      <c r="G44" s="180">
        <f t="shared" si="4"/>
        <v>0</v>
      </c>
    </row>
    <row r="45" spans="1:7" s="150" customFormat="1" ht="12" customHeight="1" x14ac:dyDescent="0.2">
      <c r="A45" s="14" t="s">
        <v>164</v>
      </c>
      <c r="B45" s="153" t="s">
        <v>302</v>
      </c>
      <c r="C45" s="139">
        <f>'1.2.sz.mell. '!C45+'1.3.sz.mell. '!C45</f>
        <v>0</v>
      </c>
      <c r="D45" s="139">
        <f>'1.2.sz.mell. '!D45+'1.3.sz.mell. '!D45</f>
        <v>0</v>
      </c>
      <c r="E45" s="139">
        <f>'1.2.sz.mell. '!E45+'1.3.sz.mell. '!E45</f>
        <v>0</v>
      </c>
      <c r="F45" s="139">
        <f>'1.2.sz.mell. '!F45+'1.3.sz.mell. '!F45</f>
        <v>0</v>
      </c>
      <c r="G45" s="180">
        <f t="shared" si="4"/>
        <v>0</v>
      </c>
    </row>
    <row r="46" spans="1:7" s="150" customFormat="1" ht="12" customHeight="1" thickBot="1" x14ac:dyDescent="0.25">
      <c r="A46" s="14" t="s">
        <v>301</v>
      </c>
      <c r="B46" s="80" t="s">
        <v>174</v>
      </c>
      <c r="C46" s="139">
        <f>'1.2.sz.mell. '!C46+'1.3.sz.mell. '!C46</f>
        <v>1000</v>
      </c>
      <c r="D46" s="139">
        <f>'1.2.sz.mell. '!D46+'1.3.sz.mell. '!D46</f>
        <v>0</v>
      </c>
      <c r="E46" s="139">
        <f>'1.2.sz.mell. '!E46+'1.3.sz.mell. '!E46</f>
        <v>0</v>
      </c>
      <c r="F46" s="139">
        <f>'1.2.sz.mell. '!F46+'1.3.sz.mell. '!F46</f>
        <v>0</v>
      </c>
      <c r="G46" s="180">
        <f t="shared" si="4"/>
        <v>1000</v>
      </c>
    </row>
    <row r="47" spans="1:7" s="150" customFormat="1" ht="12" customHeight="1" thickBot="1" x14ac:dyDescent="0.25">
      <c r="A47" s="18" t="s">
        <v>10</v>
      </c>
      <c r="B47" s="19" t="s">
        <v>175</v>
      </c>
      <c r="C47" s="137">
        <f>SUM(C48:C52)</f>
        <v>0</v>
      </c>
      <c r="D47" s="137">
        <f>SUM(D48:D52)</f>
        <v>0</v>
      </c>
      <c r="E47" s="137">
        <f>SUM(E48:E52)</f>
        <v>0</v>
      </c>
      <c r="F47" s="137">
        <f>SUM(F48:F52)</f>
        <v>0</v>
      </c>
      <c r="G47" s="77">
        <f>SUM(G48:G52)</f>
        <v>0</v>
      </c>
    </row>
    <row r="48" spans="1:7" s="150" customFormat="1" ht="12" customHeight="1" x14ac:dyDescent="0.2">
      <c r="A48" s="13" t="s">
        <v>54</v>
      </c>
      <c r="B48" s="151" t="s">
        <v>179</v>
      </c>
      <c r="C48" s="139">
        <f>'1.2.sz.mell. '!C48+'1.3.sz.mell. '!C48</f>
        <v>0</v>
      </c>
      <c r="D48" s="139">
        <f>'1.2.sz.mell. '!D48+'1.3.sz.mell. '!D48</f>
        <v>0</v>
      </c>
      <c r="E48" s="139">
        <f>'1.2.sz.mell. '!E48+'1.3.sz.mell. '!E48</f>
        <v>0</v>
      </c>
      <c r="F48" s="139">
        <f>'1.2.sz.mell. '!F48+'1.3.sz.mell. '!F48</f>
        <v>0</v>
      </c>
      <c r="G48" s="244">
        <f>C48+F48</f>
        <v>0</v>
      </c>
    </row>
    <row r="49" spans="1:7" s="150" customFormat="1" ht="12" customHeight="1" x14ac:dyDescent="0.2">
      <c r="A49" s="12" t="s">
        <v>55</v>
      </c>
      <c r="B49" s="152" t="s">
        <v>180</v>
      </c>
      <c r="C49" s="139">
        <f>'1.2.sz.mell. '!C49+'1.3.sz.mell. '!C49</f>
        <v>0</v>
      </c>
      <c r="D49" s="139">
        <f>'1.2.sz.mell. '!D49+'1.3.sz.mell. '!D49</f>
        <v>0</v>
      </c>
      <c r="E49" s="139">
        <f>'1.2.sz.mell. '!E49+'1.3.sz.mell. '!E49</f>
        <v>0</v>
      </c>
      <c r="F49" s="139">
        <f>'1.2.sz.mell. '!F49+'1.3.sz.mell. '!F49</f>
        <v>0</v>
      </c>
      <c r="G49" s="244">
        <f>C49+F49</f>
        <v>0</v>
      </c>
    </row>
    <row r="50" spans="1:7" s="150" customFormat="1" ht="12" customHeight="1" x14ac:dyDescent="0.2">
      <c r="A50" s="12" t="s">
        <v>176</v>
      </c>
      <c r="B50" s="152" t="s">
        <v>181</v>
      </c>
      <c r="C50" s="139">
        <f>'1.2.sz.mell. '!C50+'1.3.sz.mell. '!C50</f>
        <v>0</v>
      </c>
      <c r="D50" s="139">
        <f>'1.2.sz.mell. '!D50+'1.3.sz.mell. '!D50</f>
        <v>0</v>
      </c>
      <c r="E50" s="139">
        <f>'1.2.sz.mell. '!E50+'1.3.sz.mell. '!E50</f>
        <v>0</v>
      </c>
      <c r="F50" s="139">
        <f>'1.2.sz.mell. '!F50+'1.3.sz.mell. '!F50</f>
        <v>0</v>
      </c>
      <c r="G50" s="244">
        <f>C50+F50</f>
        <v>0</v>
      </c>
    </row>
    <row r="51" spans="1:7" s="150" customFormat="1" ht="12" customHeight="1" x14ac:dyDescent="0.2">
      <c r="A51" s="12" t="s">
        <v>177</v>
      </c>
      <c r="B51" s="152" t="s">
        <v>182</v>
      </c>
      <c r="C51" s="139">
        <f>'1.2.sz.mell. '!C51+'1.3.sz.mell. '!C51</f>
        <v>0</v>
      </c>
      <c r="D51" s="139">
        <f>'1.2.sz.mell. '!D51+'1.3.sz.mell. '!D51</f>
        <v>0</v>
      </c>
      <c r="E51" s="139">
        <f>'1.2.sz.mell. '!E51+'1.3.sz.mell. '!E51</f>
        <v>0</v>
      </c>
      <c r="F51" s="139">
        <f>'1.2.sz.mell. '!F51+'1.3.sz.mell. '!F51</f>
        <v>0</v>
      </c>
      <c r="G51" s="244">
        <f>C51+F51</f>
        <v>0</v>
      </c>
    </row>
    <row r="52" spans="1:7" s="150" customFormat="1" ht="12" customHeight="1" thickBot="1" x14ac:dyDescent="0.25">
      <c r="A52" s="14" t="s">
        <v>178</v>
      </c>
      <c r="B52" s="80" t="s">
        <v>183</v>
      </c>
      <c r="C52" s="139">
        <f>'1.2.sz.mell. '!C52+'1.3.sz.mell. '!C52</f>
        <v>0</v>
      </c>
      <c r="D52" s="139">
        <f>'1.2.sz.mell. '!D52+'1.3.sz.mell. '!D52</f>
        <v>0</v>
      </c>
      <c r="E52" s="139">
        <f>'1.2.sz.mell. '!E52+'1.3.sz.mell. '!E52</f>
        <v>0</v>
      </c>
      <c r="F52" s="139">
        <f>'1.2.sz.mell. '!F52+'1.3.sz.mell. '!F52</f>
        <v>0</v>
      </c>
      <c r="G52" s="244">
        <f>C52+F52</f>
        <v>0</v>
      </c>
    </row>
    <row r="53" spans="1:7" s="150" customFormat="1" ht="12" customHeight="1" thickBot="1" x14ac:dyDescent="0.25">
      <c r="A53" s="18" t="s">
        <v>100</v>
      </c>
      <c r="B53" s="19" t="s">
        <v>184</v>
      </c>
      <c r="C53" s="137">
        <f>SUM(C54:C56)</f>
        <v>690000</v>
      </c>
      <c r="D53" s="137">
        <f>SUM(D54:D56)</f>
        <v>0</v>
      </c>
      <c r="E53" s="137">
        <f>SUM(E54:E56)</f>
        <v>0</v>
      </c>
      <c r="F53" s="137">
        <f>SUM(F54:F56)</f>
        <v>0</v>
      </c>
      <c r="G53" s="77">
        <f>SUM(G54:G56)</f>
        <v>690000</v>
      </c>
    </row>
    <row r="54" spans="1:7" s="150" customFormat="1" ht="12" customHeight="1" x14ac:dyDescent="0.2">
      <c r="A54" s="13" t="s">
        <v>56</v>
      </c>
      <c r="B54" s="151" t="s">
        <v>185</v>
      </c>
      <c r="C54" s="139">
        <f>'1.2.sz.mell. '!C54+'1.3.sz.mell. '!C54</f>
        <v>0</v>
      </c>
      <c r="D54" s="139">
        <f>'1.2.sz.mell. '!D54+'1.3.sz.mell. '!D54</f>
        <v>0</v>
      </c>
      <c r="E54" s="139">
        <f>'1.2.sz.mell. '!E54+'1.3.sz.mell. '!E54</f>
        <v>0</v>
      </c>
      <c r="F54" s="139">
        <f>'1.2.sz.mell. '!F54+'1.3.sz.mell. '!F54</f>
        <v>0</v>
      </c>
      <c r="G54" s="180">
        <f>C54+F54</f>
        <v>0</v>
      </c>
    </row>
    <row r="55" spans="1:7" s="150" customFormat="1" ht="12" customHeight="1" x14ac:dyDescent="0.2">
      <c r="A55" s="12" t="s">
        <v>57</v>
      </c>
      <c r="B55" s="152" t="s">
        <v>295</v>
      </c>
      <c r="C55" s="139">
        <f>'1.2.sz.mell. '!C55+'1.3.sz.mell. '!C55</f>
        <v>0</v>
      </c>
      <c r="D55" s="139">
        <f>'1.2.sz.mell. '!D55+'1.3.sz.mell. '!D55</f>
        <v>0</v>
      </c>
      <c r="E55" s="139">
        <f>'1.2.sz.mell. '!E55+'1.3.sz.mell. '!E55</f>
        <v>0</v>
      </c>
      <c r="F55" s="139">
        <f>'1.2.sz.mell. '!F55+'1.3.sz.mell. '!F55</f>
        <v>0</v>
      </c>
      <c r="G55" s="180">
        <f>C55+F55</f>
        <v>0</v>
      </c>
    </row>
    <row r="56" spans="1:7" s="150" customFormat="1" ht="12" customHeight="1" x14ac:dyDescent="0.2">
      <c r="A56" s="12" t="s">
        <v>188</v>
      </c>
      <c r="B56" s="152" t="s">
        <v>186</v>
      </c>
      <c r="C56" s="139">
        <f>'1.2.sz.mell. '!C56+'1.3.sz.mell. '!C56</f>
        <v>690000</v>
      </c>
      <c r="D56" s="139">
        <f>'1.2.sz.mell. '!D56+'1.3.sz.mell. '!D56</f>
        <v>0</v>
      </c>
      <c r="E56" s="139">
        <f>'1.2.sz.mell. '!E56+'1.3.sz.mell. '!E56</f>
        <v>0</v>
      </c>
      <c r="F56" s="139">
        <f>'1.2.sz.mell. '!F56+'1.3.sz.mell. '!F56</f>
        <v>0</v>
      </c>
      <c r="G56" s="180">
        <f>C56+F56</f>
        <v>690000</v>
      </c>
    </row>
    <row r="57" spans="1:7" s="150" customFormat="1" ht="12" customHeight="1" thickBot="1" x14ac:dyDescent="0.25">
      <c r="A57" s="14" t="s">
        <v>189</v>
      </c>
      <c r="B57" s="80" t="s">
        <v>187</v>
      </c>
      <c r="C57" s="139">
        <f>'1.2.sz.mell. '!C57+'1.3.sz.mell. '!C57</f>
        <v>0</v>
      </c>
      <c r="D57" s="139">
        <f>'1.2.sz.mell. '!D57+'1.3.sz.mell. '!D57</f>
        <v>0</v>
      </c>
      <c r="E57" s="139">
        <f>'1.2.sz.mell. '!E57+'1.3.sz.mell. '!E57</f>
        <v>0</v>
      </c>
      <c r="F57" s="139">
        <f>'1.2.sz.mell. '!F57+'1.3.sz.mell. '!F57</f>
        <v>0</v>
      </c>
      <c r="G57" s="180">
        <f>C57+F57</f>
        <v>0</v>
      </c>
    </row>
    <row r="58" spans="1:7" s="150" customFormat="1" ht="12" customHeight="1" thickBot="1" x14ac:dyDescent="0.25">
      <c r="A58" s="18" t="s">
        <v>12</v>
      </c>
      <c r="B58" s="78" t="s">
        <v>190</v>
      </c>
      <c r="C58" s="137">
        <f>SUM(C59:C61)</f>
        <v>0</v>
      </c>
      <c r="D58" s="137">
        <f>SUM(D59:D61)</f>
        <v>0</v>
      </c>
      <c r="E58" s="137">
        <f>SUM(E59:E61)</f>
        <v>0</v>
      </c>
      <c r="F58" s="137">
        <f>SUM(F59:F61)</f>
        <v>0</v>
      </c>
      <c r="G58" s="77">
        <f>SUM(G59:G61)</f>
        <v>0</v>
      </c>
    </row>
    <row r="59" spans="1:7" s="150" customFormat="1" ht="12" customHeight="1" x14ac:dyDescent="0.2">
      <c r="A59" s="13" t="s">
        <v>101</v>
      </c>
      <c r="B59" s="151" t="s">
        <v>192</v>
      </c>
      <c r="C59" s="139">
        <f>'1.2.sz.mell. '!C59+'1.3.sz.mell. '!C59</f>
        <v>0</v>
      </c>
      <c r="D59" s="139">
        <f>'1.2.sz.mell. '!D59+'1.3.sz.mell. '!D59</f>
        <v>0</v>
      </c>
      <c r="E59" s="139">
        <f>'1.2.sz.mell. '!E59+'1.3.sz.mell. '!E59</f>
        <v>0</v>
      </c>
      <c r="F59" s="139">
        <f>'1.2.sz.mell. '!F59+'1.3.sz.mell. '!F59</f>
        <v>0</v>
      </c>
      <c r="G59" s="243">
        <f>C59+F59</f>
        <v>0</v>
      </c>
    </row>
    <row r="60" spans="1:7" s="150" customFormat="1" ht="12" customHeight="1" x14ac:dyDescent="0.2">
      <c r="A60" s="12" t="s">
        <v>102</v>
      </c>
      <c r="B60" s="152" t="s">
        <v>296</v>
      </c>
      <c r="C60" s="139">
        <f>'1.2.sz.mell. '!C60+'1.3.sz.mell. '!C60</f>
        <v>0</v>
      </c>
      <c r="D60" s="139">
        <f>'1.2.sz.mell. '!D60+'1.3.sz.mell. '!D60</f>
        <v>0</v>
      </c>
      <c r="E60" s="139">
        <f>'1.2.sz.mell. '!E60+'1.3.sz.mell. '!E60</f>
        <v>0</v>
      </c>
      <c r="F60" s="139">
        <f>'1.2.sz.mell. '!F60+'1.3.sz.mell. '!F60</f>
        <v>0</v>
      </c>
      <c r="G60" s="243">
        <f>C60+F60</f>
        <v>0</v>
      </c>
    </row>
    <row r="61" spans="1:7" s="150" customFormat="1" ht="12" customHeight="1" x14ac:dyDescent="0.2">
      <c r="A61" s="12" t="s">
        <v>123</v>
      </c>
      <c r="B61" s="152" t="s">
        <v>193</v>
      </c>
      <c r="C61" s="139">
        <f>'1.2.sz.mell. '!C61+'1.3.sz.mell. '!C61</f>
        <v>0</v>
      </c>
      <c r="D61" s="139">
        <f>'1.2.sz.mell. '!D61+'1.3.sz.mell. '!D61</f>
        <v>0</v>
      </c>
      <c r="E61" s="139">
        <f>'1.2.sz.mell. '!E61+'1.3.sz.mell. '!E61</f>
        <v>0</v>
      </c>
      <c r="F61" s="139">
        <f>'1.2.sz.mell. '!F61+'1.3.sz.mell. '!F61</f>
        <v>0</v>
      </c>
      <c r="G61" s="243">
        <f>C61+F61</f>
        <v>0</v>
      </c>
    </row>
    <row r="62" spans="1:7" s="150" customFormat="1" ht="12" customHeight="1" thickBot="1" x14ac:dyDescent="0.25">
      <c r="A62" s="14" t="s">
        <v>191</v>
      </c>
      <c r="B62" s="80" t="s">
        <v>194</v>
      </c>
      <c r="C62" s="139">
        <f>'1.2.sz.mell. '!C62+'1.3.sz.mell. '!C62</f>
        <v>0</v>
      </c>
      <c r="D62" s="139">
        <f>'1.2.sz.mell. '!D62+'1.3.sz.mell. '!D62</f>
        <v>0</v>
      </c>
      <c r="E62" s="139">
        <f>'1.2.sz.mell. '!E62+'1.3.sz.mell. '!E62</f>
        <v>0</v>
      </c>
      <c r="F62" s="139">
        <f>'1.2.sz.mell. '!F62+'1.3.sz.mell. '!F62</f>
        <v>0</v>
      </c>
      <c r="G62" s="243">
        <f>C62+F62</f>
        <v>0</v>
      </c>
    </row>
    <row r="63" spans="1:7" s="150" customFormat="1" ht="12" customHeight="1" thickBot="1" x14ac:dyDescent="0.25">
      <c r="A63" s="193" t="s">
        <v>342</v>
      </c>
      <c r="B63" s="19" t="s">
        <v>195</v>
      </c>
      <c r="C63" s="143">
        <f>+C6+C13+C20+C27+C35+C47+C53+C58</f>
        <v>50441820</v>
      </c>
      <c r="D63" s="143">
        <f>+D6+D13+D20+D27+D35+D47+D53+D58</f>
        <v>195580</v>
      </c>
      <c r="E63" s="143">
        <f>+E6+E13+E20+E27+E35+E47+E53+E58</f>
        <v>3116000</v>
      </c>
      <c r="F63" s="143">
        <f>+F6+F13+F20+F27+F35+F47+F53+F58</f>
        <v>3311580</v>
      </c>
      <c r="G63" s="179">
        <f>+G6+G13+G20+G27+G35+G47+G53+G58</f>
        <v>53753400</v>
      </c>
    </row>
    <row r="64" spans="1:7" s="150" customFormat="1" ht="12" customHeight="1" thickBot="1" x14ac:dyDescent="0.25">
      <c r="A64" s="183" t="s">
        <v>196</v>
      </c>
      <c r="B64" s="78" t="s">
        <v>197</v>
      </c>
      <c r="C64" s="137">
        <f>SUM(C65:C67)</f>
        <v>0</v>
      </c>
      <c r="D64" s="137">
        <f>SUM(D65:D67)</f>
        <v>0</v>
      </c>
      <c r="E64" s="137">
        <f>SUM(E65:E67)</f>
        <v>0</v>
      </c>
      <c r="F64" s="137">
        <f>SUM(F65:F67)</f>
        <v>0</v>
      </c>
      <c r="G64" s="77">
        <f>SUM(G65:G67)</f>
        <v>0</v>
      </c>
    </row>
    <row r="65" spans="1:7" s="150" customFormat="1" ht="12" customHeight="1" x14ac:dyDescent="0.2">
      <c r="A65" s="13" t="s">
        <v>225</v>
      </c>
      <c r="B65" s="151" t="s">
        <v>198</v>
      </c>
      <c r="C65" s="139">
        <f>'1.2.sz.mell. '!C65+'1.3.sz.mell. '!C65</f>
        <v>0</v>
      </c>
      <c r="D65" s="139">
        <f>'1.2.sz.mell. '!D65+'1.3.sz.mell. '!D65</f>
        <v>0</v>
      </c>
      <c r="E65" s="139">
        <f>'1.2.sz.mell. '!E65+'1.3.sz.mell. '!E65</f>
        <v>0</v>
      </c>
      <c r="F65" s="139">
        <f>'1.2.sz.mell. '!F65+'1.3.sz.mell. '!F65</f>
        <v>0</v>
      </c>
      <c r="G65" s="243">
        <f>C65+F65</f>
        <v>0</v>
      </c>
    </row>
    <row r="66" spans="1:7" s="150" customFormat="1" ht="12" customHeight="1" x14ac:dyDescent="0.2">
      <c r="A66" s="12" t="s">
        <v>234</v>
      </c>
      <c r="B66" s="152" t="s">
        <v>199</v>
      </c>
      <c r="C66" s="139">
        <f>'1.2.sz.mell. '!C66+'1.3.sz.mell. '!C66</f>
        <v>0</v>
      </c>
      <c r="D66" s="139">
        <f>'1.2.sz.mell. '!D66+'1.3.sz.mell. '!D66</f>
        <v>0</v>
      </c>
      <c r="E66" s="139">
        <f>'1.2.sz.mell. '!E66+'1.3.sz.mell. '!E66</f>
        <v>0</v>
      </c>
      <c r="F66" s="139">
        <f>'1.2.sz.mell. '!F66+'1.3.sz.mell. '!F66</f>
        <v>0</v>
      </c>
      <c r="G66" s="243">
        <f>C66+F66</f>
        <v>0</v>
      </c>
    </row>
    <row r="67" spans="1:7" s="150" customFormat="1" ht="12" customHeight="1" thickBot="1" x14ac:dyDescent="0.25">
      <c r="A67" s="16" t="s">
        <v>235</v>
      </c>
      <c r="B67" s="323" t="s">
        <v>327</v>
      </c>
      <c r="C67" s="139">
        <f>'1.2.sz.mell. '!C67+'1.3.sz.mell. '!C67</f>
        <v>0</v>
      </c>
      <c r="D67" s="139">
        <f>'1.2.sz.mell. '!D67+'1.3.sz.mell. '!D67</f>
        <v>0</v>
      </c>
      <c r="E67" s="139">
        <f>'1.2.sz.mell. '!E67+'1.3.sz.mell. '!E67</f>
        <v>0</v>
      </c>
      <c r="F67" s="139">
        <f>'1.2.sz.mell. '!F67+'1.3.sz.mell. '!F67</f>
        <v>0</v>
      </c>
      <c r="G67" s="324">
        <f>C67+F67</f>
        <v>0</v>
      </c>
    </row>
    <row r="68" spans="1:7" s="150" customFormat="1" ht="12" customHeight="1" thickBot="1" x14ac:dyDescent="0.25">
      <c r="A68" s="183" t="s">
        <v>201</v>
      </c>
      <c r="B68" s="78" t="s">
        <v>202</v>
      </c>
      <c r="C68" s="137">
        <f>SUM(C69:C72)</f>
        <v>0</v>
      </c>
      <c r="D68" s="137">
        <f>SUM(D69:D72)</f>
        <v>0</v>
      </c>
      <c r="E68" s="137">
        <f>SUM(E69:E72)</f>
        <v>0</v>
      </c>
      <c r="F68" s="137">
        <f>SUM(F69:F72)</f>
        <v>0</v>
      </c>
      <c r="G68" s="77">
        <f>SUM(G69:G72)</f>
        <v>0</v>
      </c>
    </row>
    <row r="69" spans="1:7" s="150" customFormat="1" ht="12" customHeight="1" x14ac:dyDescent="0.2">
      <c r="A69" s="13" t="s">
        <v>79</v>
      </c>
      <c r="B69" s="263" t="s">
        <v>203</v>
      </c>
      <c r="C69" s="139">
        <f>'1.2.sz.mell. '!C69+'1.3.sz.mell. '!C69</f>
        <v>0</v>
      </c>
      <c r="D69" s="139">
        <f>'1.2.sz.mell. '!D69+'1.3.sz.mell. '!D69</f>
        <v>0</v>
      </c>
      <c r="E69" s="139">
        <f>'1.2.sz.mell. '!E69+'1.3.sz.mell. '!E69</f>
        <v>0</v>
      </c>
      <c r="F69" s="139">
        <f>'1.2.sz.mell. '!F69+'1.3.sz.mell. '!F69</f>
        <v>0</v>
      </c>
      <c r="G69" s="243">
        <f>C69+F69</f>
        <v>0</v>
      </c>
    </row>
    <row r="70" spans="1:7" s="150" customFormat="1" ht="12" customHeight="1" x14ac:dyDescent="0.2">
      <c r="A70" s="12" t="s">
        <v>80</v>
      </c>
      <c r="B70" s="263" t="s">
        <v>444</v>
      </c>
      <c r="C70" s="139">
        <f>'1.2.sz.mell. '!C70+'1.3.sz.mell. '!C70</f>
        <v>0</v>
      </c>
      <c r="D70" s="139">
        <f>'1.2.sz.mell. '!D70+'1.3.sz.mell. '!D70</f>
        <v>0</v>
      </c>
      <c r="E70" s="139">
        <f>'1.2.sz.mell. '!E70+'1.3.sz.mell. '!E70</f>
        <v>0</v>
      </c>
      <c r="F70" s="139">
        <f>'1.2.sz.mell. '!F70+'1.3.sz.mell. '!F70</f>
        <v>0</v>
      </c>
      <c r="G70" s="243">
        <f>C70+F70</f>
        <v>0</v>
      </c>
    </row>
    <row r="71" spans="1:7" s="150" customFormat="1" ht="12" customHeight="1" x14ac:dyDescent="0.2">
      <c r="A71" s="12" t="s">
        <v>226</v>
      </c>
      <c r="B71" s="263" t="s">
        <v>204</v>
      </c>
      <c r="C71" s="139">
        <f>'1.2.sz.mell. '!C71+'1.3.sz.mell. '!C71</f>
        <v>0</v>
      </c>
      <c r="D71" s="139">
        <f>'1.2.sz.mell. '!D71+'1.3.sz.mell. '!D71</f>
        <v>0</v>
      </c>
      <c r="E71" s="139">
        <f>'1.2.sz.mell. '!E71+'1.3.sz.mell. '!E71</f>
        <v>0</v>
      </c>
      <c r="F71" s="139">
        <f>'1.2.sz.mell. '!F71+'1.3.sz.mell. '!F71</f>
        <v>0</v>
      </c>
      <c r="G71" s="243">
        <f>C71+F71</f>
        <v>0</v>
      </c>
    </row>
    <row r="72" spans="1:7" s="150" customFormat="1" ht="12" customHeight="1" thickBot="1" x14ac:dyDescent="0.25">
      <c r="A72" s="14" t="s">
        <v>227</v>
      </c>
      <c r="B72" s="264" t="s">
        <v>445</v>
      </c>
      <c r="C72" s="139">
        <f>'1.2.sz.mell. '!C72+'1.3.sz.mell. '!C72</f>
        <v>0</v>
      </c>
      <c r="D72" s="139">
        <f>'1.2.sz.mell. '!D72+'1.3.sz.mell. '!D72</f>
        <v>0</v>
      </c>
      <c r="E72" s="139">
        <f>'1.2.sz.mell. '!E72+'1.3.sz.mell. '!E72</f>
        <v>0</v>
      </c>
      <c r="F72" s="139">
        <f>'1.2.sz.mell. '!F72+'1.3.sz.mell. '!F72</f>
        <v>0</v>
      </c>
      <c r="G72" s="243">
        <f>C72+F72</f>
        <v>0</v>
      </c>
    </row>
    <row r="73" spans="1:7" s="150" customFormat="1" ht="12" customHeight="1" thickBot="1" x14ac:dyDescent="0.25">
      <c r="A73" s="183" t="s">
        <v>205</v>
      </c>
      <c r="B73" s="78" t="s">
        <v>206</v>
      </c>
      <c r="C73" s="137">
        <f>SUM(C74:C75)</f>
        <v>207193931</v>
      </c>
      <c r="D73" s="137">
        <f>SUM(D74:D75)</f>
        <v>-2438009</v>
      </c>
      <c r="E73" s="137">
        <f>SUM(E74:E75)</f>
        <v>0</v>
      </c>
      <c r="F73" s="137">
        <f>SUM(F74:F75)</f>
        <v>-2438009</v>
      </c>
      <c r="G73" s="77">
        <f>SUM(G74:G75)</f>
        <v>204755922</v>
      </c>
    </row>
    <row r="74" spans="1:7" s="150" customFormat="1" ht="12" customHeight="1" x14ac:dyDescent="0.2">
      <c r="A74" s="13" t="s">
        <v>228</v>
      </c>
      <c r="B74" s="151" t="s">
        <v>207</v>
      </c>
      <c r="C74" s="139">
        <f>'1.2.sz.mell. '!C74+'1.3.sz.mell. '!C74</f>
        <v>207193931</v>
      </c>
      <c r="D74" s="139">
        <f>'1.2.sz.mell. '!D74+'1.3.sz.mell. '!D74</f>
        <v>-2438009</v>
      </c>
      <c r="E74" s="139">
        <f>'1.2.sz.mell. '!E74+'1.3.sz.mell. '!E74</f>
        <v>0</v>
      </c>
      <c r="F74" s="139">
        <f>'1.2.sz.mell. '!F74+'1.3.sz.mell. '!F74</f>
        <v>-2438009</v>
      </c>
      <c r="G74" s="243">
        <f>C74+F74</f>
        <v>204755922</v>
      </c>
    </row>
    <row r="75" spans="1:7" s="150" customFormat="1" ht="12" customHeight="1" thickBot="1" x14ac:dyDescent="0.25">
      <c r="A75" s="14" t="s">
        <v>229</v>
      </c>
      <c r="B75" s="80" t="s">
        <v>208</v>
      </c>
      <c r="C75" s="139">
        <f>'1.2.sz.mell. '!C75+'1.3.sz.mell. '!C75</f>
        <v>0</v>
      </c>
      <c r="D75" s="139">
        <f>'1.2.sz.mell. '!D75+'1.3.sz.mell. '!D75</f>
        <v>0</v>
      </c>
      <c r="E75" s="139">
        <f>'1.2.sz.mell. '!E75+'1.3.sz.mell. '!E75</f>
        <v>0</v>
      </c>
      <c r="F75" s="139">
        <f>'1.2.sz.mell. '!F75+'1.3.sz.mell. '!F75</f>
        <v>0</v>
      </c>
      <c r="G75" s="243">
        <f>C75+F75</f>
        <v>0</v>
      </c>
    </row>
    <row r="76" spans="1:7" s="150" customFormat="1" ht="12" customHeight="1" thickBot="1" x14ac:dyDescent="0.25">
      <c r="A76" s="183" t="s">
        <v>209</v>
      </c>
      <c r="B76" s="78" t="s">
        <v>210</v>
      </c>
      <c r="C76" s="137">
        <f>SUM(C77:C79)</f>
        <v>0</v>
      </c>
      <c r="D76" s="137">
        <f>SUM(D77:D79)</f>
        <v>0</v>
      </c>
      <c r="E76" s="137">
        <f>SUM(E77:E79)</f>
        <v>0</v>
      </c>
      <c r="F76" s="137">
        <f>SUM(F77:F79)</f>
        <v>0</v>
      </c>
      <c r="G76" s="77">
        <f>SUM(G77:G79)</f>
        <v>0</v>
      </c>
    </row>
    <row r="77" spans="1:7" s="150" customFormat="1" ht="12" customHeight="1" x14ac:dyDescent="0.2">
      <c r="A77" s="13" t="s">
        <v>230</v>
      </c>
      <c r="B77" s="151" t="s">
        <v>211</v>
      </c>
      <c r="C77" s="139">
        <f>'1.2.sz.mell. '!C77+'1.3.sz.mell. '!C77</f>
        <v>0</v>
      </c>
      <c r="D77" s="139">
        <f>'1.2.sz.mell. '!D77+'1.3.sz.mell. '!D77</f>
        <v>0</v>
      </c>
      <c r="E77" s="139">
        <f>'1.2.sz.mell. '!E77+'1.3.sz.mell. '!E77</f>
        <v>0</v>
      </c>
      <c r="F77" s="139">
        <f>'1.2.sz.mell. '!F77+'1.3.sz.mell. '!F77</f>
        <v>0</v>
      </c>
      <c r="G77" s="243">
        <f>C77+F77</f>
        <v>0</v>
      </c>
    </row>
    <row r="78" spans="1:7" s="150" customFormat="1" ht="12" customHeight="1" x14ac:dyDescent="0.2">
      <c r="A78" s="12" t="s">
        <v>231</v>
      </c>
      <c r="B78" s="152" t="s">
        <v>212</v>
      </c>
      <c r="C78" s="139">
        <f>'1.2.sz.mell. '!C78+'1.3.sz.mell. '!C78</f>
        <v>0</v>
      </c>
      <c r="D78" s="139">
        <f>'1.2.sz.mell. '!D78+'1.3.sz.mell. '!D78</f>
        <v>0</v>
      </c>
      <c r="E78" s="139">
        <f>'1.2.sz.mell. '!E78+'1.3.sz.mell. '!E78</f>
        <v>0</v>
      </c>
      <c r="F78" s="139">
        <f>'1.2.sz.mell. '!F78+'1.3.sz.mell. '!F78</f>
        <v>0</v>
      </c>
      <c r="G78" s="243">
        <f>C78+F78</f>
        <v>0</v>
      </c>
    </row>
    <row r="79" spans="1:7" s="150" customFormat="1" ht="12" customHeight="1" thickBot="1" x14ac:dyDescent="0.25">
      <c r="A79" s="14" t="s">
        <v>232</v>
      </c>
      <c r="B79" s="80" t="s">
        <v>446</v>
      </c>
      <c r="C79" s="139">
        <f>'1.2.sz.mell. '!C79+'1.3.sz.mell. '!C79</f>
        <v>0</v>
      </c>
      <c r="D79" s="139">
        <f>'1.2.sz.mell. '!D79+'1.3.sz.mell. '!D79</f>
        <v>0</v>
      </c>
      <c r="E79" s="139">
        <f>'1.2.sz.mell. '!E79+'1.3.sz.mell. '!E79</f>
        <v>0</v>
      </c>
      <c r="F79" s="139">
        <f>'1.2.sz.mell. '!F79+'1.3.sz.mell. '!F79</f>
        <v>0</v>
      </c>
      <c r="G79" s="243">
        <f>C79+F79</f>
        <v>0</v>
      </c>
    </row>
    <row r="80" spans="1:7" s="150" customFormat="1" ht="12" customHeight="1" thickBot="1" x14ac:dyDescent="0.25">
      <c r="A80" s="183" t="s">
        <v>213</v>
      </c>
      <c r="B80" s="78" t="s">
        <v>233</v>
      </c>
      <c r="C80" s="137">
        <f>SUM(C81:C84)</f>
        <v>0</v>
      </c>
      <c r="D80" s="137">
        <f>SUM(D81:D84)</f>
        <v>0</v>
      </c>
      <c r="E80" s="137">
        <f>SUM(E81:E84)</f>
        <v>0</v>
      </c>
      <c r="F80" s="137">
        <f>SUM(F81:F84)</f>
        <v>0</v>
      </c>
      <c r="G80" s="77">
        <f>SUM(G81:G84)</f>
        <v>0</v>
      </c>
    </row>
    <row r="81" spans="1:7" s="150" customFormat="1" ht="12" customHeight="1" x14ac:dyDescent="0.2">
      <c r="A81" s="154" t="s">
        <v>214</v>
      </c>
      <c r="B81" s="151" t="s">
        <v>215</v>
      </c>
      <c r="C81" s="139">
        <f>'1.2.sz.mell. '!C81+'1.3.sz.mell. '!C81</f>
        <v>0</v>
      </c>
      <c r="D81" s="139">
        <f>'1.2.sz.mell. '!D81+'1.3.sz.mell. '!D81</f>
        <v>0</v>
      </c>
      <c r="E81" s="139">
        <f>'1.2.sz.mell. '!E81+'1.3.sz.mell. '!E81</f>
        <v>0</v>
      </c>
      <c r="F81" s="139">
        <f>'1.2.sz.mell. '!F81+'1.3.sz.mell. '!F81</f>
        <v>0</v>
      </c>
      <c r="G81" s="243">
        <f t="shared" ref="G81:G86" si="5">C81+F81</f>
        <v>0</v>
      </c>
    </row>
    <row r="82" spans="1:7" s="150" customFormat="1" ht="12" customHeight="1" x14ac:dyDescent="0.2">
      <c r="A82" s="155" t="s">
        <v>216</v>
      </c>
      <c r="B82" s="152" t="s">
        <v>217</v>
      </c>
      <c r="C82" s="139">
        <f>'1.2.sz.mell. '!C82+'1.3.sz.mell. '!C82</f>
        <v>0</v>
      </c>
      <c r="D82" s="139">
        <f>'1.2.sz.mell. '!D82+'1.3.sz.mell. '!D82</f>
        <v>0</v>
      </c>
      <c r="E82" s="139">
        <f>'1.2.sz.mell. '!E82+'1.3.sz.mell. '!E82</f>
        <v>0</v>
      </c>
      <c r="F82" s="139">
        <f>'1.2.sz.mell. '!F82+'1.3.sz.mell. '!F82</f>
        <v>0</v>
      </c>
      <c r="G82" s="243">
        <f t="shared" si="5"/>
        <v>0</v>
      </c>
    </row>
    <row r="83" spans="1:7" s="150" customFormat="1" ht="12" customHeight="1" x14ac:dyDescent="0.2">
      <c r="A83" s="155" t="s">
        <v>218</v>
      </c>
      <c r="B83" s="152" t="s">
        <v>219</v>
      </c>
      <c r="C83" s="139">
        <f>'1.2.sz.mell. '!C83+'1.3.sz.mell. '!C83</f>
        <v>0</v>
      </c>
      <c r="D83" s="139">
        <f>'1.2.sz.mell. '!D83+'1.3.sz.mell. '!D83</f>
        <v>0</v>
      </c>
      <c r="E83" s="139">
        <f>'1.2.sz.mell. '!E83+'1.3.sz.mell. '!E83</f>
        <v>0</v>
      </c>
      <c r="F83" s="139">
        <f>'1.2.sz.mell. '!F83+'1.3.sz.mell. '!F83</f>
        <v>0</v>
      </c>
      <c r="G83" s="243">
        <f t="shared" si="5"/>
        <v>0</v>
      </c>
    </row>
    <row r="84" spans="1:7" s="150" customFormat="1" ht="12" customHeight="1" thickBot="1" x14ac:dyDescent="0.25">
      <c r="A84" s="156" t="s">
        <v>220</v>
      </c>
      <c r="B84" s="80" t="s">
        <v>221</v>
      </c>
      <c r="C84" s="139">
        <f>'1.2.sz.mell. '!C84+'1.3.sz.mell. '!C84</f>
        <v>0</v>
      </c>
      <c r="D84" s="139">
        <f>'1.2.sz.mell. '!D84+'1.3.sz.mell. '!D84</f>
        <v>0</v>
      </c>
      <c r="E84" s="139">
        <f>'1.2.sz.mell. '!E84+'1.3.sz.mell. '!E84</f>
        <v>0</v>
      </c>
      <c r="F84" s="139">
        <f>'1.2.sz.mell. '!F84+'1.3.sz.mell. '!F84</f>
        <v>0</v>
      </c>
      <c r="G84" s="243">
        <f t="shared" si="5"/>
        <v>0</v>
      </c>
    </row>
    <row r="85" spans="1:7" s="150" customFormat="1" ht="12" customHeight="1" thickBot="1" x14ac:dyDescent="0.25">
      <c r="A85" s="183" t="s">
        <v>222</v>
      </c>
      <c r="B85" s="78" t="s">
        <v>341</v>
      </c>
      <c r="C85" s="185"/>
      <c r="D85" s="185"/>
      <c r="E85" s="185"/>
      <c r="F85" s="137">
        <f t="shared" ref="F85:F86" si="6">D85+E85</f>
        <v>0</v>
      </c>
      <c r="G85" s="77">
        <f t="shared" si="5"/>
        <v>0</v>
      </c>
    </row>
    <row r="86" spans="1:7" s="150" customFormat="1" ht="13.5" customHeight="1" thickBot="1" x14ac:dyDescent="0.25">
      <c r="A86" s="183" t="s">
        <v>224</v>
      </c>
      <c r="B86" s="78" t="s">
        <v>223</v>
      </c>
      <c r="C86" s="185"/>
      <c r="D86" s="185"/>
      <c r="E86" s="185"/>
      <c r="F86" s="137">
        <f t="shared" si="6"/>
        <v>0</v>
      </c>
      <c r="G86" s="77">
        <f t="shared" si="5"/>
        <v>0</v>
      </c>
    </row>
    <row r="87" spans="1:7" s="150" customFormat="1" ht="15.75" customHeight="1" thickBot="1" x14ac:dyDescent="0.25">
      <c r="A87" s="183" t="s">
        <v>236</v>
      </c>
      <c r="B87" s="157" t="s">
        <v>344</v>
      </c>
      <c r="C87" s="143">
        <f>+C64+C68+C73+C76+C80+C86+C85</f>
        <v>207193931</v>
      </c>
      <c r="D87" s="143">
        <f>+D64+D68+D73+D76+D80+D86+D85</f>
        <v>-2438009</v>
      </c>
      <c r="E87" s="143">
        <f>+E64+E68+E73+E76+E80+E86+E85</f>
        <v>0</v>
      </c>
      <c r="F87" s="143">
        <f>+F64+F68+F73+F76+F80+F86+F85</f>
        <v>-2438009</v>
      </c>
      <c r="G87" s="179">
        <f>+G64+G68+G73+G76+G80+G86+G85</f>
        <v>204755922</v>
      </c>
    </row>
    <row r="88" spans="1:7" s="150" customFormat="1" ht="25.5" customHeight="1" thickBot="1" x14ac:dyDescent="0.25">
      <c r="A88" s="184" t="s">
        <v>343</v>
      </c>
      <c r="B88" s="158" t="s">
        <v>345</v>
      </c>
      <c r="C88" s="143">
        <f>+C63+C87</f>
        <v>257635751</v>
      </c>
      <c r="D88" s="143">
        <f>+D63+D87</f>
        <v>-2242429</v>
      </c>
      <c r="E88" s="143">
        <f>+E63+E87</f>
        <v>3116000</v>
      </c>
      <c r="F88" s="143">
        <f>+F63+F87</f>
        <v>873571</v>
      </c>
      <c r="G88" s="179">
        <f>+G63+G87</f>
        <v>258509322</v>
      </c>
    </row>
    <row r="89" spans="1:7" s="150" customFormat="1" ht="30.75" customHeight="1" x14ac:dyDescent="0.2">
      <c r="A89" s="3"/>
      <c r="B89" s="4"/>
      <c r="C89" s="82"/>
    </row>
    <row r="90" spans="1:7" ht="16.5" customHeight="1" x14ac:dyDescent="0.25">
      <c r="A90" s="349" t="s">
        <v>33</v>
      </c>
      <c r="B90" s="349"/>
      <c r="C90" s="349"/>
      <c r="D90" s="349"/>
      <c r="E90" s="349"/>
      <c r="F90" s="349"/>
      <c r="G90" s="349"/>
    </row>
    <row r="91" spans="1:7" s="159" customFormat="1" ht="16.5" customHeight="1" thickBot="1" x14ac:dyDescent="0.3">
      <c r="A91" s="351" t="s">
        <v>82</v>
      </c>
      <c r="B91" s="351"/>
      <c r="C91" s="52"/>
      <c r="G91" s="52" t="str">
        <f>G2</f>
        <v>Forintban!</v>
      </c>
    </row>
    <row r="92" spans="1:7" x14ac:dyDescent="0.25">
      <c r="A92" s="352" t="s">
        <v>46</v>
      </c>
      <c r="B92" s="354" t="s">
        <v>379</v>
      </c>
      <c r="C92" s="356" t="str">
        <f>+CONCATENATE(LEFT(ÖSSZEFÜGGÉSEK!A6,4),". évi")</f>
        <v>2018. évi</v>
      </c>
      <c r="D92" s="357"/>
      <c r="E92" s="358"/>
      <c r="F92" s="358"/>
      <c r="G92" s="359"/>
    </row>
    <row r="93" spans="1:7" ht="48.75" thickBot="1" x14ac:dyDescent="0.3">
      <c r="A93" s="353"/>
      <c r="B93" s="355"/>
      <c r="C93" s="316" t="s">
        <v>378</v>
      </c>
      <c r="D93" s="317" t="s">
        <v>453</v>
      </c>
      <c r="E93" s="317" t="s">
        <v>472</v>
      </c>
      <c r="F93" s="318" t="s">
        <v>448</v>
      </c>
      <c r="G93" s="319" t="s">
        <v>473</v>
      </c>
    </row>
    <row r="94" spans="1:7" s="149" customFormat="1" ht="12" customHeight="1" thickBot="1" x14ac:dyDescent="0.25">
      <c r="A94" s="25" t="s">
        <v>353</v>
      </c>
      <c r="B94" s="26" t="s">
        <v>354</v>
      </c>
      <c r="C94" s="320" t="s">
        <v>355</v>
      </c>
      <c r="D94" s="320" t="s">
        <v>357</v>
      </c>
      <c r="E94" s="321" t="s">
        <v>356</v>
      </c>
      <c r="F94" s="321" t="s">
        <v>454</v>
      </c>
      <c r="G94" s="322" t="s">
        <v>455</v>
      </c>
    </row>
    <row r="95" spans="1:7" ht="12" customHeight="1" thickBot="1" x14ac:dyDescent="0.3">
      <c r="A95" s="20" t="s">
        <v>5</v>
      </c>
      <c r="B95" s="24" t="s">
        <v>303</v>
      </c>
      <c r="C95" s="136">
        <f>C96+C97+C98+C99+C100+C113</f>
        <v>60771751</v>
      </c>
      <c r="D95" s="136">
        <f>D96+D97+D98+D99+D100+D113</f>
        <v>-2306342</v>
      </c>
      <c r="E95" s="136">
        <f>E96+E97+E98+E99+E100+E113</f>
        <v>2733000</v>
      </c>
      <c r="F95" s="136">
        <f>F96+F97+F98+F99+F100+F113</f>
        <v>426658</v>
      </c>
      <c r="G95" s="196">
        <f>G96+G97+G98+G99+G100+G113</f>
        <v>61198409</v>
      </c>
    </row>
    <row r="96" spans="1:7" ht="12" customHeight="1" x14ac:dyDescent="0.25">
      <c r="A96" s="15" t="s">
        <v>58</v>
      </c>
      <c r="B96" s="8" t="s">
        <v>34</v>
      </c>
      <c r="C96" s="139">
        <f>'1.2.sz.mell. '!C96+'1.3.sz.mell. '!C96</f>
        <v>11508900</v>
      </c>
      <c r="D96" s="139">
        <f>'1.2.sz.mell. '!D96+'1.3.sz.mell. '!D96</f>
        <v>0</v>
      </c>
      <c r="E96" s="139">
        <f>'1.2.sz.mell. '!E96+'1.3.sz.mell. '!E96</f>
        <v>2446000</v>
      </c>
      <c r="F96" s="139">
        <f>'1.2.sz.mell. '!F96+'1.3.sz.mell. '!F96</f>
        <v>2446000</v>
      </c>
      <c r="G96" s="245">
        <f t="shared" ref="G96:G115" si="7">C96+F96</f>
        <v>13954900</v>
      </c>
    </row>
    <row r="97" spans="1:7" ht="12" customHeight="1" x14ac:dyDescent="0.25">
      <c r="A97" s="12" t="s">
        <v>59</v>
      </c>
      <c r="B97" s="6" t="s">
        <v>103</v>
      </c>
      <c r="C97" s="139">
        <f>'1.2.sz.mell. '!C97+'1.3.sz.mell. '!C97</f>
        <v>2223800</v>
      </c>
      <c r="D97" s="139">
        <f>'1.2.sz.mell. '!D97+'1.3.sz.mell. '!D97</f>
        <v>0</v>
      </c>
      <c r="E97" s="139">
        <f>'1.2.sz.mell. '!E97+'1.3.sz.mell. '!E97</f>
        <v>240000</v>
      </c>
      <c r="F97" s="139">
        <f>'1.2.sz.mell. '!F97+'1.3.sz.mell. '!F97</f>
        <v>240000</v>
      </c>
      <c r="G97" s="241">
        <f t="shared" si="7"/>
        <v>2463800</v>
      </c>
    </row>
    <row r="98" spans="1:7" ht="12" customHeight="1" x14ac:dyDescent="0.25">
      <c r="A98" s="12" t="s">
        <v>60</v>
      </c>
      <c r="B98" s="6" t="s">
        <v>77</v>
      </c>
      <c r="C98" s="139">
        <f>'1.2.sz.mell. '!C98+'1.3.sz.mell. '!C98</f>
        <v>16363200</v>
      </c>
      <c r="D98" s="139">
        <f>'1.2.sz.mell. '!D98+'1.3.sz.mell. '!D98</f>
        <v>364580</v>
      </c>
      <c r="E98" s="139">
        <f>'1.2.sz.mell. '!E98+'1.3.sz.mell. '!E98</f>
        <v>47000</v>
      </c>
      <c r="F98" s="139">
        <f>'1.2.sz.mell. '!F98+'1.3.sz.mell. '!F98</f>
        <v>411580</v>
      </c>
      <c r="G98" s="242">
        <f t="shared" si="7"/>
        <v>16774780</v>
      </c>
    </row>
    <row r="99" spans="1:7" ht="12" customHeight="1" x14ac:dyDescent="0.25">
      <c r="A99" s="12" t="s">
        <v>61</v>
      </c>
      <c r="B99" s="9" t="s">
        <v>104</v>
      </c>
      <c r="C99" s="139">
        <f>'1.2.sz.mell. '!C99+'1.3.sz.mell. '!C99</f>
        <v>4715000</v>
      </c>
      <c r="D99" s="139">
        <f>'1.2.sz.mell. '!D99+'1.3.sz.mell. '!D99</f>
        <v>0</v>
      </c>
      <c r="E99" s="139">
        <f>'1.2.sz.mell. '!E99+'1.3.sz.mell. '!E99</f>
        <v>0</v>
      </c>
      <c r="F99" s="139">
        <f>'1.2.sz.mell. '!F99+'1.3.sz.mell. '!F99</f>
        <v>0</v>
      </c>
      <c r="G99" s="242">
        <f t="shared" si="7"/>
        <v>4715000</v>
      </c>
    </row>
    <row r="100" spans="1:7" ht="12" customHeight="1" x14ac:dyDescent="0.25">
      <c r="A100" s="12" t="s">
        <v>69</v>
      </c>
      <c r="B100" s="17" t="s">
        <v>105</v>
      </c>
      <c r="C100" s="139">
        <f>'1.2.sz.mell. '!C100+'1.3.sz.mell. '!C100</f>
        <v>13873000</v>
      </c>
      <c r="D100" s="139">
        <f>'1.2.sz.mell. '!D100+'1.3.sz.mell. '!D100</f>
        <v>19380</v>
      </c>
      <c r="E100" s="139">
        <f>'1.2.sz.mell. '!E100+'1.3.sz.mell. '!E100</f>
        <v>22000</v>
      </c>
      <c r="F100" s="139">
        <f>'1.2.sz.mell. '!F100+'1.3.sz.mell. '!F100</f>
        <v>41380</v>
      </c>
      <c r="G100" s="242">
        <f t="shared" si="7"/>
        <v>13914380</v>
      </c>
    </row>
    <row r="101" spans="1:7" ht="12" customHeight="1" x14ac:dyDescent="0.25">
      <c r="A101" s="12" t="s">
        <v>62</v>
      </c>
      <c r="B101" s="6" t="s">
        <v>308</v>
      </c>
      <c r="C101" s="139">
        <f>'1.2.sz.mell. '!C101+'1.3.sz.mell. '!C101</f>
        <v>0</v>
      </c>
      <c r="D101" s="139">
        <f>'1.2.sz.mell. '!D101+'1.3.sz.mell. '!D101</f>
        <v>0</v>
      </c>
      <c r="E101" s="139">
        <f>'1.2.sz.mell. '!E101+'1.3.sz.mell. '!E101</f>
        <v>0</v>
      </c>
      <c r="F101" s="139">
        <f>'1.2.sz.mell. '!F101+'1.3.sz.mell. '!F101</f>
        <v>0</v>
      </c>
      <c r="G101" s="242">
        <f t="shared" si="7"/>
        <v>0</v>
      </c>
    </row>
    <row r="102" spans="1:7" ht="12" customHeight="1" x14ac:dyDescent="0.25">
      <c r="A102" s="12" t="s">
        <v>63</v>
      </c>
      <c r="B102" s="55" t="s">
        <v>307</v>
      </c>
      <c r="C102" s="139">
        <f>'1.2.sz.mell. '!C102+'1.3.sz.mell. '!C102</f>
        <v>0</v>
      </c>
      <c r="D102" s="139">
        <f>'1.2.sz.mell. '!D102+'1.3.sz.mell. '!D102</f>
        <v>0</v>
      </c>
      <c r="E102" s="139">
        <f>'1.2.sz.mell. '!E102+'1.3.sz.mell. '!E102</f>
        <v>0</v>
      </c>
      <c r="F102" s="139">
        <f>'1.2.sz.mell. '!F102+'1.3.sz.mell. '!F102</f>
        <v>0</v>
      </c>
      <c r="G102" s="242">
        <f t="shared" si="7"/>
        <v>0</v>
      </c>
    </row>
    <row r="103" spans="1:7" ht="12" customHeight="1" x14ac:dyDescent="0.25">
      <c r="A103" s="12" t="s">
        <v>70</v>
      </c>
      <c r="B103" s="55" t="s">
        <v>306</v>
      </c>
      <c r="C103" s="139">
        <f>'1.2.sz.mell. '!C103+'1.3.sz.mell. '!C103</f>
        <v>0</v>
      </c>
      <c r="D103" s="139">
        <f>'1.2.sz.mell. '!D103+'1.3.sz.mell. '!D103</f>
        <v>19380</v>
      </c>
      <c r="E103" s="139">
        <f>'1.2.sz.mell. '!E103+'1.3.sz.mell. '!E103</f>
        <v>0</v>
      </c>
      <c r="F103" s="139">
        <f>'1.2.sz.mell. '!F103+'1.3.sz.mell. '!F103</f>
        <v>19380</v>
      </c>
      <c r="G103" s="242">
        <f t="shared" si="7"/>
        <v>19380</v>
      </c>
    </row>
    <row r="104" spans="1:7" ht="12" customHeight="1" x14ac:dyDescent="0.25">
      <c r="A104" s="12" t="s">
        <v>71</v>
      </c>
      <c r="B104" s="53" t="s">
        <v>239</v>
      </c>
      <c r="C104" s="139">
        <f>'1.2.sz.mell. '!C104+'1.3.sz.mell. '!C104</f>
        <v>0</v>
      </c>
      <c r="D104" s="139">
        <f>'1.2.sz.mell. '!D104+'1.3.sz.mell. '!D104</f>
        <v>0</v>
      </c>
      <c r="E104" s="139">
        <f>'1.2.sz.mell. '!E104+'1.3.sz.mell. '!E104</f>
        <v>0</v>
      </c>
      <c r="F104" s="139">
        <f>'1.2.sz.mell. '!F104+'1.3.sz.mell. '!F104</f>
        <v>0</v>
      </c>
      <c r="G104" s="242">
        <f t="shared" si="7"/>
        <v>0</v>
      </c>
    </row>
    <row r="105" spans="1:7" ht="12" customHeight="1" x14ac:dyDescent="0.25">
      <c r="A105" s="12" t="s">
        <v>72</v>
      </c>
      <c r="B105" s="54" t="s">
        <v>240</v>
      </c>
      <c r="C105" s="139">
        <f>'1.2.sz.mell. '!C105+'1.3.sz.mell. '!C105</f>
        <v>0</v>
      </c>
      <c r="D105" s="139">
        <f>'1.2.sz.mell. '!D105+'1.3.sz.mell. '!D105</f>
        <v>0</v>
      </c>
      <c r="E105" s="139">
        <f>'1.2.sz.mell. '!E105+'1.3.sz.mell. '!E105</f>
        <v>0</v>
      </c>
      <c r="F105" s="139">
        <f>'1.2.sz.mell. '!F105+'1.3.sz.mell. '!F105</f>
        <v>0</v>
      </c>
      <c r="G105" s="242">
        <f t="shared" si="7"/>
        <v>0</v>
      </c>
    </row>
    <row r="106" spans="1:7" ht="12" customHeight="1" x14ac:dyDescent="0.25">
      <c r="A106" s="12" t="s">
        <v>73</v>
      </c>
      <c r="B106" s="54" t="s">
        <v>241</v>
      </c>
      <c r="C106" s="139">
        <f>'1.2.sz.mell. '!C106+'1.3.sz.mell. '!C106</f>
        <v>0</v>
      </c>
      <c r="D106" s="139">
        <f>'1.2.sz.mell. '!D106+'1.3.sz.mell. '!D106</f>
        <v>0</v>
      </c>
      <c r="E106" s="139">
        <f>'1.2.sz.mell. '!E106+'1.3.sz.mell. '!E106</f>
        <v>0</v>
      </c>
      <c r="F106" s="139">
        <f>'1.2.sz.mell. '!F106+'1.3.sz.mell. '!F106</f>
        <v>0</v>
      </c>
      <c r="G106" s="242">
        <f t="shared" si="7"/>
        <v>0</v>
      </c>
    </row>
    <row r="107" spans="1:7" ht="12" customHeight="1" x14ac:dyDescent="0.25">
      <c r="A107" s="12" t="s">
        <v>75</v>
      </c>
      <c r="B107" s="53" t="s">
        <v>242</v>
      </c>
      <c r="C107" s="139">
        <f>'1.2.sz.mell. '!C107+'1.3.sz.mell. '!C107</f>
        <v>13293000</v>
      </c>
      <c r="D107" s="139">
        <f>'1.2.sz.mell. '!D107+'1.3.sz.mell. '!D107</f>
        <v>0</v>
      </c>
      <c r="E107" s="139">
        <f>'1.2.sz.mell. '!E107+'1.3.sz.mell. '!E107</f>
        <v>22000</v>
      </c>
      <c r="F107" s="139">
        <f>'1.2.sz.mell. '!F107+'1.3.sz.mell. '!F107</f>
        <v>22000</v>
      </c>
      <c r="G107" s="242">
        <f t="shared" si="7"/>
        <v>13315000</v>
      </c>
    </row>
    <row r="108" spans="1:7" ht="12" customHeight="1" x14ac:dyDescent="0.25">
      <c r="A108" s="12" t="s">
        <v>106</v>
      </c>
      <c r="B108" s="53" t="s">
        <v>243</v>
      </c>
      <c r="C108" s="139">
        <f>'1.2.sz.mell. '!C108+'1.3.sz.mell. '!C108</f>
        <v>0</v>
      </c>
      <c r="D108" s="139">
        <f>'1.2.sz.mell. '!D108+'1.3.sz.mell. '!D108</f>
        <v>0</v>
      </c>
      <c r="E108" s="139">
        <f>'1.2.sz.mell. '!E108+'1.3.sz.mell. '!E108</f>
        <v>0</v>
      </c>
      <c r="F108" s="139">
        <f>'1.2.sz.mell. '!F108+'1.3.sz.mell. '!F108</f>
        <v>0</v>
      </c>
      <c r="G108" s="242">
        <f t="shared" si="7"/>
        <v>0</v>
      </c>
    </row>
    <row r="109" spans="1:7" ht="12" customHeight="1" x14ac:dyDescent="0.25">
      <c r="A109" s="12" t="s">
        <v>237</v>
      </c>
      <c r="B109" s="54" t="s">
        <v>244</v>
      </c>
      <c r="C109" s="139">
        <f>'1.2.sz.mell. '!C109+'1.3.sz.mell. '!C109</f>
        <v>0</v>
      </c>
      <c r="D109" s="139">
        <f>'1.2.sz.mell. '!D109+'1.3.sz.mell. '!D109</f>
        <v>0</v>
      </c>
      <c r="E109" s="139">
        <f>'1.2.sz.mell. '!E109+'1.3.sz.mell. '!E109</f>
        <v>0</v>
      </c>
      <c r="F109" s="139">
        <f>'1.2.sz.mell. '!F109+'1.3.sz.mell. '!F109</f>
        <v>0</v>
      </c>
      <c r="G109" s="242">
        <f t="shared" si="7"/>
        <v>0</v>
      </c>
    </row>
    <row r="110" spans="1:7" ht="12" customHeight="1" x14ac:dyDescent="0.25">
      <c r="A110" s="11" t="s">
        <v>238</v>
      </c>
      <c r="B110" s="55" t="s">
        <v>245</v>
      </c>
      <c r="C110" s="139">
        <f>'1.2.sz.mell. '!C110+'1.3.sz.mell. '!C110</f>
        <v>0</v>
      </c>
      <c r="D110" s="139">
        <f>'1.2.sz.mell. '!D110+'1.3.sz.mell. '!D110</f>
        <v>0</v>
      </c>
      <c r="E110" s="139">
        <f>'1.2.sz.mell. '!E110+'1.3.sz.mell. '!E110</f>
        <v>0</v>
      </c>
      <c r="F110" s="139">
        <f>'1.2.sz.mell. '!F110+'1.3.sz.mell. '!F110</f>
        <v>0</v>
      </c>
      <c r="G110" s="242">
        <f t="shared" si="7"/>
        <v>0</v>
      </c>
    </row>
    <row r="111" spans="1:7" ht="12" customHeight="1" x14ac:dyDescent="0.25">
      <c r="A111" s="12" t="s">
        <v>304</v>
      </c>
      <c r="B111" s="55" t="s">
        <v>246</v>
      </c>
      <c r="C111" s="139">
        <f>'1.2.sz.mell. '!C111+'1.3.sz.mell. '!C111</f>
        <v>0</v>
      </c>
      <c r="D111" s="139">
        <f>'1.2.sz.mell. '!D111+'1.3.sz.mell. '!D111</f>
        <v>0</v>
      </c>
      <c r="E111" s="139">
        <f>'1.2.sz.mell. '!E111+'1.3.sz.mell. '!E111</f>
        <v>0</v>
      </c>
      <c r="F111" s="139">
        <f>'1.2.sz.mell. '!F111+'1.3.sz.mell. '!F111</f>
        <v>0</v>
      </c>
      <c r="G111" s="242">
        <f t="shared" si="7"/>
        <v>0</v>
      </c>
    </row>
    <row r="112" spans="1:7" ht="12" customHeight="1" x14ac:dyDescent="0.25">
      <c r="A112" s="14" t="s">
        <v>305</v>
      </c>
      <c r="B112" s="55" t="s">
        <v>247</v>
      </c>
      <c r="C112" s="139">
        <f>'1.2.sz.mell. '!C112+'1.3.sz.mell. '!C112</f>
        <v>580000</v>
      </c>
      <c r="D112" s="139">
        <f>'1.2.sz.mell. '!D112+'1.3.sz.mell. '!D112</f>
        <v>0</v>
      </c>
      <c r="E112" s="139">
        <f>'1.2.sz.mell. '!E112+'1.3.sz.mell. '!E112</f>
        <v>0</v>
      </c>
      <c r="F112" s="139">
        <f>'1.2.sz.mell. '!F112+'1.3.sz.mell. '!F112</f>
        <v>0</v>
      </c>
      <c r="G112" s="242">
        <f t="shared" si="7"/>
        <v>580000</v>
      </c>
    </row>
    <row r="113" spans="1:7" ht="12" customHeight="1" x14ac:dyDescent="0.25">
      <c r="A113" s="12" t="s">
        <v>309</v>
      </c>
      <c r="B113" s="9" t="s">
        <v>35</v>
      </c>
      <c r="C113" s="139">
        <f>'1.2.sz.mell. '!C113+'1.3.sz.mell. '!C113</f>
        <v>12087851</v>
      </c>
      <c r="D113" s="139">
        <f>'1.2.sz.mell. '!D113+'1.3.sz.mell. '!D113</f>
        <v>-2690302</v>
      </c>
      <c r="E113" s="139">
        <f>'1.2.sz.mell. '!E113+'1.3.sz.mell. '!E113</f>
        <v>-22000</v>
      </c>
      <c r="F113" s="139">
        <f>'1.2.sz.mell. '!F113+'1.3.sz.mell. '!F113</f>
        <v>-2712302</v>
      </c>
      <c r="G113" s="241">
        <f t="shared" si="7"/>
        <v>9375549</v>
      </c>
    </row>
    <row r="114" spans="1:7" ht="12" customHeight="1" x14ac:dyDescent="0.25">
      <c r="A114" s="12" t="s">
        <v>310</v>
      </c>
      <c r="B114" s="6" t="s">
        <v>312</v>
      </c>
      <c r="C114" s="139">
        <f>'1.2.sz.mell. '!C114+'1.3.sz.mell. '!C114</f>
        <v>8088810</v>
      </c>
      <c r="D114" s="139">
        <f>'1.2.sz.mell. '!D114+'1.3.sz.mell. '!D114</f>
        <v>-2690302</v>
      </c>
      <c r="E114" s="139">
        <f>'1.2.sz.mell. '!E114+'1.3.sz.mell. '!E114</f>
        <v>0</v>
      </c>
      <c r="F114" s="139">
        <f>'1.2.sz.mell. '!F114+'1.3.sz.mell. '!F114</f>
        <v>-2690302</v>
      </c>
      <c r="G114" s="241">
        <f t="shared" si="7"/>
        <v>5398508</v>
      </c>
    </row>
    <row r="115" spans="1:7" ht="12" customHeight="1" thickBot="1" x14ac:dyDescent="0.3">
      <c r="A115" s="16" t="s">
        <v>311</v>
      </c>
      <c r="B115" s="192" t="s">
        <v>313</v>
      </c>
      <c r="C115" s="139">
        <f>'1.2.sz.mell. '!C115+'1.3.sz.mell. '!C115</f>
        <v>3999041</v>
      </c>
      <c r="D115" s="139">
        <f>'1.2.sz.mell. '!D115+'1.3.sz.mell. '!D115</f>
        <v>0</v>
      </c>
      <c r="E115" s="139">
        <f>'1.2.sz.mell. '!E115+'1.3.sz.mell. '!E115</f>
        <v>0</v>
      </c>
      <c r="F115" s="139">
        <f>'1.2.sz.mell. '!F115+'1.3.sz.mell. '!F115</f>
        <v>0</v>
      </c>
      <c r="G115" s="246">
        <f t="shared" si="7"/>
        <v>3999041</v>
      </c>
    </row>
    <row r="116" spans="1:7" ht="12" customHeight="1" thickBot="1" x14ac:dyDescent="0.3">
      <c r="A116" s="190" t="s">
        <v>6</v>
      </c>
      <c r="B116" s="191" t="s">
        <v>248</v>
      </c>
      <c r="C116" s="202">
        <f>+C117+C119+C121</f>
        <v>195932000</v>
      </c>
      <c r="D116" s="137">
        <f>+D117+D119+D121</f>
        <v>64500</v>
      </c>
      <c r="E116" s="202">
        <f>+E117+E119+E121</f>
        <v>383000</v>
      </c>
      <c r="F116" s="202">
        <f>+F117+F119+F121</f>
        <v>447500</v>
      </c>
      <c r="G116" s="197">
        <f>+G117+G119+G121</f>
        <v>196379500</v>
      </c>
    </row>
    <row r="117" spans="1:7" ht="12" customHeight="1" x14ac:dyDescent="0.25">
      <c r="A117" s="13" t="s">
        <v>64</v>
      </c>
      <c r="B117" s="6" t="s">
        <v>122</v>
      </c>
      <c r="C117" s="139">
        <f>'1.2.sz.mell. '!C117+'1.3.sz.mell. '!C117</f>
        <v>195932000</v>
      </c>
      <c r="D117" s="139">
        <f>'1.2.sz.mell. '!D117+'1.3.sz.mell. '!D117</f>
        <v>64500</v>
      </c>
      <c r="E117" s="139">
        <f>'1.2.sz.mell. '!E117+'1.3.sz.mell. '!E117</f>
        <v>383000</v>
      </c>
      <c r="F117" s="139">
        <f>'1.2.sz.mell. '!F117+'1.3.sz.mell. '!F117</f>
        <v>447500</v>
      </c>
      <c r="G117" s="180">
        <f t="shared" ref="G117:G129" si="8">C117+F117</f>
        <v>196379500</v>
      </c>
    </row>
    <row r="118" spans="1:7" ht="12" customHeight="1" x14ac:dyDescent="0.25">
      <c r="A118" s="13" t="s">
        <v>65</v>
      </c>
      <c r="B118" s="10" t="s">
        <v>252</v>
      </c>
      <c r="C118" s="139">
        <f>'1.2.sz.mell. '!C118+'1.3.sz.mell. '!C118</f>
        <v>0</v>
      </c>
      <c r="D118" s="139">
        <f>'1.2.sz.mell. '!D118+'1.3.sz.mell. '!D118</f>
        <v>0</v>
      </c>
      <c r="E118" s="139">
        <f>'1.2.sz.mell. '!E118+'1.3.sz.mell. '!E118</f>
        <v>0</v>
      </c>
      <c r="F118" s="139">
        <f>'1.2.sz.mell. '!F118+'1.3.sz.mell. '!F118</f>
        <v>0</v>
      </c>
      <c r="G118" s="180">
        <f t="shared" si="8"/>
        <v>0</v>
      </c>
    </row>
    <row r="119" spans="1:7" ht="12" customHeight="1" x14ac:dyDescent="0.25">
      <c r="A119" s="13" t="s">
        <v>66</v>
      </c>
      <c r="B119" s="10" t="s">
        <v>107</v>
      </c>
      <c r="C119" s="139">
        <f>'1.2.sz.mell. '!C119+'1.3.sz.mell. '!C119</f>
        <v>0</v>
      </c>
      <c r="D119" s="139">
        <f>'1.2.sz.mell. '!D119+'1.3.sz.mell. '!D119</f>
        <v>0</v>
      </c>
      <c r="E119" s="139">
        <f>'1.2.sz.mell. '!E119+'1.3.sz.mell. '!E119</f>
        <v>0</v>
      </c>
      <c r="F119" s="139">
        <f>'1.2.sz.mell. '!F119+'1.3.sz.mell. '!F119</f>
        <v>0</v>
      </c>
      <c r="G119" s="241">
        <f t="shared" si="8"/>
        <v>0</v>
      </c>
    </row>
    <row r="120" spans="1:7" ht="12" customHeight="1" x14ac:dyDescent="0.25">
      <c r="A120" s="13" t="s">
        <v>67</v>
      </c>
      <c r="B120" s="10" t="s">
        <v>253</v>
      </c>
      <c r="C120" s="139">
        <f>'1.2.sz.mell. '!C120+'1.3.sz.mell. '!C120</f>
        <v>0</v>
      </c>
      <c r="D120" s="139">
        <f>'1.2.sz.mell. '!D120+'1.3.sz.mell. '!D120</f>
        <v>0</v>
      </c>
      <c r="E120" s="139">
        <f>'1.2.sz.mell. '!E120+'1.3.sz.mell. '!E120</f>
        <v>0</v>
      </c>
      <c r="F120" s="139">
        <f>'1.2.sz.mell. '!F120+'1.3.sz.mell. '!F120</f>
        <v>0</v>
      </c>
      <c r="G120" s="241">
        <f t="shared" si="8"/>
        <v>0</v>
      </c>
    </row>
    <row r="121" spans="1:7" ht="12" customHeight="1" x14ac:dyDescent="0.25">
      <c r="A121" s="13" t="s">
        <v>68</v>
      </c>
      <c r="B121" s="80" t="s">
        <v>124</v>
      </c>
      <c r="C121" s="139">
        <f>'1.2.sz.mell. '!C121+'1.3.sz.mell. '!C121</f>
        <v>0</v>
      </c>
      <c r="D121" s="139">
        <f>'1.2.sz.mell. '!D121+'1.3.sz.mell. '!D121</f>
        <v>0</v>
      </c>
      <c r="E121" s="139">
        <f>'1.2.sz.mell. '!E121+'1.3.sz.mell. '!E121</f>
        <v>0</v>
      </c>
      <c r="F121" s="139">
        <f>'1.2.sz.mell. '!F121+'1.3.sz.mell. '!F121</f>
        <v>0</v>
      </c>
      <c r="G121" s="241">
        <f t="shared" si="8"/>
        <v>0</v>
      </c>
    </row>
    <row r="122" spans="1:7" ht="12" customHeight="1" x14ac:dyDescent="0.25">
      <c r="A122" s="13" t="s">
        <v>74</v>
      </c>
      <c r="B122" s="79" t="s">
        <v>297</v>
      </c>
      <c r="C122" s="139">
        <f>'1.2.sz.mell. '!C122+'1.3.sz.mell. '!C122</f>
        <v>0</v>
      </c>
      <c r="D122" s="139">
        <f>'1.2.sz.mell. '!D122+'1.3.sz.mell. '!D122</f>
        <v>0</v>
      </c>
      <c r="E122" s="139">
        <f>'1.2.sz.mell. '!E122+'1.3.sz.mell. '!E122</f>
        <v>0</v>
      </c>
      <c r="F122" s="139">
        <f>'1.2.sz.mell. '!F122+'1.3.sz.mell. '!F122</f>
        <v>0</v>
      </c>
      <c r="G122" s="241">
        <f t="shared" si="8"/>
        <v>0</v>
      </c>
    </row>
    <row r="123" spans="1:7" ht="12" customHeight="1" x14ac:dyDescent="0.25">
      <c r="A123" s="13" t="s">
        <v>76</v>
      </c>
      <c r="B123" s="147" t="s">
        <v>258</v>
      </c>
      <c r="C123" s="139">
        <f>'1.2.sz.mell. '!C123+'1.3.sz.mell. '!C123</f>
        <v>0</v>
      </c>
      <c r="D123" s="139">
        <f>'1.2.sz.mell. '!D123+'1.3.sz.mell. '!D123</f>
        <v>0</v>
      </c>
      <c r="E123" s="139">
        <f>'1.2.sz.mell. '!E123+'1.3.sz.mell. '!E123</f>
        <v>0</v>
      </c>
      <c r="F123" s="139">
        <f>'1.2.sz.mell. '!F123+'1.3.sz.mell. '!F123</f>
        <v>0</v>
      </c>
      <c r="G123" s="241">
        <f t="shared" si="8"/>
        <v>0</v>
      </c>
    </row>
    <row r="124" spans="1:7" ht="22.5" x14ac:dyDescent="0.25">
      <c r="A124" s="13" t="s">
        <v>108</v>
      </c>
      <c r="B124" s="54" t="s">
        <v>241</v>
      </c>
      <c r="C124" s="139">
        <f>'1.2.sz.mell. '!C124+'1.3.sz.mell. '!C124</f>
        <v>0</v>
      </c>
      <c r="D124" s="139">
        <f>'1.2.sz.mell. '!D124+'1.3.sz.mell. '!D124</f>
        <v>0</v>
      </c>
      <c r="E124" s="139">
        <f>'1.2.sz.mell. '!E124+'1.3.sz.mell. '!E124</f>
        <v>0</v>
      </c>
      <c r="F124" s="139">
        <f>'1.2.sz.mell. '!F124+'1.3.sz.mell. '!F124</f>
        <v>0</v>
      </c>
      <c r="G124" s="241">
        <f t="shared" si="8"/>
        <v>0</v>
      </c>
    </row>
    <row r="125" spans="1:7" ht="12" customHeight="1" x14ac:dyDescent="0.25">
      <c r="A125" s="13" t="s">
        <v>109</v>
      </c>
      <c r="B125" s="54" t="s">
        <v>257</v>
      </c>
      <c r="C125" s="139">
        <f>'1.2.sz.mell. '!C125+'1.3.sz.mell. '!C125</f>
        <v>0</v>
      </c>
      <c r="D125" s="139">
        <f>'1.2.sz.mell. '!D125+'1.3.sz.mell. '!D125</f>
        <v>0</v>
      </c>
      <c r="E125" s="139">
        <f>'1.2.sz.mell. '!E125+'1.3.sz.mell. '!E125</f>
        <v>0</v>
      </c>
      <c r="F125" s="139">
        <f>'1.2.sz.mell. '!F125+'1.3.sz.mell. '!F125</f>
        <v>0</v>
      </c>
      <c r="G125" s="241">
        <f t="shared" si="8"/>
        <v>0</v>
      </c>
    </row>
    <row r="126" spans="1:7" ht="12" customHeight="1" x14ac:dyDescent="0.25">
      <c r="A126" s="13" t="s">
        <v>110</v>
      </c>
      <c r="B126" s="54" t="s">
        <v>256</v>
      </c>
      <c r="C126" s="139">
        <f>'1.2.sz.mell. '!C126+'1.3.sz.mell. '!C126</f>
        <v>0</v>
      </c>
      <c r="D126" s="139">
        <f>'1.2.sz.mell. '!D126+'1.3.sz.mell. '!D126</f>
        <v>0</v>
      </c>
      <c r="E126" s="139">
        <f>'1.2.sz.mell. '!E126+'1.3.sz.mell. '!E126</f>
        <v>0</v>
      </c>
      <c r="F126" s="139">
        <f>'1.2.sz.mell. '!F126+'1.3.sz.mell. '!F126</f>
        <v>0</v>
      </c>
      <c r="G126" s="241">
        <f t="shared" si="8"/>
        <v>0</v>
      </c>
    </row>
    <row r="127" spans="1:7" ht="12" customHeight="1" x14ac:dyDescent="0.25">
      <c r="A127" s="13" t="s">
        <v>249</v>
      </c>
      <c r="B127" s="54" t="s">
        <v>244</v>
      </c>
      <c r="C127" s="139">
        <f>'1.2.sz.mell. '!C127+'1.3.sz.mell. '!C127</f>
        <v>0</v>
      </c>
      <c r="D127" s="139">
        <f>'1.2.sz.mell. '!D127+'1.3.sz.mell. '!D127</f>
        <v>0</v>
      </c>
      <c r="E127" s="139">
        <f>'1.2.sz.mell. '!E127+'1.3.sz.mell. '!E127</f>
        <v>0</v>
      </c>
      <c r="F127" s="139">
        <f>'1.2.sz.mell. '!F127+'1.3.sz.mell. '!F127</f>
        <v>0</v>
      </c>
      <c r="G127" s="241">
        <f t="shared" si="8"/>
        <v>0</v>
      </c>
    </row>
    <row r="128" spans="1:7" ht="12" customHeight="1" x14ac:dyDescent="0.25">
      <c r="A128" s="13" t="s">
        <v>250</v>
      </c>
      <c r="B128" s="54" t="s">
        <v>255</v>
      </c>
      <c r="C128" s="139">
        <f>'1.2.sz.mell. '!C128+'1.3.sz.mell. '!C128</f>
        <v>0</v>
      </c>
      <c r="D128" s="139">
        <f>'1.2.sz.mell. '!D128+'1.3.sz.mell. '!D128</f>
        <v>0</v>
      </c>
      <c r="E128" s="139">
        <f>'1.2.sz.mell. '!E128+'1.3.sz.mell. '!E128</f>
        <v>0</v>
      </c>
      <c r="F128" s="139">
        <f>'1.2.sz.mell. '!F128+'1.3.sz.mell. '!F128</f>
        <v>0</v>
      </c>
      <c r="G128" s="241">
        <f t="shared" si="8"/>
        <v>0</v>
      </c>
    </row>
    <row r="129" spans="1:7" ht="23.25" thickBot="1" x14ac:dyDescent="0.3">
      <c r="A129" s="11" t="s">
        <v>251</v>
      </c>
      <c r="B129" s="54" t="s">
        <v>254</v>
      </c>
      <c r="C129" s="139">
        <f>'1.2.sz.mell. '!C129+'1.3.sz.mell. '!C129</f>
        <v>0</v>
      </c>
      <c r="D129" s="139">
        <f>'1.2.sz.mell. '!D129+'1.3.sz.mell. '!D129</f>
        <v>0</v>
      </c>
      <c r="E129" s="139">
        <f>'1.2.sz.mell. '!E129+'1.3.sz.mell. '!E129</f>
        <v>0</v>
      </c>
      <c r="F129" s="139">
        <f>'1.2.sz.mell. '!F129+'1.3.sz.mell. '!F129</f>
        <v>0</v>
      </c>
      <c r="G129" s="242">
        <f t="shared" si="8"/>
        <v>0</v>
      </c>
    </row>
    <row r="130" spans="1:7" ht="12" customHeight="1" thickBot="1" x14ac:dyDescent="0.3">
      <c r="A130" s="18" t="s">
        <v>7</v>
      </c>
      <c r="B130" s="50" t="s">
        <v>314</v>
      </c>
      <c r="C130" s="137">
        <f>+C95+C116</f>
        <v>256703751</v>
      </c>
      <c r="D130" s="208">
        <f>+D95+D116</f>
        <v>-2241842</v>
      </c>
      <c r="E130" s="137">
        <f>+E95+E116</f>
        <v>3116000</v>
      </c>
      <c r="F130" s="137">
        <f>+F95+F116</f>
        <v>874158</v>
      </c>
      <c r="G130" s="77">
        <f>+G95+G116</f>
        <v>257577909</v>
      </c>
    </row>
    <row r="131" spans="1:7" ht="12" customHeight="1" thickBot="1" x14ac:dyDescent="0.3">
      <c r="A131" s="18" t="s">
        <v>8</v>
      </c>
      <c r="B131" s="50" t="s">
        <v>380</v>
      </c>
      <c r="C131" s="137">
        <f>+C132+C133+C134</f>
        <v>0</v>
      </c>
      <c r="D131" s="208">
        <f>+D132+D133+D134</f>
        <v>0</v>
      </c>
      <c r="E131" s="137">
        <f>+E132+E133+E134</f>
        <v>0</v>
      </c>
      <c r="F131" s="137">
        <f>+F132+F133+F134</f>
        <v>0</v>
      </c>
      <c r="G131" s="77">
        <f>+G132+G133+G134</f>
        <v>0</v>
      </c>
    </row>
    <row r="132" spans="1:7" ht="12" customHeight="1" x14ac:dyDescent="0.25">
      <c r="A132" s="13" t="s">
        <v>156</v>
      </c>
      <c r="B132" s="10" t="s">
        <v>322</v>
      </c>
      <c r="C132" s="139">
        <f>'1.2.sz.mell. '!C132+'1.3.sz.mell. '!C132</f>
        <v>0</v>
      </c>
      <c r="D132" s="139">
        <f>'1.2.sz.mell. '!D132+'1.3.sz.mell. '!D132</f>
        <v>0</v>
      </c>
      <c r="E132" s="139">
        <f>'1.2.sz.mell. '!E132+'1.3.sz.mell. '!E132</f>
        <v>0</v>
      </c>
      <c r="F132" s="139">
        <f>'1.2.sz.mell. '!F132+'1.3.sz.mell. '!F132</f>
        <v>0</v>
      </c>
      <c r="G132" s="241">
        <f>C132+F132</f>
        <v>0</v>
      </c>
    </row>
    <row r="133" spans="1:7" ht="12" customHeight="1" x14ac:dyDescent="0.25">
      <c r="A133" s="13" t="s">
        <v>157</v>
      </c>
      <c r="B133" s="10" t="s">
        <v>323</v>
      </c>
      <c r="C133" s="139">
        <f>'1.2.sz.mell. '!C133+'1.3.sz.mell. '!C133</f>
        <v>0</v>
      </c>
      <c r="D133" s="139">
        <f>'1.2.sz.mell. '!D133+'1.3.sz.mell. '!D133</f>
        <v>0</v>
      </c>
      <c r="E133" s="139">
        <f>'1.2.sz.mell. '!E133+'1.3.sz.mell. '!E133</f>
        <v>0</v>
      </c>
      <c r="F133" s="139">
        <f>'1.2.sz.mell. '!F133+'1.3.sz.mell. '!F133</f>
        <v>0</v>
      </c>
      <c r="G133" s="241">
        <f>C133+F133</f>
        <v>0</v>
      </c>
    </row>
    <row r="134" spans="1:7" ht="12" customHeight="1" thickBot="1" x14ac:dyDescent="0.3">
      <c r="A134" s="11" t="s">
        <v>158</v>
      </c>
      <c r="B134" s="10" t="s">
        <v>324</v>
      </c>
      <c r="C134" s="139">
        <f>'1.2.sz.mell. '!C134+'1.3.sz.mell. '!C134</f>
        <v>0</v>
      </c>
      <c r="D134" s="139">
        <f>'1.2.sz.mell. '!D134+'1.3.sz.mell. '!D134</f>
        <v>0</v>
      </c>
      <c r="E134" s="139">
        <f>'1.2.sz.mell. '!E134+'1.3.sz.mell. '!E134</f>
        <v>0</v>
      </c>
      <c r="F134" s="139">
        <f>'1.2.sz.mell. '!F134+'1.3.sz.mell. '!F134</f>
        <v>0</v>
      </c>
      <c r="G134" s="241">
        <f>C134+F134</f>
        <v>0</v>
      </c>
    </row>
    <row r="135" spans="1:7" ht="12" customHeight="1" thickBot="1" x14ac:dyDescent="0.3">
      <c r="A135" s="18" t="s">
        <v>9</v>
      </c>
      <c r="B135" s="50" t="s">
        <v>316</v>
      </c>
      <c r="C135" s="137">
        <f>SUM(C136:C141)</f>
        <v>0</v>
      </c>
      <c r="D135" s="208">
        <f>SUM(D136:D141)</f>
        <v>0</v>
      </c>
      <c r="E135" s="137">
        <f>SUM(E136:E141)</f>
        <v>0</v>
      </c>
      <c r="F135" s="137">
        <f>SUM(F136:F141)</f>
        <v>0</v>
      </c>
      <c r="G135" s="77">
        <f>SUM(G136:G141)</f>
        <v>0</v>
      </c>
    </row>
    <row r="136" spans="1:7" ht="12" customHeight="1" x14ac:dyDescent="0.25">
      <c r="A136" s="13" t="s">
        <v>51</v>
      </c>
      <c r="B136" s="7" t="s">
        <v>325</v>
      </c>
      <c r="C136" s="139">
        <f>'1.2.sz.mell. '!C136+'1.3.sz.mell. '!C136</f>
        <v>0</v>
      </c>
      <c r="D136" s="139">
        <f>'1.2.sz.mell. '!D136+'1.3.sz.mell. '!D136</f>
        <v>0</v>
      </c>
      <c r="E136" s="139">
        <f>'1.2.sz.mell. '!E136+'1.3.sz.mell. '!E136</f>
        <v>0</v>
      </c>
      <c r="F136" s="139">
        <f>'1.2.sz.mell. '!F136+'1.3.sz.mell. '!F136</f>
        <v>0</v>
      </c>
      <c r="G136" s="241">
        <f t="shared" ref="G136:G141" si="9">C136+F136</f>
        <v>0</v>
      </c>
    </row>
    <row r="137" spans="1:7" ht="12" customHeight="1" x14ac:dyDescent="0.25">
      <c r="A137" s="13" t="s">
        <v>52</v>
      </c>
      <c r="B137" s="7" t="s">
        <v>317</v>
      </c>
      <c r="C137" s="139">
        <f>'1.2.sz.mell. '!C137+'1.3.sz.mell. '!C137</f>
        <v>0</v>
      </c>
      <c r="D137" s="139">
        <f>'1.2.sz.mell. '!D137+'1.3.sz.mell. '!D137</f>
        <v>0</v>
      </c>
      <c r="E137" s="139">
        <f>'1.2.sz.mell. '!E137+'1.3.sz.mell. '!E137</f>
        <v>0</v>
      </c>
      <c r="F137" s="139">
        <f>'1.2.sz.mell. '!F137+'1.3.sz.mell. '!F137</f>
        <v>0</v>
      </c>
      <c r="G137" s="241">
        <f t="shared" si="9"/>
        <v>0</v>
      </c>
    </row>
    <row r="138" spans="1:7" ht="12" customHeight="1" x14ac:dyDescent="0.25">
      <c r="A138" s="13" t="s">
        <v>53</v>
      </c>
      <c r="B138" s="7" t="s">
        <v>318</v>
      </c>
      <c r="C138" s="139">
        <f>'1.2.sz.mell. '!C138+'1.3.sz.mell. '!C138</f>
        <v>0</v>
      </c>
      <c r="D138" s="139">
        <f>'1.2.sz.mell. '!D138+'1.3.sz.mell. '!D138</f>
        <v>0</v>
      </c>
      <c r="E138" s="139">
        <f>'1.2.sz.mell. '!E138+'1.3.sz.mell. '!E138</f>
        <v>0</v>
      </c>
      <c r="F138" s="139">
        <f>'1.2.sz.mell. '!F138+'1.3.sz.mell. '!F138</f>
        <v>0</v>
      </c>
      <c r="G138" s="241">
        <f t="shared" si="9"/>
        <v>0</v>
      </c>
    </row>
    <row r="139" spans="1:7" ht="12" customHeight="1" x14ac:dyDescent="0.25">
      <c r="A139" s="13" t="s">
        <v>95</v>
      </c>
      <c r="B139" s="7" t="s">
        <v>319</v>
      </c>
      <c r="C139" s="139">
        <f>'1.2.sz.mell. '!C139+'1.3.sz.mell. '!C139</f>
        <v>0</v>
      </c>
      <c r="D139" s="139">
        <f>'1.2.sz.mell. '!D139+'1.3.sz.mell. '!D139</f>
        <v>0</v>
      </c>
      <c r="E139" s="139">
        <f>'1.2.sz.mell. '!E139+'1.3.sz.mell. '!E139</f>
        <v>0</v>
      </c>
      <c r="F139" s="139">
        <f>'1.2.sz.mell. '!F139+'1.3.sz.mell. '!F139</f>
        <v>0</v>
      </c>
      <c r="G139" s="241">
        <f t="shared" si="9"/>
        <v>0</v>
      </c>
    </row>
    <row r="140" spans="1:7" ht="12" customHeight="1" x14ac:dyDescent="0.25">
      <c r="A140" s="13" t="s">
        <v>96</v>
      </c>
      <c r="B140" s="7" t="s">
        <v>320</v>
      </c>
      <c r="C140" s="139">
        <f>'1.2.sz.mell. '!C140+'1.3.sz.mell. '!C140</f>
        <v>0</v>
      </c>
      <c r="D140" s="139">
        <f>'1.2.sz.mell. '!D140+'1.3.sz.mell. '!D140</f>
        <v>0</v>
      </c>
      <c r="E140" s="139">
        <f>'1.2.sz.mell. '!E140+'1.3.sz.mell. '!E140</f>
        <v>0</v>
      </c>
      <c r="F140" s="139">
        <f>'1.2.sz.mell. '!F140+'1.3.sz.mell. '!F140</f>
        <v>0</v>
      </c>
      <c r="G140" s="241">
        <f t="shared" si="9"/>
        <v>0</v>
      </c>
    </row>
    <row r="141" spans="1:7" ht="12" customHeight="1" thickBot="1" x14ac:dyDescent="0.3">
      <c r="A141" s="11" t="s">
        <v>97</v>
      </c>
      <c r="B141" s="7" t="s">
        <v>321</v>
      </c>
      <c r="C141" s="139">
        <f>'1.2.sz.mell. '!C141+'1.3.sz.mell. '!C141</f>
        <v>0</v>
      </c>
      <c r="D141" s="139">
        <f>'1.2.sz.mell. '!D141+'1.3.sz.mell. '!D141</f>
        <v>0</v>
      </c>
      <c r="E141" s="139">
        <f>'1.2.sz.mell. '!E141+'1.3.sz.mell. '!E141</f>
        <v>0</v>
      </c>
      <c r="F141" s="139">
        <f>'1.2.sz.mell. '!F141+'1.3.sz.mell. '!F141</f>
        <v>0</v>
      </c>
      <c r="G141" s="241">
        <f t="shared" si="9"/>
        <v>0</v>
      </c>
    </row>
    <row r="142" spans="1:7" ht="12" customHeight="1" thickBot="1" x14ac:dyDescent="0.3">
      <c r="A142" s="18" t="s">
        <v>10</v>
      </c>
      <c r="B142" s="50" t="s">
        <v>329</v>
      </c>
      <c r="C142" s="143">
        <f>+C143+C144+C145+C146</f>
        <v>932000</v>
      </c>
      <c r="D142" s="212">
        <f>+D143+D144+D145+D146</f>
        <v>-587</v>
      </c>
      <c r="E142" s="143">
        <f>+E143+E144+E145+E146</f>
        <v>0</v>
      </c>
      <c r="F142" s="143">
        <f>+F143+F144+F145+F146</f>
        <v>-587</v>
      </c>
      <c r="G142" s="179">
        <f>+G143+G144+G145+G146</f>
        <v>931413</v>
      </c>
    </row>
    <row r="143" spans="1:7" ht="12" customHeight="1" x14ac:dyDescent="0.25">
      <c r="A143" s="13" t="s">
        <v>54</v>
      </c>
      <c r="B143" s="7" t="s">
        <v>259</v>
      </c>
      <c r="C143" s="139">
        <f>'1.2.sz.mell. '!C143+'1.3.sz.mell. '!C143</f>
        <v>0</v>
      </c>
      <c r="D143" s="139">
        <f>'1.2.sz.mell. '!D143+'1.3.sz.mell. '!D143</f>
        <v>0</v>
      </c>
      <c r="E143" s="139">
        <f>'1.2.sz.mell. '!E143+'1.3.sz.mell. '!E143</f>
        <v>0</v>
      </c>
      <c r="F143" s="139">
        <f>'1.2.sz.mell. '!F143+'1.3.sz.mell. '!F143</f>
        <v>0</v>
      </c>
      <c r="G143" s="241">
        <f>C143+F143</f>
        <v>0</v>
      </c>
    </row>
    <row r="144" spans="1:7" ht="12" customHeight="1" x14ac:dyDescent="0.25">
      <c r="A144" s="13" t="s">
        <v>55</v>
      </c>
      <c r="B144" s="7" t="s">
        <v>260</v>
      </c>
      <c r="C144" s="139">
        <f>'1.2.sz.mell. '!C144+'1.3.sz.mell. '!C144</f>
        <v>932000</v>
      </c>
      <c r="D144" s="139">
        <f>'1.2.sz.mell. '!D144+'1.3.sz.mell. '!D144</f>
        <v>-587</v>
      </c>
      <c r="E144" s="139">
        <f>'1.2.sz.mell. '!E144+'1.3.sz.mell. '!E144</f>
        <v>0</v>
      </c>
      <c r="F144" s="139">
        <f>'1.2.sz.mell. '!F144+'1.3.sz.mell. '!F144</f>
        <v>-587</v>
      </c>
      <c r="G144" s="241">
        <f>C144+F144</f>
        <v>931413</v>
      </c>
    </row>
    <row r="145" spans="1:11" ht="12" customHeight="1" x14ac:dyDescent="0.25">
      <c r="A145" s="13" t="s">
        <v>176</v>
      </c>
      <c r="B145" s="7" t="s">
        <v>330</v>
      </c>
      <c r="C145" s="139">
        <f>'1.2.sz.mell. '!C145+'1.3.sz.mell. '!C145</f>
        <v>0</v>
      </c>
      <c r="D145" s="139">
        <f>'1.2.sz.mell. '!D145+'1.3.sz.mell. '!D145</f>
        <v>0</v>
      </c>
      <c r="E145" s="139">
        <f>'1.2.sz.mell. '!E145+'1.3.sz.mell. '!E145</f>
        <v>0</v>
      </c>
      <c r="F145" s="139">
        <f>'1.2.sz.mell. '!F145+'1.3.sz.mell. '!F145</f>
        <v>0</v>
      </c>
      <c r="G145" s="241">
        <f>C145+F145</f>
        <v>0</v>
      </c>
    </row>
    <row r="146" spans="1:11" ht="12" customHeight="1" thickBot="1" x14ac:dyDescent="0.3">
      <c r="A146" s="11" t="s">
        <v>177</v>
      </c>
      <c r="B146" s="5" t="s">
        <v>279</v>
      </c>
      <c r="C146" s="139">
        <f>'1.2.sz.mell. '!C146+'1.3.sz.mell. '!C146</f>
        <v>0</v>
      </c>
      <c r="D146" s="139">
        <f>'1.2.sz.mell. '!D146+'1.3.sz.mell. '!D146</f>
        <v>0</v>
      </c>
      <c r="E146" s="139">
        <f>'1.2.sz.mell. '!E146+'1.3.sz.mell. '!E146</f>
        <v>0</v>
      </c>
      <c r="F146" s="139">
        <f>'1.2.sz.mell. '!F146+'1.3.sz.mell. '!F146</f>
        <v>0</v>
      </c>
      <c r="G146" s="241">
        <f>C146+F146</f>
        <v>0</v>
      </c>
    </row>
    <row r="147" spans="1:11" ht="12" customHeight="1" thickBot="1" x14ac:dyDescent="0.3">
      <c r="A147" s="18" t="s">
        <v>11</v>
      </c>
      <c r="B147" s="50" t="s">
        <v>331</v>
      </c>
      <c r="C147" s="203">
        <f>SUM(C148:C152)</f>
        <v>0</v>
      </c>
      <c r="D147" s="213">
        <f>SUM(D148:D152)</f>
        <v>0</v>
      </c>
      <c r="E147" s="203">
        <f>SUM(E148:E152)</f>
        <v>0</v>
      </c>
      <c r="F147" s="203">
        <f>SUM(F148:F152)</f>
        <v>0</v>
      </c>
      <c r="G147" s="198">
        <f>SUM(G148:G152)</f>
        <v>0</v>
      </c>
    </row>
    <row r="148" spans="1:11" ht="12" customHeight="1" x14ac:dyDescent="0.25">
      <c r="A148" s="13" t="s">
        <v>56</v>
      </c>
      <c r="B148" s="7" t="s">
        <v>326</v>
      </c>
      <c r="C148" s="139">
        <f>'1.2.sz.mell. '!C148+'1.3.sz.mell. '!C148</f>
        <v>0</v>
      </c>
      <c r="D148" s="139">
        <f>'1.2.sz.mell. '!D148+'1.3.sz.mell. '!D148</f>
        <v>0</v>
      </c>
      <c r="E148" s="139">
        <f>'1.2.sz.mell. '!E148+'1.3.sz.mell. '!E148</f>
        <v>0</v>
      </c>
      <c r="F148" s="139">
        <f>'1.2.sz.mell. '!F148+'1.3.sz.mell. '!F148</f>
        <v>0</v>
      </c>
      <c r="G148" s="241">
        <f t="shared" ref="G148:G153" si="10">C148+F148</f>
        <v>0</v>
      </c>
    </row>
    <row r="149" spans="1:11" ht="12" customHeight="1" x14ac:dyDescent="0.25">
      <c r="A149" s="13" t="s">
        <v>57</v>
      </c>
      <c r="B149" s="7" t="s">
        <v>333</v>
      </c>
      <c r="C149" s="139">
        <f>'1.2.sz.mell. '!C149+'1.3.sz.mell. '!C149</f>
        <v>0</v>
      </c>
      <c r="D149" s="139">
        <f>'1.2.sz.mell. '!D149+'1.3.sz.mell. '!D149</f>
        <v>0</v>
      </c>
      <c r="E149" s="139">
        <f>'1.2.sz.mell. '!E149+'1.3.sz.mell. '!E149</f>
        <v>0</v>
      </c>
      <c r="F149" s="139">
        <f>'1.2.sz.mell. '!F149+'1.3.sz.mell. '!F149</f>
        <v>0</v>
      </c>
      <c r="G149" s="241">
        <f t="shared" si="10"/>
        <v>0</v>
      </c>
    </row>
    <row r="150" spans="1:11" ht="12" customHeight="1" x14ac:dyDescent="0.25">
      <c r="A150" s="13" t="s">
        <v>188</v>
      </c>
      <c r="B150" s="7" t="s">
        <v>328</v>
      </c>
      <c r="C150" s="139">
        <f>'1.2.sz.mell. '!C150+'1.3.sz.mell. '!C150</f>
        <v>0</v>
      </c>
      <c r="D150" s="139">
        <f>'1.2.sz.mell. '!D150+'1.3.sz.mell. '!D150</f>
        <v>0</v>
      </c>
      <c r="E150" s="139">
        <f>'1.2.sz.mell. '!E150+'1.3.sz.mell. '!E150</f>
        <v>0</v>
      </c>
      <c r="F150" s="139">
        <f>'1.2.sz.mell. '!F150+'1.3.sz.mell. '!F150</f>
        <v>0</v>
      </c>
      <c r="G150" s="241">
        <f t="shared" si="10"/>
        <v>0</v>
      </c>
    </row>
    <row r="151" spans="1:11" ht="12" customHeight="1" x14ac:dyDescent="0.25">
      <c r="A151" s="13" t="s">
        <v>189</v>
      </c>
      <c r="B151" s="7" t="s">
        <v>334</v>
      </c>
      <c r="C151" s="139">
        <f>'1.2.sz.mell. '!C151+'1.3.sz.mell. '!C151</f>
        <v>0</v>
      </c>
      <c r="D151" s="139">
        <f>'1.2.sz.mell. '!D151+'1.3.sz.mell. '!D151</f>
        <v>0</v>
      </c>
      <c r="E151" s="139">
        <f>'1.2.sz.mell. '!E151+'1.3.sz.mell. '!E151</f>
        <v>0</v>
      </c>
      <c r="F151" s="139">
        <f>'1.2.sz.mell. '!F151+'1.3.sz.mell. '!F151</f>
        <v>0</v>
      </c>
      <c r="G151" s="241">
        <f t="shared" si="10"/>
        <v>0</v>
      </c>
    </row>
    <row r="152" spans="1:11" ht="12" customHeight="1" thickBot="1" x14ac:dyDescent="0.3">
      <c r="A152" s="13" t="s">
        <v>332</v>
      </c>
      <c r="B152" s="7" t="s">
        <v>335</v>
      </c>
      <c r="C152" s="139">
        <f>'1.2.sz.mell. '!C152+'1.3.sz.mell. '!C152</f>
        <v>0</v>
      </c>
      <c r="D152" s="139">
        <f>'1.2.sz.mell. '!D152+'1.3.sz.mell. '!D152</f>
        <v>0</v>
      </c>
      <c r="E152" s="139">
        <f>'1.2.sz.mell. '!E152+'1.3.sz.mell. '!E152</f>
        <v>0</v>
      </c>
      <c r="F152" s="139">
        <f>'1.2.sz.mell. '!F152+'1.3.sz.mell. '!F152</f>
        <v>0</v>
      </c>
      <c r="G152" s="242">
        <f t="shared" si="10"/>
        <v>0</v>
      </c>
    </row>
    <row r="153" spans="1:11" ht="12" customHeight="1" thickBot="1" x14ac:dyDescent="0.3">
      <c r="A153" s="18" t="s">
        <v>12</v>
      </c>
      <c r="B153" s="50" t="s">
        <v>336</v>
      </c>
      <c r="C153" s="204"/>
      <c r="D153" s="214"/>
      <c r="E153" s="204"/>
      <c r="F153" s="203">
        <f t="shared" ref="F153:F154" si="11">D153+E153</f>
        <v>0</v>
      </c>
      <c r="G153" s="278">
        <f t="shared" si="10"/>
        <v>0</v>
      </c>
    </row>
    <row r="154" spans="1:11" ht="12" customHeight="1" thickBot="1" x14ac:dyDescent="0.3">
      <c r="A154" s="18" t="s">
        <v>13</v>
      </c>
      <c r="B154" s="50" t="s">
        <v>337</v>
      </c>
      <c r="C154" s="204"/>
      <c r="D154" s="214"/>
      <c r="E154" s="279"/>
      <c r="F154" s="313">
        <f t="shared" si="11"/>
        <v>0</v>
      </c>
      <c r="G154" s="180">
        <f>C154+D154</f>
        <v>0</v>
      </c>
    </row>
    <row r="155" spans="1:11" ht="15" customHeight="1" thickBot="1" x14ac:dyDescent="0.3">
      <c r="A155" s="18" t="s">
        <v>14</v>
      </c>
      <c r="B155" s="50" t="s">
        <v>339</v>
      </c>
      <c r="C155" s="205">
        <f>+C131+C135+C142+C147+C153+C154</f>
        <v>932000</v>
      </c>
      <c r="D155" s="215">
        <f>+D131+D135+D142+D147+D153+D154</f>
        <v>-587</v>
      </c>
      <c r="E155" s="205">
        <f>+E131+E135+E142+E147+E153+E154</f>
        <v>0</v>
      </c>
      <c r="F155" s="205">
        <f>+F131+F135+F142+F147+F153+F154</f>
        <v>-587</v>
      </c>
      <c r="G155" s="199">
        <f>C155+F155</f>
        <v>931413</v>
      </c>
      <c r="H155" s="160"/>
      <c r="I155" s="161"/>
      <c r="J155" s="161"/>
      <c r="K155" s="161"/>
    </row>
    <row r="156" spans="1:11" s="150" customFormat="1" ht="12.95" customHeight="1" thickBot="1" x14ac:dyDescent="0.25">
      <c r="A156" s="81" t="s">
        <v>15</v>
      </c>
      <c r="B156" s="124" t="s">
        <v>338</v>
      </c>
      <c r="C156" s="205">
        <f>+C130+C155</f>
        <v>257635751</v>
      </c>
      <c r="D156" s="215">
        <f>+D130+D155</f>
        <v>-2242429</v>
      </c>
      <c r="E156" s="205">
        <f>+E130+E155</f>
        <v>3116000</v>
      </c>
      <c r="F156" s="205">
        <f>+F130+F155</f>
        <v>873571</v>
      </c>
      <c r="G156" s="199">
        <f>+G130+G155</f>
        <v>258509322</v>
      </c>
    </row>
    <row r="157" spans="1:11" ht="7.5" customHeight="1" x14ac:dyDescent="0.25"/>
    <row r="158" spans="1:11" x14ac:dyDescent="0.25">
      <c r="A158" s="360" t="s">
        <v>261</v>
      </c>
      <c r="B158" s="360"/>
      <c r="C158" s="360"/>
      <c r="D158" s="360"/>
      <c r="E158" s="360"/>
      <c r="F158" s="360"/>
      <c r="G158" s="360"/>
    </row>
    <row r="159" spans="1:11" ht="15" customHeight="1" thickBot="1" x14ac:dyDescent="0.3">
      <c r="A159" s="350" t="s">
        <v>83</v>
      </c>
      <c r="B159" s="350"/>
      <c r="C159" s="83"/>
      <c r="G159" s="83" t="str">
        <f>G91</f>
        <v>Forintban!</v>
      </c>
    </row>
    <row r="160" spans="1:11" ht="25.5" customHeight="1" thickBot="1" x14ac:dyDescent="0.3">
      <c r="A160" s="18">
        <v>1</v>
      </c>
      <c r="B160" s="23" t="s">
        <v>340</v>
      </c>
      <c r="C160" s="207">
        <f>+C63-C130</f>
        <v>-206261931</v>
      </c>
      <c r="D160" s="137">
        <f>+D63-D130</f>
        <v>2437422</v>
      </c>
      <c r="E160" s="137">
        <f>+E63-E130</f>
        <v>0</v>
      </c>
      <c r="F160" s="137">
        <f>+F63-F130</f>
        <v>2437422</v>
      </c>
      <c r="G160" s="77">
        <f>+G63-G130</f>
        <v>-203824509</v>
      </c>
    </row>
    <row r="161" spans="1:7" ht="32.25" customHeight="1" thickBot="1" x14ac:dyDescent="0.3">
      <c r="A161" s="18" t="s">
        <v>6</v>
      </c>
      <c r="B161" s="23" t="s">
        <v>346</v>
      </c>
      <c r="C161" s="137">
        <f>+C87-C155</f>
        <v>206261931</v>
      </c>
      <c r="D161" s="137">
        <f>+D87-D155</f>
        <v>-2437422</v>
      </c>
      <c r="E161" s="137">
        <f>+E87-E155</f>
        <v>0</v>
      </c>
      <c r="F161" s="137">
        <f>+F87-F155</f>
        <v>-2437422</v>
      </c>
      <c r="G161" s="77">
        <f>+G87-G155</f>
        <v>203824509</v>
      </c>
    </row>
  </sheetData>
  <mergeCells count="12">
    <mergeCell ref="A1:G1"/>
    <mergeCell ref="A90:G90"/>
    <mergeCell ref="A2:B2"/>
    <mergeCell ref="A91:B91"/>
    <mergeCell ref="A159:B159"/>
    <mergeCell ref="A3:A4"/>
    <mergeCell ref="B3:B4"/>
    <mergeCell ref="C3:G3"/>
    <mergeCell ref="A92:A93"/>
    <mergeCell ref="B92:B93"/>
    <mergeCell ref="C92:G92"/>
    <mergeCell ref="A158:G158"/>
  </mergeCells>
  <phoneticPr fontId="0" type="noConversion"/>
  <printOptions horizontalCentered="1"/>
  <pageMargins left="0.39370078740157483" right="0.39370078740157483" top="1.4566929133858268" bottom="0.86614173228346458" header="0.78740157480314965" footer="0.59055118110236227"/>
  <pageSetup paperSize="9" scale="76" fitToHeight="2" orientation="portrait" r:id="rId1"/>
  <headerFooter alignWithMargins="0">
    <oddHeader xml:space="preserve">&amp;C&amp;"Times New Roman CE,Félkövér"&amp;12
Som Község Önkormányzata
2018. ÉVI KÖLTSÉGVETÉSÉNEK ÖSSZEVONT MÓDOSÍTOTT MÉRLEGE&amp;10
&amp;R&amp;"Times New Roman CE,Félkövér dőlt"&amp;11 1.1. melléklet </oddHeader>
  </headerFooter>
  <rowBreaks count="3" manualBreakCount="3">
    <brk id="67" max="6" man="1"/>
    <brk id="89" max="4" man="1"/>
    <brk id="157" max="1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">
    <tabColor rgb="FF92D050"/>
  </sheetPr>
  <dimension ref="A1:K161"/>
  <sheetViews>
    <sheetView topLeftCell="A52" zoomScaleNormal="100" zoomScaleSheetLayoutView="100" workbookViewId="0">
      <selection activeCell="E26" sqref="E26"/>
    </sheetView>
  </sheetViews>
  <sheetFormatPr defaultRowHeight="15.75" x14ac:dyDescent="0.25"/>
  <cols>
    <col min="1" max="1" width="7.5" style="125" customWidth="1"/>
    <col min="2" max="2" width="59.6640625" style="125" customWidth="1"/>
    <col min="3" max="3" width="14.83203125" style="126" customWidth="1"/>
    <col min="4" max="4" width="11.83203125" style="148" customWidth="1"/>
    <col min="5" max="6" width="12.6640625" style="148" bestFit="1" customWidth="1"/>
    <col min="7" max="7" width="14.83203125" style="148" customWidth="1"/>
    <col min="8" max="16384" width="9.33203125" style="148"/>
  </cols>
  <sheetData>
    <row r="1" spans="1:7" ht="15.95" customHeight="1" x14ac:dyDescent="0.25">
      <c r="A1" s="349" t="s">
        <v>3</v>
      </c>
      <c r="B1" s="349"/>
      <c r="C1" s="349"/>
      <c r="D1" s="349"/>
      <c r="E1" s="349"/>
      <c r="F1" s="349"/>
      <c r="G1" s="349"/>
    </row>
    <row r="2" spans="1:7" ht="15.95" customHeight="1" thickBot="1" x14ac:dyDescent="0.3">
      <c r="A2" s="350" t="s">
        <v>81</v>
      </c>
      <c r="B2" s="350"/>
      <c r="C2" s="206"/>
      <c r="G2" s="206" t="s">
        <v>440</v>
      </c>
    </row>
    <row r="3" spans="1:7" x14ac:dyDescent="0.25">
      <c r="A3" s="352" t="s">
        <v>46</v>
      </c>
      <c r="B3" s="354" t="s">
        <v>4</v>
      </c>
      <c r="C3" s="356" t="str">
        <f>+CONCATENATE(LEFT(ÖSSZEFÜGGÉSEK!A6,4),". évi")</f>
        <v>2018. évi</v>
      </c>
      <c r="D3" s="357"/>
      <c r="E3" s="358"/>
      <c r="F3" s="358"/>
      <c r="G3" s="359"/>
    </row>
    <row r="4" spans="1:7" ht="48.75" thickBot="1" x14ac:dyDescent="0.3">
      <c r="A4" s="353"/>
      <c r="B4" s="355"/>
      <c r="C4" s="316" t="s">
        <v>378</v>
      </c>
      <c r="D4" s="317" t="s">
        <v>453</v>
      </c>
      <c r="E4" s="317" t="str">
        <f>'1.1.sz.mell.'!E4</f>
        <v xml:space="preserve">2. sz. módosítás </v>
      </c>
      <c r="F4" s="318" t="s">
        <v>448</v>
      </c>
      <c r="G4" s="319" t="str">
        <f>'1.1.sz.mell.'!G4</f>
        <v>2. számú módosítás utáni előirányzat</v>
      </c>
    </row>
    <row r="5" spans="1:7" s="149" customFormat="1" ht="12" customHeight="1" thickBot="1" x14ac:dyDescent="0.25">
      <c r="A5" s="145" t="s">
        <v>353</v>
      </c>
      <c r="B5" s="146" t="s">
        <v>354</v>
      </c>
      <c r="C5" s="320" t="s">
        <v>355</v>
      </c>
      <c r="D5" s="320" t="s">
        <v>357</v>
      </c>
      <c r="E5" s="321" t="s">
        <v>356</v>
      </c>
      <c r="F5" s="321" t="s">
        <v>454</v>
      </c>
      <c r="G5" s="322" t="s">
        <v>455</v>
      </c>
    </row>
    <row r="6" spans="1:7" s="150" customFormat="1" ht="12" customHeight="1" thickBot="1" x14ac:dyDescent="0.25">
      <c r="A6" s="18" t="s">
        <v>5</v>
      </c>
      <c r="B6" s="19" t="s">
        <v>141</v>
      </c>
      <c r="C6" s="137">
        <f>+C7+C8+C9+C10+C11+C12</f>
        <v>23285320</v>
      </c>
      <c r="D6" s="137">
        <f>+D7+D8+D9+D10+D11+D12</f>
        <v>195580</v>
      </c>
      <c r="E6" s="137">
        <f>+E7+E8+E9+E10+E11+E12</f>
        <v>0</v>
      </c>
      <c r="F6" s="137">
        <f>+F7+F8+F9+F10+F11+F12</f>
        <v>195580</v>
      </c>
      <c r="G6" s="77">
        <f>+G7+G8+G9+G10+G11+G12</f>
        <v>23480900</v>
      </c>
    </row>
    <row r="7" spans="1:7" s="150" customFormat="1" ht="12" customHeight="1" x14ac:dyDescent="0.2">
      <c r="A7" s="13" t="s">
        <v>58</v>
      </c>
      <c r="B7" s="151" t="s">
        <v>142</v>
      </c>
      <c r="C7" s="139">
        <v>15971180</v>
      </c>
      <c r="D7" s="139"/>
      <c r="E7" s="139">
        <v>0</v>
      </c>
      <c r="F7" s="181">
        <f>D7+E7</f>
        <v>0</v>
      </c>
      <c r="G7" s="180">
        <f t="shared" ref="G7:G12" si="0">C7+F7</f>
        <v>15971180</v>
      </c>
    </row>
    <row r="8" spans="1:7" s="150" customFormat="1" ht="12" customHeight="1" x14ac:dyDescent="0.2">
      <c r="A8" s="12" t="s">
        <v>59</v>
      </c>
      <c r="B8" s="152" t="s">
        <v>143</v>
      </c>
      <c r="C8" s="138"/>
      <c r="D8" s="138"/>
      <c r="E8" s="139"/>
      <c r="F8" s="181">
        <f t="shared" ref="F8:F62" si="1">D8+E8</f>
        <v>0</v>
      </c>
      <c r="G8" s="180">
        <f t="shared" si="0"/>
        <v>0</v>
      </c>
    </row>
    <row r="9" spans="1:7" s="150" customFormat="1" ht="12" customHeight="1" x14ac:dyDescent="0.2">
      <c r="A9" s="12" t="s">
        <v>60</v>
      </c>
      <c r="B9" s="152" t="s">
        <v>144</v>
      </c>
      <c r="C9" s="138">
        <v>5514140</v>
      </c>
      <c r="D9" s="138"/>
      <c r="E9" s="138">
        <v>0</v>
      </c>
      <c r="F9" s="181">
        <f t="shared" si="1"/>
        <v>0</v>
      </c>
      <c r="G9" s="180">
        <f t="shared" si="0"/>
        <v>5514140</v>
      </c>
    </row>
    <row r="10" spans="1:7" s="150" customFormat="1" ht="12" customHeight="1" x14ac:dyDescent="0.2">
      <c r="A10" s="12" t="s">
        <v>61</v>
      </c>
      <c r="B10" s="152" t="s">
        <v>145</v>
      </c>
      <c r="C10" s="138">
        <v>1800000</v>
      </c>
      <c r="D10" s="138"/>
      <c r="E10" s="138">
        <v>0</v>
      </c>
      <c r="F10" s="181">
        <f t="shared" si="1"/>
        <v>0</v>
      </c>
      <c r="G10" s="180">
        <f t="shared" si="0"/>
        <v>1800000</v>
      </c>
    </row>
    <row r="11" spans="1:7" s="150" customFormat="1" ht="12" customHeight="1" x14ac:dyDescent="0.2">
      <c r="A11" s="12" t="s">
        <v>78</v>
      </c>
      <c r="B11" s="79" t="s">
        <v>298</v>
      </c>
      <c r="C11" s="138">
        <v>0</v>
      </c>
      <c r="D11" s="138">
        <v>195580</v>
      </c>
      <c r="E11" s="138"/>
      <c r="F11" s="181">
        <f t="shared" si="1"/>
        <v>195580</v>
      </c>
      <c r="G11" s="180">
        <f t="shared" si="0"/>
        <v>195580</v>
      </c>
    </row>
    <row r="12" spans="1:7" s="150" customFormat="1" ht="12" customHeight="1" thickBot="1" x14ac:dyDescent="0.25">
      <c r="A12" s="14" t="s">
        <v>62</v>
      </c>
      <c r="B12" s="80" t="s">
        <v>299</v>
      </c>
      <c r="C12" s="138"/>
      <c r="D12" s="138"/>
      <c r="E12" s="139"/>
      <c r="F12" s="181">
        <f t="shared" si="1"/>
        <v>0</v>
      </c>
      <c r="G12" s="180">
        <f t="shared" si="0"/>
        <v>0</v>
      </c>
    </row>
    <row r="13" spans="1:7" s="150" customFormat="1" ht="12" customHeight="1" thickBot="1" x14ac:dyDescent="0.25">
      <c r="A13" s="18" t="s">
        <v>6</v>
      </c>
      <c r="B13" s="78" t="s">
        <v>146</v>
      </c>
      <c r="C13" s="137">
        <f>+C14+C15+C16+C17+C18</f>
        <v>3452500</v>
      </c>
      <c r="D13" s="137">
        <f>+D14+D15+D16+D17+D18</f>
        <v>0</v>
      </c>
      <c r="E13" s="137">
        <f>+E14+E15+E16+E17+E18</f>
        <v>2733000</v>
      </c>
      <c r="F13" s="137">
        <f>+F14+F15+F16+F17+F18</f>
        <v>2733000</v>
      </c>
      <c r="G13" s="77">
        <f>+G14+G15+G16+G17+G18</f>
        <v>6185500</v>
      </c>
    </row>
    <row r="14" spans="1:7" s="150" customFormat="1" ht="12" customHeight="1" x14ac:dyDescent="0.2">
      <c r="A14" s="13" t="s">
        <v>64</v>
      </c>
      <c r="B14" s="151" t="s">
        <v>147</v>
      </c>
      <c r="C14" s="139"/>
      <c r="D14" s="139"/>
      <c r="E14" s="139"/>
      <c r="F14" s="181">
        <f t="shared" si="1"/>
        <v>0</v>
      </c>
      <c r="G14" s="180">
        <f t="shared" ref="G14:G19" si="2">C14+F14</f>
        <v>0</v>
      </c>
    </row>
    <row r="15" spans="1:7" s="150" customFormat="1" ht="12" customHeight="1" x14ac:dyDescent="0.2">
      <c r="A15" s="12" t="s">
        <v>65</v>
      </c>
      <c r="B15" s="152" t="s">
        <v>148</v>
      </c>
      <c r="C15" s="138"/>
      <c r="D15" s="138"/>
      <c r="E15" s="139"/>
      <c r="F15" s="181">
        <f t="shared" si="1"/>
        <v>0</v>
      </c>
      <c r="G15" s="180">
        <f t="shared" si="2"/>
        <v>0</v>
      </c>
    </row>
    <row r="16" spans="1:7" s="150" customFormat="1" ht="12" customHeight="1" x14ac:dyDescent="0.2">
      <c r="A16" s="12" t="s">
        <v>66</v>
      </c>
      <c r="B16" s="152" t="s">
        <v>291</v>
      </c>
      <c r="C16" s="138"/>
      <c r="D16" s="138"/>
      <c r="E16" s="139"/>
      <c r="F16" s="181">
        <f t="shared" si="1"/>
        <v>0</v>
      </c>
      <c r="G16" s="180">
        <f t="shared" si="2"/>
        <v>0</v>
      </c>
    </row>
    <row r="17" spans="1:7" s="150" customFormat="1" ht="12" customHeight="1" x14ac:dyDescent="0.2">
      <c r="A17" s="12" t="s">
        <v>67</v>
      </c>
      <c r="B17" s="152" t="s">
        <v>292</v>
      </c>
      <c r="C17" s="138"/>
      <c r="D17" s="138"/>
      <c r="E17" s="139"/>
      <c r="F17" s="181">
        <f t="shared" si="1"/>
        <v>0</v>
      </c>
      <c r="G17" s="180">
        <f t="shared" si="2"/>
        <v>0</v>
      </c>
    </row>
    <row r="18" spans="1:7" s="150" customFormat="1" ht="12" customHeight="1" x14ac:dyDescent="0.2">
      <c r="A18" s="12" t="s">
        <v>68</v>
      </c>
      <c r="B18" s="152" t="s">
        <v>149</v>
      </c>
      <c r="C18" s="138">
        <v>3452500</v>
      </c>
      <c r="D18" s="138"/>
      <c r="E18" s="138">
        <v>2733000</v>
      </c>
      <c r="F18" s="181">
        <f t="shared" si="1"/>
        <v>2733000</v>
      </c>
      <c r="G18" s="180">
        <f t="shared" si="2"/>
        <v>6185500</v>
      </c>
    </row>
    <row r="19" spans="1:7" s="150" customFormat="1" ht="12" customHeight="1" thickBot="1" x14ac:dyDescent="0.25">
      <c r="A19" s="14" t="s">
        <v>74</v>
      </c>
      <c r="B19" s="80" t="s">
        <v>150</v>
      </c>
      <c r="C19" s="140"/>
      <c r="D19" s="140"/>
      <c r="E19" s="276"/>
      <c r="F19" s="181">
        <f t="shared" si="1"/>
        <v>0</v>
      </c>
      <c r="G19" s="180">
        <f t="shared" si="2"/>
        <v>0</v>
      </c>
    </row>
    <row r="20" spans="1:7" s="150" customFormat="1" ht="12" customHeight="1" thickBot="1" x14ac:dyDescent="0.25">
      <c r="A20" s="18" t="s">
        <v>7</v>
      </c>
      <c r="B20" s="19" t="s">
        <v>151</v>
      </c>
      <c r="C20" s="137">
        <f>+C21+C22+C23+C24+C25</f>
        <v>0</v>
      </c>
      <c r="D20" s="137">
        <f>+D21+D22+D23+D24+D25</f>
        <v>0</v>
      </c>
      <c r="E20" s="137">
        <f>+E21+E22+E23+E24+E25</f>
        <v>383000</v>
      </c>
      <c r="F20" s="137">
        <f>+F21+F22+F23+F24+F25</f>
        <v>383000</v>
      </c>
      <c r="G20" s="77">
        <f>+G21+G22+G23+G24+G25</f>
        <v>383000</v>
      </c>
    </row>
    <row r="21" spans="1:7" s="150" customFormat="1" ht="12" customHeight="1" x14ac:dyDescent="0.2">
      <c r="A21" s="13" t="s">
        <v>47</v>
      </c>
      <c r="B21" s="151" t="s">
        <v>152</v>
      </c>
      <c r="C21" s="139">
        <v>0</v>
      </c>
      <c r="D21" s="139"/>
      <c r="E21" s="139"/>
      <c r="F21" s="181">
        <f t="shared" si="1"/>
        <v>0</v>
      </c>
      <c r="G21" s="180">
        <f t="shared" ref="G21:G26" si="3">C21+F21</f>
        <v>0</v>
      </c>
    </row>
    <row r="22" spans="1:7" s="150" customFormat="1" ht="12" customHeight="1" x14ac:dyDescent="0.2">
      <c r="A22" s="12" t="s">
        <v>48</v>
      </c>
      <c r="B22" s="152" t="s">
        <v>153</v>
      </c>
      <c r="C22" s="138"/>
      <c r="D22" s="138"/>
      <c r="E22" s="138"/>
      <c r="F22" s="181">
        <f t="shared" si="1"/>
        <v>0</v>
      </c>
      <c r="G22" s="180">
        <f t="shared" si="3"/>
        <v>0</v>
      </c>
    </row>
    <row r="23" spans="1:7" s="150" customFormat="1" ht="12" customHeight="1" x14ac:dyDescent="0.2">
      <c r="A23" s="12" t="s">
        <v>49</v>
      </c>
      <c r="B23" s="152" t="s">
        <v>293</v>
      </c>
      <c r="C23" s="138"/>
      <c r="D23" s="138"/>
      <c r="E23" s="138"/>
      <c r="F23" s="181">
        <f t="shared" si="1"/>
        <v>0</v>
      </c>
      <c r="G23" s="180">
        <f t="shared" si="3"/>
        <v>0</v>
      </c>
    </row>
    <row r="24" spans="1:7" s="150" customFormat="1" ht="12" customHeight="1" x14ac:dyDescent="0.2">
      <c r="A24" s="12" t="s">
        <v>50</v>
      </c>
      <c r="B24" s="152" t="s">
        <v>294</v>
      </c>
      <c r="C24" s="138"/>
      <c r="D24" s="138"/>
      <c r="E24" s="138"/>
      <c r="F24" s="181">
        <f t="shared" si="1"/>
        <v>0</v>
      </c>
      <c r="G24" s="180">
        <f t="shared" si="3"/>
        <v>0</v>
      </c>
    </row>
    <row r="25" spans="1:7" s="150" customFormat="1" ht="12" customHeight="1" x14ac:dyDescent="0.2">
      <c r="A25" s="12" t="s">
        <v>91</v>
      </c>
      <c r="B25" s="152" t="s">
        <v>154</v>
      </c>
      <c r="C25" s="138">
        <v>0</v>
      </c>
      <c r="D25" s="138"/>
      <c r="E25" s="138">
        <v>383000</v>
      </c>
      <c r="F25" s="181">
        <f t="shared" si="1"/>
        <v>383000</v>
      </c>
      <c r="G25" s="180">
        <f t="shared" si="3"/>
        <v>383000</v>
      </c>
    </row>
    <row r="26" spans="1:7" s="150" customFormat="1" ht="12" customHeight="1" thickBot="1" x14ac:dyDescent="0.25">
      <c r="A26" s="14" t="s">
        <v>92</v>
      </c>
      <c r="B26" s="153" t="s">
        <v>155</v>
      </c>
      <c r="C26" s="140"/>
      <c r="D26" s="140"/>
      <c r="E26" s="276"/>
      <c r="F26" s="304">
        <f t="shared" si="1"/>
        <v>0</v>
      </c>
      <c r="G26" s="180">
        <f t="shared" si="3"/>
        <v>0</v>
      </c>
    </row>
    <row r="27" spans="1:7" s="150" customFormat="1" ht="12" customHeight="1" thickBot="1" x14ac:dyDescent="0.25">
      <c r="A27" s="18" t="s">
        <v>93</v>
      </c>
      <c r="B27" s="19" t="s">
        <v>431</v>
      </c>
      <c r="C27" s="143">
        <f>+C28+C29+C30+C31+C32+C33+C34</f>
        <v>21650000</v>
      </c>
      <c r="D27" s="143">
        <f>+D28+D29+D30+D31+D32+D33+D34</f>
        <v>0</v>
      </c>
      <c r="E27" s="143">
        <f>+E28+E29+E30+E31+E32+E33+E34</f>
        <v>0</v>
      </c>
      <c r="F27" s="143">
        <f>+F28+F29+F30+F31+F32+F33+F34</f>
        <v>0</v>
      </c>
      <c r="G27" s="179">
        <f>+G28+G29+G30+G31+G32+G33+G34</f>
        <v>21650000</v>
      </c>
    </row>
    <row r="28" spans="1:7" s="150" customFormat="1" ht="12" customHeight="1" x14ac:dyDescent="0.2">
      <c r="A28" s="13" t="s">
        <v>156</v>
      </c>
      <c r="B28" s="151" t="s">
        <v>459</v>
      </c>
      <c r="C28" s="181">
        <v>10000000</v>
      </c>
      <c r="D28" s="181"/>
      <c r="E28" s="181">
        <v>0</v>
      </c>
      <c r="F28" s="181">
        <f t="shared" si="1"/>
        <v>0</v>
      </c>
      <c r="G28" s="180">
        <f t="shared" ref="G28:G34" si="4">C28+F28</f>
        <v>10000000</v>
      </c>
    </row>
    <row r="29" spans="1:7" s="150" customFormat="1" ht="12" customHeight="1" x14ac:dyDescent="0.2">
      <c r="A29" s="12" t="s">
        <v>157</v>
      </c>
      <c r="B29" s="152" t="s">
        <v>425</v>
      </c>
      <c r="C29" s="138"/>
      <c r="D29" s="138"/>
      <c r="E29" s="138"/>
      <c r="F29" s="181">
        <f t="shared" si="1"/>
        <v>0</v>
      </c>
      <c r="G29" s="180">
        <f t="shared" si="4"/>
        <v>0</v>
      </c>
    </row>
    <row r="30" spans="1:7" s="150" customFormat="1" ht="12" customHeight="1" x14ac:dyDescent="0.2">
      <c r="A30" s="12" t="s">
        <v>158</v>
      </c>
      <c r="B30" s="152" t="s">
        <v>426</v>
      </c>
      <c r="C30" s="138">
        <v>10000000</v>
      </c>
      <c r="D30" s="138"/>
      <c r="E30" s="138">
        <v>0</v>
      </c>
      <c r="F30" s="181">
        <f t="shared" si="1"/>
        <v>0</v>
      </c>
      <c r="G30" s="180">
        <f t="shared" si="4"/>
        <v>10000000</v>
      </c>
    </row>
    <row r="31" spans="1:7" s="150" customFormat="1" ht="12" customHeight="1" x14ac:dyDescent="0.2">
      <c r="A31" s="12" t="s">
        <v>159</v>
      </c>
      <c r="B31" s="152" t="s">
        <v>427</v>
      </c>
      <c r="C31" s="138"/>
      <c r="D31" s="138"/>
      <c r="E31" s="138"/>
      <c r="F31" s="181">
        <f t="shared" si="1"/>
        <v>0</v>
      </c>
      <c r="G31" s="180">
        <f t="shared" si="4"/>
        <v>0</v>
      </c>
    </row>
    <row r="32" spans="1:7" s="150" customFormat="1" ht="12" customHeight="1" x14ac:dyDescent="0.2">
      <c r="A32" s="12" t="s">
        <v>428</v>
      </c>
      <c r="B32" s="152" t="s">
        <v>160</v>
      </c>
      <c r="C32" s="138">
        <v>1500000</v>
      </c>
      <c r="D32" s="138"/>
      <c r="E32" s="138">
        <v>0</v>
      </c>
      <c r="F32" s="181">
        <f t="shared" si="1"/>
        <v>0</v>
      </c>
      <c r="G32" s="180">
        <f t="shared" si="4"/>
        <v>1500000</v>
      </c>
    </row>
    <row r="33" spans="1:7" s="150" customFormat="1" ht="12" customHeight="1" x14ac:dyDescent="0.2">
      <c r="A33" s="12" t="s">
        <v>429</v>
      </c>
      <c r="B33" s="152" t="s">
        <v>161</v>
      </c>
      <c r="C33" s="138"/>
      <c r="D33" s="138"/>
      <c r="E33" s="138"/>
      <c r="F33" s="181">
        <f t="shared" si="1"/>
        <v>0</v>
      </c>
      <c r="G33" s="180">
        <f t="shared" si="4"/>
        <v>0</v>
      </c>
    </row>
    <row r="34" spans="1:7" s="150" customFormat="1" ht="12" customHeight="1" thickBot="1" x14ac:dyDescent="0.25">
      <c r="A34" s="14" t="s">
        <v>430</v>
      </c>
      <c r="B34" s="153" t="s">
        <v>162</v>
      </c>
      <c r="C34" s="140">
        <v>150000</v>
      </c>
      <c r="D34" s="140"/>
      <c r="E34" s="140">
        <v>0</v>
      </c>
      <c r="F34" s="304">
        <f t="shared" si="1"/>
        <v>0</v>
      </c>
      <c r="G34" s="180">
        <f t="shared" si="4"/>
        <v>150000</v>
      </c>
    </row>
    <row r="35" spans="1:7" s="150" customFormat="1" ht="12" customHeight="1" thickBot="1" x14ac:dyDescent="0.25">
      <c r="A35" s="18" t="s">
        <v>9</v>
      </c>
      <c r="B35" s="19" t="s">
        <v>300</v>
      </c>
      <c r="C35" s="137">
        <f>SUM(C36:C46)</f>
        <v>1364000</v>
      </c>
      <c r="D35" s="137">
        <f>SUM(D36:D46)</f>
        <v>0</v>
      </c>
      <c r="E35" s="137">
        <f>SUM(E36:E46)</f>
        <v>0</v>
      </c>
      <c r="F35" s="137">
        <f>SUM(F36:F46)</f>
        <v>0</v>
      </c>
      <c r="G35" s="77">
        <f>SUM(G36:G46)</f>
        <v>1364000</v>
      </c>
    </row>
    <row r="36" spans="1:7" s="150" customFormat="1" ht="12" customHeight="1" x14ac:dyDescent="0.2">
      <c r="A36" s="13" t="s">
        <v>51</v>
      </c>
      <c r="B36" s="151" t="s">
        <v>165</v>
      </c>
      <c r="C36" s="139">
        <v>0</v>
      </c>
      <c r="D36" s="139"/>
      <c r="E36" s="139">
        <v>0</v>
      </c>
      <c r="F36" s="181">
        <f t="shared" si="1"/>
        <v>0</v>
      </c>
      <c r="G36" s="180">
        <f t="shared" ref="G36:G46" si="5">C36+F36</f>
        <v>0</v>
      </c>
    </row>
    <row r="37" spans="1:7" s="150" customFormat="1" ht="12" customHeight="1" x14ac:dyDescent="0.2">
      <c r="A37" s="12" t="s">
        <v>52</v>
      </c>
      <c r="B37" s="152" t="s">
        <v>166</v>
      </c>
      <c r="C37" s="138">
        <v>120000</v>
      </c>
      <c r="D37" s="138"/>
      <c r="E37" s="138">
        <v>0</v>
      </c>
      <c r="F37" s="181">
        <f t="shared" si="1"/>
        <v>0</v>
      </c>
      <c r="G37" s="180">
        <f t="shared" si="5"/>
        <v>120000</v>
      </c>
    </row>
    <row r="38" spans="1:7" s="150" customFormat="1" ht="12" customHeight="1" x14ac:dyDescent="0.2">
      <c r="A38" s="12" t="s">
        <v>53</v>
      </c>
      <c r="B38" s="152" t="s">
        <v>167</v>
      </c>
      <c r="C38" s="138">
        <v>386000</v>
      </c>
      <c r="D38" s="138"/>
      <c r="E38" s="138">
        <v>0</v>
      </c>
      <c r="F38" s="181">
        <f t="shared" si="1"/>
        <v>0</v>
      </c>
      <c r="G38" s="180">
        <f t="shared" si="5"/>
        <v>386000</v>
      </c>
    </row>
    <row r="39" spans="1:7" s="150" customFormat="1" ht="12" customHeight="1" x14ac:dyDescent="0.2">
      <c r="A39" s="12" t="s">
        <v>95</v>
      </c>
      <c r="B39" s="152" t="s">
        <v>168</v>
      </c>
      <c r="C39" s="138">
        <v>832000</v>
      </c>
      <c r="D39" s="138"/>
      <c r="E39" s="138">
        <v>0</v>
      </c>
      <c r="F39" s="181">
        <f t="shared" si="1"/>
        <v>0</v>
      </c>
      <c r="G39" s="180">
        <f t="shared" si="5"/>
        <v>832000</v>
      </c>
    </row>
    <row r="40" spans="1:7" s="150" customFormat="1" ht="12" customHeight="1" x14ac:dyDescent="0.2">
      <c r="A40" s="12" t="s">
        <v>96</v>
      </c>
      <c r="B40" s="152" t="s">
        <v>169</v>
      </c>
      <c r="C40" s="138">
        <v>0</v>
      </c>
      <c r="D40" s="138"/>
      <c r="E40" s="138">
        <v>0</v>
      </c>
      <c r="F40" s="181">
        <f t="shared" si="1"/>
        <v>0</v>
      </c>
      <c r="G40" s="180">
        <f t="shared" si="5"/>
        <v>0</v>
      </c>
    </row>
    <row r="41" spans="1:7" s="150" customFormat="1" ht="12" customHeight="1" x14ac:dyDescent="0.2">
      <c r="A41" s="12" t="s">
        <v>97</v>
      </c>
      <c r="B41" s="152" t="s">
        <v>170</v>
      </c>
      <c r="C41" s="138">
        <v>0</v>
      </c>
      <c r="D41" s="138"/>
      <c r="E41" s="139"/>
      <c r="F41" s="181">
        <f t="shared" si="1"/>
        <v>0</v>
      </c>
      <c r="G41" s="180">
        <f t="shared" si="5"/>
        <v>0</v>
      </c>
    </row>
    <row r="42" spans="1:7" s="150" customFormat="1" ht="12" customHeight="1" x14ac:dyDescent="0.2">
      <c r="A42" s="12" t="s">
        <v>98</v>
      </c>
      <c r="B42" s="152" t="s">
        <v>171</v>
      </c>
      <c r="C42" s="138">
        <v>0</v>
      </c>
      <c r="D42" s="138"/>
      <c r="E42" s="139"/>
      <c r="F42" s="181">
        <f t="shared" si="1"/>
        <v>0</v>
      </c>
      <c r="G42" s="180">
        <f t="shared" si="5"/>
        <v>0</v>
      </c>
    </row>
    <row r="43" spans="1:7" s="150" customFormat="1" ht="12" customHeight="1" x14ac:dyDescent="0.2">
      <c r="A43" s="12" t="s">
        <v>99</v>
      </c>
      <c r="B43" s="152" t="s">
        <v>432</v>
      </c>
      <c r="C43" s="138">
        <v>25000</v>
      </c>
      <c r="D43" s="138"/>
      <c r="E43" s="138">
        <v>0</v>
      </c>
      <c r="F43" s="181">
        <f t="shared" si="1"/>
        <v>0</v>
      </c>
      <c r="G43" s="180">
        <f t="shared" si="5"/>
        <v>25000</v>
      </c>
    </row>
    <row r="44" spans="1:7" s="150" customFormat="1" ht="12" customHeight="1" x14ac:dyDescent="0.2">
      <c r="A44" s="12" t="s">
        <v>163</v>
      </c>
      <c r="B44" s="152" t="s">
        <v>173</v>
      </c>
      <c r="C44" s="141"/>
      <c r="D44" s="141"/>
      <c r="E44" s="141"/>
      <c r="F44" s="305">
        <f t="shared" si="1"/>
        <v>0</v>
      </c>
      <c r="G44" s="180">
        <f t="shared" si="5"/>
        <v>0</v>
      </c>
    </row>
    <row r="45" spans="1:7" s="150" customFormat="1" ht="12" customHeight="1" x14ac:dyDescent="0.2">
      <c r="A45" s="14" t="s">
        <v>164</v>
      </c>
      <c r="B45" s="153" t="s">
        <v>302</v>
      </c>
      <c r="C45" s="142"/>
      <c r="D45" s="142"/>
      <c r="E45" s="142"/>
      <c r="F45" s="306">
        <f t="shared" si="1"/>
        <v>0</v>
      </c>
      <c r="G45" s="180">
        <f t="shared" si="5"/>
        <v>0</v>
      </c>
    </row>
    <row r="46" spans="1:7" s="150" customFormat="1" ht="12" customHeight="1" thickBot="1" x14ac:dyDescent="0.25">
      <c r="A46" s="14" t="s">
        <v>301</v>
      </c>
      <c r="B46" s="80" t="s">
        <v>174</v>
      </c>
      <c r="C46" s="142">
        <v>1000</v>
      </c>
      <c r="D46" s="142"/>
      <c r="E46" s="142">
        <v>0</v>
      </c>
      <c r="F46" s="307">
        <f t="shared" si="1"/>
        <v>0</v>
      </c>
      <c r="G46" s="180">
        <f t="shared" si="5"/>
        <v>1000</v>
      </c>
    </row>
    <row r="47" spans="1:7" s="150" customFormat="1" ht="12" customHeight="1" thickBot="1" x14ac:dyDescent="0.25">
      <c r="A47" s="18" t="s">
        <v>10</v>
      </c>
      <c r="B47" s="19" t="s">
        <v>175</v>
      </c>
      <c r="C47" s="137">
        <f>SUM(C48:C52)</f>
        <v>0</v>
      </c>
      <c r="D47" s="137">
        <f>SUM(D48:D52)</f>
        <v>0</v>
      </c>
      <c r="E47" s="137">
        <f>SUM(E48:E52)</f>
        <v>0</v>
      </c>
      <c r="F47" s="137">
        <f>SUM(F48:F52)</f>
        <v>0</v>
      </c>
      <c r="G47" s="77">
        <f>SUM(G48:G52)</f>
        <v>0</v>
      </c>
    </row>
    <row r="48" spans="1:7" s="150" customFormat="1" ht="12" customHeight="1" x14ac:dyDescent="0.2">
      <c r="A48" s="13" t="s">
        <v>54</v>
      </c>
      <c r="B48" s="151" t="s">
        <v>179</v>
      </c>
      <c r="C48" s="182"/>
      <c r="D48" s="182"/>
      <c r="E48" s="182"/>
      <c r="F48" s="305">
        <f t="shared" si="1"/>
        <v>0</v>
      </c>
      <c r="G48" s="244">
        <f>C48+F48</f>
        <v>0</v>
      </c>
    </row>
    <row r="49" spans="1:7" s="150" customFormat="1" ht="12" customHeight="1" x14ac:dyDescent="0.2">
      <c r="A49" s="12" t="s">
        <v>55</v>
      </c>
      <c r="B49" s="152" t="s">
        <v>180</v>
      </c>
      <c r="C49" s="141"/>
      <c r="D49" s="141"/>
      <c r="E49" s="182"/>
      <c r="F49" s="305">
        <f t="shared" si="1"/>
        <v>0</v>
      </c>
      <c r="G49" s="244">
        <f>C49+F49</f>
        <v>0</v>
      </c>
    </row>
    <row r="50" spans="1:7" s="150" customFormat="1" ht="12" customHeight="1" x14ac:dyDescent="0.2">
      <c r="A50" s="12" t="s">
        <v>176</v>
      </c>
      <c r="B50" s="152" t="s">
        <v>181</v>
      </c>
      <c r="C50" s="141"/>
      <c r="D50" s="141"/>
      <c r="E50" s="182"/>
      <c r="F50" s="305">
        <f t="shared" si="1"/>
        <v>0</v>
      </c>
      <c r="G50" s="244">
        <f>C50+F50</f>
        <v>0</v>
      </c>
    </row>
    <row r="51" spans="1:7" s="150" customFormat="1" ht="12" customHeight="1" x14ac:dyDescent="0.2">
      <c r="A51" s="12" t="s">
        <v>177</v>
      </c>
      <c r="B51" s="152" t="s">
        <v>182</v>
      </c>
      <c r="C51" s="141"/>
      <c r="D51" s="141"/>
      <c r="E51" s="182"/>
      <c r="F51" s="305">
        <f t="shared" si="1"/>
        <v>0</v>
      </c>
      <c r="G51" s="244">
        <f>C51+F51</f>
        <v>0</v>
      </c>
    </row>
    <row r="52" spans="1:7" s="150" customFormat="1" ht="12" customHeight="1" thickBot="1" x14ac:dyDescent="0.25">
      <c r="A52" s="14" t="s">
        <v>178</v>
      </c>
      <c r="B52" s="80" t="s">
        <v>183</v>
      </c>
      <c r="C52" s="142"/>
      <c r="D52" s="142"/>
      <c r="E52" s="277"/>
      <c r="F52" s="306">
        <f t="shared" si="1"/>
        <v>0</v>
      </c>
      <c r="G52" s="244">
        <f>C52+F52</f>
        <v>0</v>
      </c>
    </row>
    <row r="53" spans="1:7" s="150" customFormat="1" ht="12" customHeight="1" thickBot="1" x14ac:dyDescent="0.25">
      <c r="A53" s="18" t="s">
        <v>100</v>
      </c>
      <c r="B53" s="19" t="s">
        <v>184</v>
      </c>
      <c r="C53" s="137">
        <f>SUM(C54:C56)</f>
        <v>615000</v>
      </c>
      <c r="D53" s="137">
        <f>SUM(D54:D56)</f>
        <v>0</v>
      </c>
      <c r="E53" s="137">
        <f>SUM(E54:E56)</f>
        <v>0</v>
      </c>
      <c r="F53" s="137">
        <f>SUM(F54:F56)</f>
        <v>0</v>
      </c>
      <c r="G53" s="77">
        <f>SUM(G54:G56)</f>
        <v>615000</v>
      </c>
    </row>
    <row r="54" spans="1:7" s="150" customFormat="1" ht="12" customHeight="1" x14ac:dyDescent="0.2">
      <c r="A54" s="13" t="s">
        <v>56</v>
      </c>
      <c r="B54" s="151" t="s">
        <v>185</v>
      </c>
      <c r="C54" s="139"/>
      <c r="D54" s="139"/>
      <c r="E54" s="139"/>
      <c r="F54" s="181">
        <f t="shared" si="1"/>
        <v>0</v>
      </c>
      <c r="G54" s="180">
        <f>C54+F54</f>
        <v>0</v>
      </c>
    </row>
    <row r="55" spans="1:7" s="150" customFormat="1" ht="12" customHeight="1" x14ac:dyDescent="0.2">
      <c r="A55" s="12" t="s">
        <v>57</v>
      </c>
      <c r="B55" s="152" t="s">
        <v>295</v>
      </c>
      <c r="C55" s="138"/>
      <c r="D55" s="138"/>
      <c r="E55" s="139"/>
      <c r="F55" s="181">
        <f t="shared" si="1"/>
        <v>0</v>
      </c>
      <c r="G55" s="180">
        <f>C55+F55</f>
        <v>0</v>
      </c>
    </row>
    <row r="56" spans="1:7" s="150" customFormat="1" ht="12" customHeight="1" x14ac:dyDescent="0.2">
      <c r="A56" s="12" t="s">
        <v>188</v>
      </c>
      <c r="B56" s="152" t="s">
        <v>186</v>
      </c>
      <c r="C56" s="138">
        <v>615000</v>
      </c>
      <c r="D56" s="138"/>
      <c r="E56" s="138">
        <v>0</v>
      </c>
      <c r="F56" s="181">
        <f t="shared" si="1"/>
        <v>0</v>
      </c>
      <c r="G56" s="180">
        <f>C56+F56</f>
        <v>615000</v>
      </c>
    </row>
    <row r="57" spans="1:7" s="150" customFormat="1" ht="12" customHeight="1" thickBot="1" x14ac:dyDescent="0.25">
      <c r="A57" s="14" t="s">
        <v>189</v>
      </c>
      <c r="B57" s="80" t="s">
        <v>187</v>
      </c>
      <c r="C57" s="140"/>
      <c r="D57" s="140"/>
      <c r="E57" s="276"/>
      <c r="F57" s="304">
        <f t="shared" si="1"/>
        <v>0</v>
      </c>
      <c r="G57" s="180">
        <f>C57+F57</f>
        <v>0</v>
      </c>
    </row>
    <row r="58" spans="1:7" s="150" customFormat="1" ht="12" customHeight="1" thickBot="1" x14ac:dyDescent="0.25">
      <c r="A58" s="18" t="s">
        <v>12</v>
      </c>
      <c r="B58" s="78" t="s">
        <v>190</v>
      </c>
      <c r="C58" s="137">
        <f>SUM(C59:C61)</f>
        <v>0</v>
      </c>
      <c r="D58" s="137">
        <f>SUM(D59:D61)</f>
        <v>0</v>
      </c>
      <c r="E58" s="137">
        <f>SUM(E59:E61)</f>
        <v>0</v>
      </c>
      <c r="F58" s="137">
        <f>SUM(F59:F61)</f>
        <v>0</v>
      </c>
      <c r="G58" s="77">
        <f>SUM(G59:G61)</f>
        <v>0</v>
      </c>
    </row>
    <row r="59" spans="1:7" s="150" customFormat="1" ht="12" customHeight="1" x14ac:dyDescent="0.2">
      <c r="A59" s="13" t="s">
        <v>101</v>
      </c>
      <c r="B59" s="151" t="s">
        <v>192</v>
      </c>
      <c r="C59" s="141"/>
      <c r="D59" s="141"/>
      <c r="E59" s="141"/>
      <c r="F59" s="308">
        <f t="shared" si="1"/>
        <v>0</v>
      </c>
      <c r="G59" s="243">
        <f>C59+F59</f>
        <v>0</v>
      </c>
    </row>
    <row r="60" spans="1:7" s="150" customFormat="1" ht="12" customHeight="1" x14ac:dyDescent="0.2">
      <c r="A60" s="12" t="s">
        <v>102</v>
      </c>
      <c r="B60" s="152" t="s">
        <v>296</v>
      </c>
      <c r="C60" s="141"/>
      <c r="D60" s="141"/>
      <c r="E60" s="141"/>
      <c r="F60" s="308">
        <f t="shared" si="1"/>
        <v>0</v>
      </c>
      <c r="G60" s="243">
        <f>C60+F60</f>
        <v>0</v>
      </c>
    </row>
    <row r="61" spans="1:7" s="150" customFormat="1" ht="12" customHeight="1" x14ac:dyDescent="0.2">
      <c r="A61" s="12" t="s">
        <v>123</v>
      </c>
      <c r="B61" s="152" t="s">
        <v>193</v>
      </c>
      <c r="C61" s="141"/>
      <c r="D61" s="141"/>
      <c r="E61" s="141"/>
      <c r="F61" s="308">
        <f t="shared" si="1"/>
        <v>0</v>
      </c>
      <c r="G61" s="243">
        <f>C61+F61</f>
        <v>0</v>
      </c>
    </row>
    <row r="62" spans="1:7" s="150" customFormat="1" ht="12" customHeight="1" thickBot="1" x14ac:dyDescent="0.25">
      <c r="A62" s="14" t="s">
        <v>191</v>
      </c>
      <c r="B62" s="80" t="s">
        <v>194</v>
      </c>
      <c r="C62" s="141"/>
      <c r="D62" s="141"/>
      <c r="E62" s="141"/>
      <c r="F62" s="308">
        <f t="shared" si="1"/>
        <v>0</v>
      </c>
      <c r="G62" s="243">
        <f>C62+F62</f>
        <v>0</v>
      </c>
    </row>
    <row r="63" spans="1:7" s="150" customFormat="1" ht="12" customHeight="1" thickBot="1" x14ac:dyDescent="0.25">
      <c r="A63" s="193" t="s">
        <v>342</v>
      </c>
      <c r="B63" s="19" t="s">
        <v>195</v>
      </c>
      <c r="C63" s="143">
        <f>+C6+C13+C20+C27+C35+C47+C53+C58</f>
        <v>50366820</v>
      </c>
      <c r="D63" s="143">
        <f>+D6+D13+D20+D27+D35+D47+D53+D58</f>
        <v>195580</v>
      </c>
      <c r="E63" s="143">
        <f>+E6+E13+E20+E27+E35+E47+E53+E58</f>
        <v>3116000</v>
      </c>
      <c r="F63" s="143">
        <f>+F6+F13+F20+F27+F35+F47+F53+F58</f>
        <v>3311580</v>
      </c>
      <c r="G63" s="179">
        <f>+G6+G13+G20+G27+G35+G47+G53+G58</f>
        <v>53678400</v>
      </c>
    </row>
    <row r="64" spans="1:7" s="150" customFormat="1" ht="12" customHeight="1" thickBot="1" x14ac:dyDescent="0.25">
      <c r="A64" s="183" t="s">
        <v>196</v>
      </c>
      <c r="B64" s="78" t="s">
        <v>197</v>
      </c>
      <c r="C64" s="137">
        <f>SUM(C65:C67)</f>
        <v>0</v>
      </c>
      <c r="D64" s="137">
        <f>SUM(D65:D67)</f>
        <v>0</v>
      </c>
      <c r="E64" s="137">
        <f>SUM(E65:E67)</f>
        <v>0</v>
      </c>
      <c r="F64" s="137">
        <f>SUM(F65:F67)</f>
        <v>0</v>
      </c>
      <c r="G64" s="77">
        <f>SUM(G65:G67)</f>
        <v>0</v>
      </c>
    </row>
    <row r="65" spans="1:7" s="150" customFormat="1" ht="12" customHeight="1" x14ac:dyDescent="0.2">
      <c r="A65" s="13" t="s">
        <v>225</v>
      </c>
      <c r="B65" s="151" t="s">
        <v>198</v>
      </c>
      <c r="C65" s="141"/>
      <c r="D65" s="141"/>
      <c r="E65" s="141"/>
      <c r="F65" s="308">
        <f>D65+E65</f>
        <v>0</v>
      </c>
      <c r="G65" s="243">
        <f>C65+F65</f>
        <v>0</v>
      </c>
    </row>
    <row r="66" spans="1:7" s="150" customFormat="1" ht="12" customHeight="1" x14ac:dyDescent="0.2">
      <c r="A66" s="12" t="s">
        <v>234</v>
      </c>
      <c r="B66" s="152" t="s">
        <v>199</v>
      </c>
      <c r="C66" s="141"/>
      <c r="D66" s="141"/>
      <c r="E66" s="141">
        <v>0</v>
      </c>
      <c r="F66" s="308">
        <f>D66+E66</f>
        <v>0</v>
      </c>
      <c r="G66" s="243">
        <f>C66+F66</f>
        <v>0</v>
      </c>
    </row>
    <row r="67" spans="1:7" s="150" customFormat="1" ht="12" customHeight="1" thickBot="1" x14ac:dyDescent="0.25">
      <c r="A67" s="16" t="s">
        <v>235</v>
      </c>
      <c r="B67" s="323" t="s">
        <v>327</v>
      </c>
      <c r="C67" s="280"/>
      <c r="D67" s="280"/>
      <c r="E67" s="280"/>
      <c r="F67" s="307">
        <f>D67+E67</f>
        <v>0</v>
      </c>
      <c r="G67" s="324">
        <f>C67+F67</f>
        <v>0</v>
      </c>
    </row>
    <row r="68" spans="1:7" s="150" customFormat="1" ht="12" customHeight="1" thickBot="1" x14ac:dyDescent="0.25">
      <c r="A68" s="183" t="s">
        <v>201</v>
      </c>
      <c r="B68" s="78" t="s">
        <v>202</v>
      </c>
      <c r="C68" s="137">
        <f>SUM(C69:C72)</f>
        <v>0</v>
      </c>
      <c r="D68" s="137">
        <f>SUM(D69:D72)</f>
        <v>0</v>
      </c>
      <c r="E68" s="137">
        <f>SUM(E69:E72)</f>
        <v>0</v>
      </c>
      <c r="F68" s="137">
        <f>SUM(F69:F72)</f>
        <v>0</v>
      </c>
      <c r="G68" s="77">
        <f>SUM(G69:G72)</f>
        <v>0</v>
      </c>
    </row>
    <row r="69" spans="1:7" s="150" customFormat="1" ht="12" customHeight="1" x14ac:dyDescent="0.2">
      <c r="A69" s="13" t="s">
        <v>79</v>
      </c>
      <c r="B69" s="263" t="s">
        <v>203</v>
      </c>
      <c r="C69" s="141"/>
      <c r="D69" s="141"/>
      <c r="E69" s="141"/>
      <c r="F69" s="308">
        <f>D69+E69</f>
        <v>0</v>
      </c>
      <c r="G69" s="243">
        <f>C69+F69</f>
        <v>0</v>
      </c>
    </row>
    <row r="70" spans="1:7" s="150" customFormat="1" ht="12" customHeight="1" x14ac:dyDescent="0.2">
      <c r="A70" s="12" t="s">
        <v>80</v>
      </c>
      <c r="B70" s="263" t="s">
        <v>444</v>
      </c>
      <c r="C70" s="141"/>
      <c r="D70" s="141"/>
      <c r="E70" s="141"/>
      <c r="F70" s="308">
        <f>D70+E70</f>
        <v>0</v>
      </c>
      <c r="G70" s="243">
        <f>C70+F70</f>
        <v>0</v>
      </c>
    </row>
    <row r="71" spans="1:7" s="150" customFormat="1" ht="12" customHeight="1" x14ac:dyDescent="0.2">
      <c r="A71" s="12" t="s">
        <v>226</v>
      </c>
      <c r="B71" s="263" t="s">
        <v>204</v>
      </c>
      <c r="C71" s="141"/>
      <c r="D71" s="141"/>
      <c r="E71" s="141"/>
      <c r="F71" s="308">
        <f>D71+E71</f>
        <v>0</v>
      </c>
      <c r="G71" s="243">
        <f>C71+F71</f>
        <v>0</v>
      </c>
    </row>
    <row r="72" spans="1:7" s="150" customFormat="1" ht="12" customHeight="1" thickBot="1" x14ac:dyDescent="0.25">
      <c r="A72" s="14" t="s">
        <v>227</v>
      </c>
      <c r="B72" s="264" t="s">
        <v>445</v>
      </c>
      <c r="C72" s="141"/>
      <c r="D72" s="141"/>
      <c r="E72" s="141"/>
      <c r="F72" s="308">
        <f>D72+E72</f>
        <v>0</v>
      </c>
      <c r="G72" s="243">
        <f>C72+F72</f>
        <v>0</v>
      </c>
    </row>
    <row r="73" spans="1:7" s="150" customFormat="1" ht="12" customHeight="1" thickBot="1" x14ac:dyDescent="0.25">
      <c r="A73" s="183" t="s">
        <v>205</v>
      </c>
      <c r="B73" s="78" t="s">
        <v>206</v>
      </c>
      <c r="C73" s="137">
        <f>SUM(C74:C75)</f>
        <v>207193931</v>
      </c>
      <c r="D73" s="137">
        <f>SUM(D74:D75)</f>
        <v>-2438009</v>
      </c>
      <c r="E73" s="137">
        <f>SUM(E74:E75)</f>
        <v>0</v>
      </c>
      <c r="F73" s="137">
        <f>SUM(F74:F75)</f>
        <v>-2438009</v>
      </c>
      <c r="G73" s="77">
        <f>SUM(G74:G75)</f>
        <v>204755922</v>
      </c>
    </row>
    <row r="74" spans="1:7" s="150" customFormat="1" ht="12" customHeight="1" x14ac:dyDescent="0.2">
      <c r="A74" s="13" t="s">
        <v>228</v>
      </c>
      <c r="B74" s="151" t="s">
        <v>207</v>
      </c>
      <c r="C74" s="141">
        <v>207193931</v>
      </c>
      <c r="D74" s="141">
        <v>-2438009</v>
      </c>
      <c r="E74" s="141"/>
      <c r="F74" s="308">
        <f>D74+E74</f>
        <v>-2438009</v>
      </c>
      <c r="G74" s="243">
        <f>C74+F74</f>
        <v>204755922</v>
      </c>
    </row>
    <row r="75" spans="1:7" s="150" customFormat="1" ht="12" customHeight="1" thickBot="1" x14ac:dyDescent="0.25">
      <c r="A75" s="14" t="s">
        <v>229</v>
      </c>
      <c r="B75" s="80" t="s">
        <v>208</v>
      </c>
      <c r="C75" s="141"/>
      <c r="D75" s="141"/>
      <c r="E75" s="141"/>
      <c r="F75" s="308">
        <f>D75+E75</f>
        <v>0</v>
      </c>
      <c r="G75" s="243">
        <f>C75+F75</f>
        <v>0</v>
      </c>
    </row>
    <row r="76" spans="1:7" s="150" customFormat="1" ht="12" customHeight="1" thickBot="1" x14ac:dyDescent="0.25">
      <c r="A76" s="183" t="s">
        <v>209</v>
      </c>
      <c r="B76" s="78" t="s">
        <v>210</v>
      </c>
      <c r="C76" s="137">
        <f>SUM(C77:C79)</f>
        <v>0</v>
      </c>
      <c r="D76" s="137">
        <f>SUM(D77:D79)</f>
        <v>0</v>
      </c>
      <c r="E76" s="137">
        <f>SUM(E77:E79)</f>
        <v>0</v>
      </c>
      <c r="F76" s="137">
        <f>SUM(F77:F79)</f>
        <v>0</v>
      </c>
      <c r="G76" s="77">
        <f>SUM(G77:G79)</f>
        <v>0</v>
      </c>
    </row>
    <row r="77" spans="1:7" s="150" customFormat="1" ht="12" customHeight="1" x14ac:dyDescent="0.2">
      <c r="A77" s="13" t="s">
        <v>230</v>
      </c>
      <c r="B77" s="151" t="s">
        <v>211</v>
      </c>
      <c r="C77" s="141"/>
      <c r="D77" s="141"/>
      <c r="E77" s="141"/>
      <c r="F77" s="308">
        <f>D77+E77</f>
        <v>0</v>
      </c>
      <c r="G77" s="243">
        <f>C77+F77</f>
        <v>0</v>
      </c>
    </row>
    <row r="78" spans="1:7" s="150" customFormat="1" ht="12" customHeight="1" x14ac:dyDescent="0.2">
      <c r="A78" s="12" t="s">
        <v>231</v>
      </c>
      <c r="B78" s="152" t="s">
        <v>212</v>
      </c>
      <c r="C78" s="141"/>
      <c r="D78" s="141"/>
      <c r="E78" s="141"/>
      <c r="F78" s="308">
        <f>D78+E78</f>
        <v>0</v>
      </c>
      <c r="G78" s="243">
        <f>C78+F78</f>
        <v>0</v>
      </c>
    </row>
    <row r="79" spans="1:7" s="150" customFormat="1" ht="12" customHeight="1" thickBot="1" x14ac:dyDescent="0.25">
      <c r="A79" s="14" t="s">
        <v>232</v>
      </c>
      <c r="B79" s="80" t="s">
        <v>446</v>
      </c>
      <c r="C79" s="141"/>
      <c r="D79" s="141"/>
      <c r="E79" s="141"/>
      <c r="F79" s="308">
        <f>D79+E79</f>
        <v>0</v>
      </c>
      <c r="G79" s="243">
        <f>C79+F79</f>
        <v>0</v>
      </c>
    </row>
    <row r="80" spans="1:7" s="150" customFormat="1" ht="12" customHeight="1" thickBot="1" x14ac:dyDescent="0.25">
      <c r="A80" s="183" t="s">
        <v>213</v>
      </c>
      <c r="B80" s="78" t="s">
        <v>233</v>
      </c>
      <c r="C80" s="137">
        <f>SUM(C81:C84)</f>
        <v>0</v>
      </c>
      <c r="D80" s="137">
        <f>SUM(D81:D84)</f>
        <v>0</v>
      </c>
      <c r="E80" s="137">
        <f>SUM(E81:E84)</f>
        <v>0</v>
      </c>
      <c r="F80" s="137">
        <f>SUM(F81:F84)</f>
        <v>0</v>
      </c>
      <c r="G80" s="77">
        <f>SUM(G81:G84)</f>
        <v>0</v>
      </c>
    </row>
    <row r="81" spans="1:7" s="150" customFormat="1" ht="12" customHeight="1" x14ac:dyDescent="0.2">
      <c r="A81" s="154" t="s">
        <v>214</v>
      </c>
      <c r="B81" s="151" t="s">
        <v>215</v>
      </c>
      <c r="C81" s="141"/>
      <c r="D81" s="141"/>
      <c r="E81" s="141"/>
      <c r="F81" s="308">
        <f t="shared" ref="F81" si="6">D81+E81</f>
        <v>0</v>
      </c>
      <c r="G81" s="243">
        <f t="shared" ref="G81" si="7">C81+F81</f>
        <v>0</v>
      </c>
    </row>
    <row r="82" spans="1:7" s="150" customFormat="1" ht="12" customHeight="1" x14ac:dyDescent="0.2">
      <c r="A82" s="155" t="s">
        <v>216</v>
      </c>
      <c r="B82" s="152" t="s">
        <v>217</v>
      </c>
      <c r="C82" s="141"/>
      <c r="D82" s="141"/>
      <c r="E82" s="141"/>
      <c r="F82" s="308">
        <f t="shared" ref="F82:F86" si="8">D82+E82</f>
        <v>0</v>
      </c>
      <c r="G82" s="243">
        <f t="shared" ref="G82:G86" si="9">C82+F82</f>
        <v>0</v>
      </c>
    </row>
    <row r="83" spans="1:7" s="150" customFormat="1" ht="12" customHeight="1" x14ac:dyDescent="0.2">
      <c r="A83" s="155" t="s">
        <v>218</v>
      </c>
      <c r="B83" s="152" t="s">
        <v>219</v>
      </c>
      <c r="C83" s="141"/>
      <c r="D83" s="141"/>
      <c r="E83" s="141"/>
      <c r="F83" s="308">
        <f t="shared" si="8"/>
        <v>0</v>
      </c>
      <c r="G83" s="243">
        <f t="shared" si="9"/>
        <v>0</v>
      </c>
    </row>
    <row r="84" spans="1:7" s="150" customFormat="1" ht="12" customHeight="1" thickBot="1" x14ac:dyDescent="0.25">
      <c r="A84" s="156" t="s">
        <v>220</v>
      </c>
      <c r="B84" s="80" t="s">
        <v>221</v>
      </c>
      <c r="C84" s="141"/>
      <c r="D84" s="141"/>
      <c r="E84" s="141"/>
      <c r="F84" s="308">
        <f t="shared" si="8"/>
        <v>0</v>
      </c>
      <c r="G84" s="243">
        <f t="shared" si="9"/>
        <v>0</v>
      </c>
    </row>
    <row r="85" spans="1:7" s="150" customFormat="1" ht="12" customHeight="1" thickBot="1" x14ac:dyDescent="0.25">
      <c r="A85" s="183" t="s">
        <v>222</v>
      </c>
      <c r="B85" s="78" t="s">
        <v>341</v>
      </c>
      <c r="C85" s="185"/>
      <c r="D85" s="185"/>
      <c r="E85" s="185"/>
      <c r="F85" s="137">
        <f t="shared" si="8"/>
        <v>0</v>
      </c>
      <c r="G85" s="77">
        <f t="shared" si="9"/>
        <v>0</v>
      </c>
    </row>
    <row r="86" spans="1:7" s="150" customFormat="1" ht="13.5" customHeight="1" thickBot="1" x14ac:dyDescent="0.25">
      <c r="A86" s="183" t="s">
        <v>224</v>
      </c>
      <c r="B86" s="78" t="s">
        <v>223</v>
      </c>
      <c r="C86" s="185"/>
      <c r="D86" s="185"/>
      <c r="E86" s="185"/>
      <c r="F86" s="137">
        <f t="shared" si="8"/>
        <v>0</v>
      </c>
      <c r="G86" s="77">
        <f t="shared" si="9"/>
        <v>0</v>
      </c>
    </row>
    <row r="87" spans="1:7" s="150" customFormat="1" ht="15.75" customHeight="1" thickBot="1" x14ac:dyDescent="0.25">
      <c r="A87" s="183" t="s">
        <v>236</v>
      </c>
      <c r="B87" s="157" t="s">
        <v>344</v>
      </c>
      <c r="C87" s="143">
        <f>+C64+C68+C73+C76+C80+C86+C85</f>
        <v>207193931</v>
      </c>
      <c r="D87" s="143">
        <f>+D64+D68+D73+D76+D80+D86+D85</f>
        <v>-2438009</v>
      </c>
      <c r="E87" s="143">
        <f>+E64+E68+E73+E76+E80+E86+E85</f>
        <v>0</v>
      </c>
      <c r="F87" s="143">
        <f>+F64+F68+F73+F76+F80+F86+F85</f>
        <v>-2438009</v>
      </c>
      <c r="G87" s="179">
        <f>+G64+G68+G73+G76+G80+G86+G85</f>
        <v>204755922</v>
      </c>
    </row>
    <row r="88" spans="1:7" s="150" customFormat="1" ht="25.5" customHeight="1" thickBot="1" x14ac:dyDescent="0.25">
      <c r="A88" s="184" t="s">
        <v>343</v>
      </c>
      <c r="B88" s="158" t="s">
        <v>345</v>
      </c>
      <c r="C88" s="143">
        <f>+C63+C87</f>
        <v>257560751</v>
      </c>
      <c r="D88" s="143">
        <f>+D63+D87</f>
        <v>-2242429</v>
      </c>
      <c r="E88" s="143">
        <f>+E63+E87</f>
        <v>3116000</v>
      </c>
      <c r="F88" s="143">
        <f>+F63+F87</f>
        <v>873571</v>
      </c>
      <c r="G88" s="179">
        <f>+G63+G87</f>
        <v>258434322</v>
      </c>
    </row>
    <row r="89" spans="1:7" s="150" customFormat="1" ht="30.75" customHeight="1" x14ac:dyDescent="0.2">
      <c r="A89" s="3"/>
      <c r="B89" s="4"/>
      <c r="C89" s="82"/>
    </row>
    <row r="90" spans="1:7" ht="16.5" customHeight="1" x14ac:dyDescent="0.25">
      <c r="A90" s="349" t="s">
        <v>33</v>
      </c>
      <c r="B90" s="349"/>
      <c r="C90" s="349"/>
      <c r="D90" s="349"/>
      <c r="E90" s="349"/>
      <c r="F90" s="349"/>
      <c r="G90" s="349"/>
    </row>
    <row r="91" spans="1:7" s="159" customFormat="1" ht="16.5" customHeight="1" thickBot="1" x14ac:dyDescent="0.3">
      <c r="A91" s="351" t="s">
        <v>82</v>
      </c>
      <c r="B91" s="351"/>
      <c r="C91" s="52"/>
      <c r="G91" s="52" t="str">
        <f>G2</f>
        <v>Forintban!</v>
      </c>
    </row>
    <row r="92" spans="1:7" x14ac:dyDescent="0.25">
      <c r="A92" s="352" t="s">
        <v>46</v>
      </c>
      <c r="B92" s="354" t="s">
        <v>379</v>
      </c>
      <c r="C92" s="356" t="str">
        <f>+CONCATENATE(LEFT(ÖSSZEFÜGGÉSEK!A6,4),". évi")</f>
        <v>2018. évi</v>
      </c>
      <c r="D92" s="357"/>
      <c r="E92" s="358"/>
      <c r="F92" s="358"/>
      <c r="G92" s="359"/>
    </row>
    <row r="93" spans="1:7" ht="48.75" thickBot="1" x14ac:dyDescent="0.3">
      <c r="A93" s="353"/>
      <c r="B93" s="355"/>
      <c r="C93" s="316" t="s">
        <v>378</v>
      </c>
      <c r="D93" s="317" t="s">
        <v>453</v>
      </c>
      <c r="E93" s="317" t="str">
        <f>E4</f>
        <v xml:space="preserve">2. sz. módosítás </v>
      </c>
      <c r="F93" s="318" t="s">
        <v>448</v>
      </c>
      <c r="G93" s="319" t="str">
        <f>G4</f>
        <v>2. számú módosítás utáni előirányzat</v>
      </c>
    </row>
    <row r="94" spans="1:7" s="149" customFormat="1" ht="12" customHeight="1" thickBot="1" x14ac:dyDescent="0.25">
      <c r="A94" s="25" t="s">
        <v>353</v>
      </c>
      <c r="B94" s="26" t="s">
        <v>354</v>
      </c>
      <c r="C94" s="320" t="s">
        <v>355</v>
      </c>
      <c r="D94" s="320" t="s">
        <v>357</v>
      </c>
      <c r="E94" s="321" t="s">
        <v>356</v>
      </c>
      <c r="F94" s="321" t="s">
        <v>454</v>
      </c>
      <c r="G94" s="322" t="s">
        <v>455</v>
      </c>
    </row>
    <row r="95" spans="1:7" ht="12" customHeight="1" thickBot="1" x14ac:dyDescent="0.3">
      <c r="A95" s="20" t="s">
        <v>5</v>
      </c>
      <c r="B95" s="24" t="s">
        <v>303</v>
      </c>
      <c r="C95" s="136">
        <f>C96+C97+C98+C99+C100+C113</f>
        <v>58958751</v>
      </c>
      <c r="D95" s="136">
        <f>D96+D97+D98+D99+D100+D113</f>
        <v>-2306342</v>
      </c>
      <c r="E95" s="136">
        <f>E96+E97+E98+E99+E100+E113</f>
        <v>2733000</v>
      </c>
      <c r="F95" s="136">
        <f>F96+F97+F98+F99+F100+F113</f>
        <v>426658</v>
      </c>
      <c r="G95" s="196">
        <f>G96+G97+G98+G99+G100+G113</f>
        <v>59385409</v>
      </c>
    </row>
    <row r="96" spans="1:7" ht="12" customHeight="1" x14ac:dyDescent="0.25">
      <c r="A96" s="15" t="s">
        <v>58</v>
      </c>
      <c r="B96" s="8" t="s">
        <v>34</v>
      </c>
      <c r="C96" s="301">
        <v>10656900</v>
      </c>
      <c r="D96" s="200"/>
      <c r="E96" s="301">
        <v>2446000</v>
      </c>
      <c r="F96" s="309">
        <f t="shared" ref="F96:F115" si="10">D96+E96</f>
        <v>2446000</v>
      </c>
      <c r="G96" s="245">
        <f t="shared" ref="G96:G115" si="11">C96+F96</f>
        <v>13102900</v>
      </c>
    </row>
    <row r="97" spans="1:7" ht="12" customHeight="1" x14ac:dyDescent="0.25">
      <c r="A97" s="12" t="s">
        <v>59</v>
      </c>
      <c r="B97" s="6" t="s">
        <v>103</v>
      </c>
      <c r="C97" s="138">
        <v>1876800</v>
      </c>
      <c r="D97" s="138">
        <v>0</v>
      </c>
      <c r="E97" s="138">
        <v>240000</v>
      </c>
      <c r="F97" s="310">
        <f t="shared" si="10"/>
        <v>240000</v>
      </c>
      <c r="G97" s="241">
        <f t="shared" si="11"/>
        <v>2116800</v>
      </c>
    </row>
    <row r="98" spans="1:7" ht="12" customHeight="1" x14ac:dyDescent="0.25">
      <c r="A98" s="12" t="s">
        <v>60</v>
      </c>
      <c r="B98" s="6" t="s">
        <v>77</v>
      </c>
      <c r="C98" s="140">
        <v>16229200</v>
      </c>
      <c r="D98" s="140">
        <v>364580</v>
      </c>
      <c r="E98" s="140">
        <v>47000</v>
      </c>
      <c r="F98" s="311">
        <f t="shared" si="10"/>
        <v>411580</v>
      </c>
      <c r="G98" s="242">
        <f t="shared" si="11"/>
        <v>16640780</v>
      </c>
    </row>
    <row r="99" spans="1:7" ht="12" customHeight="1" x14ac:dyDescent="0.25">
      <c r="A99" s="12" t="s">
        <v>61</v>
      </c>
      <c r="B99" s="9" t="s">
        <v>104</v>
      </c>
      <c r="C99" s="140">
        <v>4715000</v>
      </c>
      <c r="D99" s="140">
        <v>0</v>
      </c>
      <c r="E99" s="140"/>
      <c r="F99" s="311">
        <f t="shared" si="10"/>
        <v>0</v>
      </c>
      <c r="G99" s="242">
        <f t="shared" si="11"/>
        <v>4715000</v>
      </c>
    </row>
    <row r="100" spans="1:7" ht="12" customHeight="1" x14ac:dyDescent="0.25">
      <c r="A100" s="12" t="s">
        <v>69</v>
      </c>
      <c r="B100" s="17" t="s">
        <v>105</v>
      </c>
      <c r="C100" s="140">
        <v>13393000</v>
      </c>
      <c r="D100" s="140">
        <v>19380</v>
      </c>
      <c r="E100" s="140">
        <v>22000</v>
      </c>
      <c r="F100" s="311">
        <f t="shared" si="10"/>
        <v>41380</v>
      </c>
      <c r="G100" s="242">
        <f t="shared" si="11"/>
        <v>13434380</v>
      </c>
    </row>
    <row r="101" spans="1:7" ht="12" customHeight="1" x14ac:dyDescent="0.25">
      <c r="A101" s="12" t="s">
        <v>62</v>
      </c>
      <c r="B101" s="6" t="s">
        <v>308</v>
      </c>
      <c r="C101" s="140"/>
      <c r="D101" s="140"/>
      <c r="E101" s="140"/>
      <c r="F101" s="311">
        <f t="shared" si="10"/>
        <v>0</v>
      </c>
      <c r="G101" s="242">
        <f t="shared" si="11"/>
        <v>0</v>
      </c>
    </row>
    <row r="102" spans="1:7" ht="12" customHeight="1" x14ac:dyDescent="0.25">
      <c r="A102" s="12" t="s">
        <v>63</v>
      </c>
      <c r="B102" s="55" t="s">
        <v>307</v>
      </c>
      <c r="C102" s="140"/>
      <c r="D102" s="140"/>
      <c r="E102" s="140"/>
      <c r="F102" s="311">
        <f t="shared" si="10"/>
        <v>0</v>
      </c>
      <c r="G102" s="242">
        <f t="shared" si="11"/>
        <v>0</v>
      </c>
    </row>
    <row r="103" spans="1:7" ht="12" customHeight="1" x14ac:dyDescent="0.25">
      <c r="A103" s="12" t="s">
        <v>70</v>
      </c>
      <c r="B103" s="55" t="s">
        <v>306</v>
      </c>
      <c r="C103" s="140"/>
      <c r="D103" s="140">
        <v>19380</v>
      </c>
      <c r="E103" s="140"/>
      <c r="F103" s="311">
        <f t="shared" si="10"/>
        <v>19380</v>
      </c>
      <c r="G103" s="242">
        <f t="shared" si="11"/>
        <v>19380</v>
      </c>
    </row>
    <row r="104" spans="1:7" ht="12" customHeight="1" x14ac:dyDescent="0.25">
      <c r="A104" s="12" t="s">
        <v>71</v>
      </c>
      <c r="B104" s="53" t="s">
        <v>239</v>
      </c>
      <c r="C104" s="140"/>
      <c r="D104" s="140"/>
      <c r="E104" s="140"/>
      <c r="F104" s="311">
        <f t="shared" si="10"/>
        <v>0</v>
      </c>
      <c r="G104" s="242">
        <f t="shared" si="11"/>
        <v>0</v>
      </c>
    </row>
    <row r="105" spans="1:7" ht="12" customHeight="1" x14ac:dyDescent="0.25">
      <c r="A105" s="12" t="s">
        <v>72</v>
      </c>
      <c r="B105" s="54" t="s">
        <v>240</v>
      </c>
      <c r="C105" s="140"/>
      <c r="D105" s="140"/>
      <c r="E105" s="140"/>
      <c r="F105" s="311">
        <f t="shared" si="10"/>
        <v>0</v>
      </c>
      <c r="G105" s="242">
        <f t="shared" si="11"/>
        <v>0</v>
      </c>
    </row>
    <row r="106" spans="1:7" ht="12" customHeight="1" x14ac:dyDescent="0.25">
      <c r="A106" s="12" t="s">
        <v>73</v>
      </c>
      <c r="B106" s="54" t="s">
        <v>241</v>
      </c>
      <c r="C106" s="140"/>
      <c r="D106" s="140"/>
      <c r="E106" s="140"/>
      <c r="F106" s="311">
        <f t="shared" si="10"/>
        <v>0</v>
      </c>
      <c r="G106" s="242">
        <f t="shared" si="11"/>
        <v>0</v>
      </c>
    </row>
    <row r="107" spans="1:7" ht="12" customHeight="1" x14ac:dyDescent="0.25">
      <c r="A107" s="12" t="s">
        <v>75</v>
      </c>
      <c r="B107" s="53" t="s">
        <v>242</v>
      </c>
      <c r="C107" s="140">
        <v>13293000</v>
      </c>
      <c r="D107" s="140"/>
      <c r="E107" s="140">
        <v>22000</v>
      </c>
      <c r="F107" s="311">
        <f t="shared" si="10"/>
        <v>22000</v>
      </c>
      <c r="G107" s="242">
        <f t="shared" si="11"/>
        <v>13315000</v>
      </c>
    </row>
    <row r="108" spans="1:7" ht="12" customHeight="1" x14ac:dyDescent="0.25">
      <c r="A108" s="12" t="s">
        <v>106</v>
      </c>
      <c r="B108" s="53" t="s">
        <v>243</v>
      </c>
      <c r="C108" s="140"/>
      <c r="D108" s="140"/>
      <c r="E108" s="140"/>
      <c r="F108" s="311">
        <f t="shared" si="10"/>
        <v>0</v>
      </c>
      <c r="G108" s="242">
        <f t="shared" si="11"/>
        <v>0</v>
      </c>
    </row>
    <row r="109" spans="1:7" ht="12" customHeight="1" x14ac:dyDescent="0.25">
      <c r="A109" s="12" t="s">
        <v>237</v>
      </c>
      <c r="B109" s="54" t="s">
        <v>244</v>
      </c>
      <c r="C109" s="140"/>
      <c r="D109" s="140"/>
      <c r="E109" s="140"/>
      <c r="F109" s="311">
        <f t="shared" si="10"/>
        <v>0</v>
      </c>
      <c r="G109" s="242">
        <f t="shared" si="11"/>
        <v>0</v>
      </c>
    </row>
    <row r="110" spans="1:7" ht="12" customHeight="1" x14ac:dyDescent="0.25">
      <c r="A110" s="11" t="s">
        <v>238</v>
      </c>
      <c r="B110" s="55" t="s">
        <v>245</v>
      </c>
      <c r="C110" s="140"/>
      <c r="D110" s="140"/>
      <c r="E110" s="140"/>
      <c r="F110" s="311">
        <f t="shared" si="10"/>
        <v>0</v>
      </c>
      <c r="G110" s="242">
        <f t="shared" si="11"/>
        <v>0</v>
      </c>
    </row>
    <row r="111" spans="1:7" ht="12" customHeight="1" x14ac:dyDescent="0.25">
      <c r="A111" s="12" t="s">
        <v>304</v>
      </c>
      <c r="B111" s="55" t="s">
        <v>246</v>
      </c>
      <c r="C111" s="140"/>
      <c r="D111" s="140"/>
      <c r="E111" s="140"/>
      <c r="F111" s="311">
        <f t="shared" si="10"/>
        <v>0</v>
      </c>
      <c r="G111" s="242">
        <f t="shared" si="11"/>
        <v>0</v>
      </c>
    </row>
    <row r="112" spans="1:7" ht="12" customHeight="1" x14ac:dyDescent="0.25">
      <c r="A112" s="14" t="s">
        <v>305</v>
      </c>
      <c r="B112" s="55" t="s">
        <v>247</v>
      </c>
      <c r="C112" s="140">
        <v>100000</v>
      </c>
      <c r="D112" s="140">
        <v>0</v>
      </c>
      <c r="E112" s="140"/>
      <c r="F112" s="311">
        <f t="shared" si="10"/>
        <v>0</v>
      </c>
      <c r="G112" s="242">
        <f t="shared" si="11"/>
        <v>100000</v>
      </c>
    </row>
    <row r="113" spans="1:7" ht="12" customHeight="1" x14ac:dyDescent="0.25">
      <c r="A113" s="12" t="s">
        <v>309</v>
      </c>
      <c r="B113" s="9" t="s">
        <v>35</v>
      </c>
      <c r="C113" s="138">
        <v>12087851</v>
      </c>
      <c r="D113" s="138">
        <v>-2690302</v>
      </c>
      <c r="E113" s="138">
        <v>-22000</v>
      </c>
      <c r="F113" s="310">
        <f t="shared" si="10"/>
        <v>-2712302</v>
      </c>
      <c r="G113" s="241">
        <f t="shared" si="11"/>
        <v>9375549</v>
      </c>
    </row>
    <row r="114" spans="1:7" ht="12" customHeight="1" x14ac:dyDescent="0.25">
      <c r="A114" s="12" t="s">
        <v>310</v>
      </c>
      <c r="B114" s="6" t="s">
        <v>312</v>
      </c>
      <c r="C114" s="138">
        <v>8088810</v>
      </c>
      <c r="D114" s="138">
        <v>-2690302</v>
      </c>
      <c r="E114" s="138"/>
      <c r="F114" s="310">
        <f t="shared" si="10"/>
        <v>-2690302</v>
      </c>
      <c r="G114" s="241">
        <f t="shared" si="11"/>
        <v>5398508</v>
      </c>
    </row>
    <row r="115" spans="1:7" ht="12" customHeight="1" thickBot="1" x14ac:dyDescent="0.3">
      <c r="A115" s="16" t="s">
        <v>311</v>
      </c>
      <c r="B115" s="192" t="s">
        <v>313</v>
      </c>
      <c r="C115" s="201">
        <v>3999041</v>
      </c>
      <c r="D115" s="201">
        <v>0</v>
      </c>
      <c r="E115" s="201">
        <v>0</v>
      </c>
      <c r="F115" s="312">
        <f t="shared" si="10"/>
        <v>0</v>
      </c>
      <c r="G115" s="246">
        <f t="shared" si="11"/>
        <v>3999041</v>
      </c>
    </row>
    <row r="116" spans="1:7" ht="12" customHeight="1" thickBot="1" x14ac:dyDescent="0.3">
      <c r="A116" s="190" t="s">
        <v>6</v>
      </c>
      <c r="B116" s="191" t="s">
        <v>248</v>
      </c>
      <c r="C116" s="202">
        <f>+C117+C119+C121</f>
        <v>195932000</v>
      </c>
      <c r="D116" s="137">
        <f>+D117+D119+D121</f>
        <v>64500</v>
      </c>
      <c r="E116" s="202">
        <f>+E117+E119+E121</f>
        <v>383000</v>
      </c>
      <c r="F116" s="202">
        <f>+F117+F119+F121</f>
        <v>447500</v>
      </c>
      <c r="G116" s="197">
        <f>+G117+G119+G121</f>
        <v>196379500</v>
      </c>
    </row>
    <row r="117" spans="1:7" ht="12" customHeight="1" x14ac:dyDescent="0.25">
      <c r="A117" s="13" t="s">
        <v>64</v>
      </c>
      <c r="B117" s="6" t="s">
        <v>122</v>
      </c>
      <c r="C117" s="139">
        <v>195932000</v>
      </c>
      <c r="D117" s="139">
        <v>64500</v>
      </c>
      <c r="E117" s="139">
        <v>383000</v>
      </c>
      <c r="F117" s="181">
        <f t="shared" ref="F117:F129" si="12">D117+E117</f>
        <v>447500</v>
      </c>
      <c r="G117" s="180">
        <f t="shared" ref="G117:G129" si="13">C117+F117</f>
        <v>196379500</v>
      </c>
    </row>
    <row r="118" spans="1:7" ht="12" customHeight="1" x14ac:dyDescent="0.25">
      <c r="A118" s="13" t="s">
        <v>65</v>
      </c>
      <c r="B118" s="10" t="s">
        <v>252</v>
      </c>
      <c r="C118" s="139"/>
      <c r="D118" s="209"/>
      <c r="E118" s="139"/>
      <c r="F118" s="181">
        <f t="shared" si="12"/>
        <v>0</v>
      </c>
      <c r="G118" s="180">
        <f t="shared" si="13"/>
        <v>0</v>
      </c>
    </row>
    <row r="119" spans="1:7" ht="12" customHeight="1" x14ac:dyDescent="0.25">
      <c r="A119" s="13" t="s">
        <v>66</v>
      </c>
      <c r="B119" s="10" t="s">
        <v>107</v>
      </c>
      <c r="C119" s="138">
        <v>0</v>
      </c>
      <c r="D119" s="210"/>
      <c r="E119" s="138">
        <v>0</v>
      </c>
      <c r="F119" s="310">
        <v>0</v>
      </c>
      <c r="G119" s="241">
        <f t="shared" si="13"/>
        <v>0</v>
      </c>
    </row>
    <row r="120" spans="1:7" ht="12" customHeight="1" x14ac:dyDescent="0.25">
      <c r="A120" s="13" t="s">
        <v>67</v>
      </c>
      <c r="B120" s="10" t="s">
        <v>253</v>
      </c>
      <c r="C120" s="138"/>
      <c r="D120" s="210"/>
      <c r="E120" s="138"/>
      <c r="F120" s="310">
        <f t="shared" si="12"/>
        <v>0</v>
      </c>
      <c r="G120" s="241">
        <f t="shared" si="13"/>
        <v>0</v>
      </c>
    </row>
    <row r="121" spans="1:7" ht="12" customHeight="1" x14ac:dyDescent="0.25">
      <c r="A121" s="13" t="s">
        <v>68</v>
      </c>
      <c r="B121" s="80" t="s">
        <v>124</v>
      </c>
      <c r="C121" s="138"/>
      <c r="D121" s="210"/>
      <c r="E121" s="138"/>
      <c r="F121" s="310">
        <f t="shared" si="12"/>
        <v>0</v>
      </c>
      <c r="G121" s="241">
        <f t="shared" si="13"/>
        <v>0</v>
      </c>
    </row>
    <row r="122" spans="1:7" ht="12" customHeight="1" x14ac:dyDescent="0.25">
      <c r="A122" s="13" t="s">
        <v>74</v>
      </c>
      <c r="B122" s="79" t="s">
        <v>297</v>
      </c>
      <c r="C122" s="138"/>
      <c r="D122" s="210"/>
      <c r="E122" s="138"/>
      <c r="F122" s="310">
        <f t="shared" si="12"/>
        <v>0</v>
      </c>
      <c r="G122" s="241">
        <f t="shared" si="13"/>
        <v>0</v>
      </c>
    </row>
    <row r="123" spans="1:7" ht="12" customHeight="1" x14ac:dyDescent="0.25">
      <c r="A123" s="13" t="s">
        <v>76</v>
      </c>
      <c r="B123" s="147" t="s">
        <v>258</v>
      </c>
      <c r="C123" s="138"/>
      <c r="D123" s="210"/>
      <c r="E123" s="138"/>
      <c r="F123" s="310">
        <f t="shared" si="12"/>
        <v>0</v>
      </c>
      <c r="G123" s="241">
        <f t="shared" si="13"/>
        <v>0</v>
      </c>
    </row>
    <row r="124" spans="1:7" ht="22.5" x14ac:dyDescent="0.25">
      <c r="A124" s="13" t="s">
        <v>108</v>
      </c>
      <c r="B124" s="54" t="s">
        <v>241</v>
      </c>
      <c r="C124" s="138"/>
      <c r="D124" s="210"/>
      <c r="E124" s="138"/>
      <c r="F124" s="310">
        <f t="shared" si="12"/>
        <v>0</v>
      </c>
      <c r="G124" s="241">
        <f t="shared" si="13"/>
        <v>0</v>
      </c>
    </row>
    <row r="125" spans="1:7" ht="12" customHeight="1" x14ac:dyDescent="0.25">
      <c r="A125" s="13" t="s">
        <v>109</v>
      </c>
      <c r="B125" s="54" t="s">
        <v>257</v>
      </c>
      <c r="C125" s="138"/>
      <c r="D125" s="210"/>
      <c r="E125" s="138"/>
      <c r="F125" s="310">
        <f t="shared" si="12"/>
        <v>0</v>
      </c>
      <c r="G125" s="241">
        <f t="shared" si="13"/>
        <v>0</v>
      </c>
    </row>
    <row r="126" spans="1:7" ht="12" customHeight="1" x14ac:dyDescent="0.25">
      <c r="A126" s="13" t="s">
        <v>110</v>
      </c>
      <c r="B126" s="54" t="s">
        <v>256</v>
      </c>
      <c r="C126" s="138"/>
      <c r="D126" s="210"/>
      <c r="E126" s="138"/>
      <c r="F126" s="310">
        <f t="shared" si="12"/>
        <v>0</v>
      </c>
      <c r="G126" s="241">
        <f t="shared" si="13"/>
        <v>0</v>
      </c>
    </row>
    <row r="127" spans="1:7" ht="12" customHeight="1" x14ac:dyDescent="0.25">
      <c r="A127" s="13" t="s">
        <v>249</v>
      </c>
      <c r="B127" s="54" t="s">
        <v>244</v>
      </c>
      <c r="C127" s="138"/>
      <c r="D127" s="210"/>
      <c r="E127" s="138"/>
      <c r="F127" s="310">
        <f t="shared" si="12"/>
        <v>0</v>
      </c>
      <c r="G127" s="241">
        <f t="shared" si="13"/>
        <v>0</v>
      </c>
    </row>
    <row r="128" spans="1:7" ht="12" customHeight="1" x14ac:dyDescent="0.25">
      <c r="A128" s="13" t="s">
        <v>250</v>
      </c>
      <c r="B128" s="54" t="s">
        <v>255</v>
      </c>
      <c r="C128" s="138"/>
      <c r="D128" s="210"/>
      <c r="E128" s="138"/>
      <c r="F128" s="310">
        <f t="shared" si="12"/>
        <v>0</v>
      </c>
      <c r="G128" s="241">
        <f t="shared" si="13"/>
        <v>0</v>
      </c>
    </row>
    <row r="129" spans="1:7" ht="23.25" thickBot="1" x14ac:dyDescent="0.3">
      <c r="A129" s="11" t="s">
        <v>251</v>
      </c>
      <c r="B129" s="54" t="s">
        <v>254</v>
      </c>
      <c r="C129" s="140"/>
      <c r="D129" s="211"/>
      <c r="E129" s="140"/>
      <c r="F129" s="311">
        <f t="shared" si="12"/>
        <v>0</v>
      </c>
      <c r="G129" s="242">
        <f t="shared" si="13"/>
        <v>0</v>
      </c>
    </row>
    <row r="130" spans="1:7" ht="12" customHeight="1" thickBot="1" x14ac:dyDescent="0.3">
      <c r="A130" s="18" t="s">
        <v>7</v>
      </c>
      <c r="B130" s="50" t="s">
        <v>314</v>
      </c>
      <c r="C130" s="137">
        <f>+C95+C116</f>
        <v>254890751</v>
      </c>
      <c r="D130" s="208">
        <f>+D95+D116</f>
        <v>-2241842</v>
      </c>
      <c r="E130" s="137">
        <f>+E95+E116</f>
        <v>3116000</v>
      </c>
      <c r="F130" s="137">
        <f>+F95+F116</f>
        <v>874158</v>
      </c>
      <c r="G130" s="77">
        <f>+G95+G116</f>
        <v>255764909</v>
      </c>
    </row>
    <row r="131" spans="1:7" ht="12" customHeight="1" thickBot="1" x14ac:dyDescent="0.3">
      <c r="A131" s="18" t="s">
        <v>8</v>
      </c>
      <c r="B131" s="50" t="s">
        <v>380</v>
      </c>
      <c r="C131" s="137">
        <f>+C132+C133+C134</f>
        <v>0</v>
      </c>
      <c r="D131" s="208">
        <f>+D132+D133+D134</f>
        <v>0</v>
      </c>
      <c r="E131" s="137">
        <f>+E132+E133+E134</f>
        <v>0</v>
      </c>
      <c r="F131" s="137">
        <f>+F132+F133+F134</f>
        <v>0</v>
      </c>
      <c r="G131" s="77">
        <f>+G132+G133+G134</f>
        <v>0</v>
      </c>
    </row>
    <row r="132" spans="1:7" ht="12" customHeight="1" x14ac:dyDescent="0.25">
      <c r="A132" s="13" t="s">
        <v>156</v>
      </c>
      <c r="B132" s="10" t="s">
        <v>322</v>
      </c>
      <c r="C132" s="138"/>
      <c r="D132" s="210"/>
      <c r="E132" s="138"/>
      <c r="F132" s="310">
        <f>D132+E132</f>
        <v>0</v>
      </c>
      <c r="G132" s="241">
        <f>C132+F132</f>
        <v>0</v>
      </c>
    </row>
    <row r="133" spans="1:7" ht="12" customHeight="1" x14ac:dyDescent="0.25">
      <c r="A133" s="13" t="s">
        <v>157</v>
      </c>
      <c r="B133" s="10" t="s">
        <v>323</v>
      </c>
      <c r="C133" s="138">
        <v>0</v>
      </c>
      <c r="D133" s="210"/>
      <c r="E133" s="138">
        <v>0</v>
      </c>
      <c r="F133" s="310">
        <f>D133+E133</f>
        <v>0</v>
      </c>
      <c r="G133" s="241">
        <f>C133+F133</f>
        <v>0</v>
      </c>
    </row>
    <row r="134" spans="1:7" ht="12" customHeight="1" thickBot="1" x14ac:dyDescent="0.3">
      <c r="A134" s="11" t="s">
        <v>158</v>
      </c>
      <c r="B134" s="10" t="s">
        <v>324</v>
      </c>
      <c r="C134" s="138"/>
      <c r="D134" s="210"/>
      <c r="E134" s="138"/>
      <c r="F134" s="310">
        <f>D134+E134</f>
        <v>0</v>
      </c>
      <c r="G134" s="241">
        <f>C134+F134</f>
        <v>0</v>
      </c>
    </row>
    <row r="135" spans="1:7" ht="12" customHeight="1" thickBot="1" x14ac:dyDescent="0.3">
      <c r="A135" s="18" t="s">
        <v>9</v>
      </c>
      <c r="B135" s="50" t="s">
        <v>316</v>
      </c>
      <c r="C135" s="137">
        <f>SUM(C136:C141)</f>
        <v>0</v>
      </c>
      <c r="D135" s="208">
        <f>SUM(D136:D141)</f>
        <v>0</v>
      </c>
      <c r="E135" s="137">
        <f>SUM(E136:E141)</f>
        <v>0</v>
      </c>
      <c r="F135" s="137">
        <f>SUM(F136:F141)</f>
        <v>0</v>
      </c>
      <c r="G135" s="77">
        <f>SUM(G136:G141)</f>
        <v>0</v>
      </c>
    </row>
    <row r="136" spans="1:7" ht="12" customHeight="1" x14ac:dyDescent="0.25">
      <c r="A136" s="13" t="s">
        <v>51</v>
      </c>
      <c r="B136" s="7" t="s">
        <v>325</v>
      </c>
      <c r="C136" s="138"/>
      <c r="D136" s="210"/>
      <c r="E136" s="138"/>
      <c r="F136" s="310">
        <f t="shared" ref="F136:F141" si="14">D136+E136</f>
        <v>0</v>
      </c>
      <c r="G136" s="241">
        <f t="shared" ref="G136:G141" si="15">C136+F136</f>
        <v>0</v>
      </c>
    </row>
    <row r="137" spans="1:7" ht="12" customHeight="1" x14ac:dyDescent="0.25">
      <c r="A137" s="13" t="s">
        <v>52</v>
      </c>
      <c r="B137" s="7" t="s">
        <v>317</v>
      </c>
      <c r="C137" s="138"/>
      <c r="D137" s="210"/>
      <c r="E137" s="138"/>
      <c r="F137" s="310">
        <f t="shared" si="14"/>
        <v>0</v>
      </c>
      <c r="G137" s="241">
        <f t="shared" si="15"/>
        <v>0</v>
      </c>
    </row>
    <row r="138" spans="1:7" ht="12" customHeight="1" x14ac:dyDescent="0.25">
      <c r="A138" s="13" t="s">
        <v>53</v>
      </c>
      <c r="B138" s="7" t="s">
        <v>318</v>
      </c>
      <c r="C138" s="138"/>
      <c r="D138" s="210"/>
      <c r="E138" s="138"/>
      <c r="F138" s="310">
        <f t="shared" si="14"/>
        <v>0</v>
      </c>
      <c r="G138" s="241">
        <f t="shared" si="15"/>
        <v>0</v>
      </c>
    </row>
    <row r="139" spans="1:7" ht="12" customHeight="1" x14ac:dyDescent="0.25">
      <c r="A139" s="13" t="s">
        <v>95</v>
      </c>
      <c r="B139" s="7" t="s">
        <v>319</v>
      </c>
      <c r="C139" s="138"/>
      <c r="D139" s="210"/>
      <c r="E139" s="138"/>
      <c r="F139" s="310">
        <f t="shared" si="14"/>
        <v>0</v>
      </c>
      <c r="G139" s="241">
        <f t="shared" si="15"/>
        <v>0</v>
      </c>
    </row>
    <row r="140" spans="1:7" ht="12" customHeight="1" x14ac:dyDescent="0.25">
      <c r="A140" s="13" t="s">
        <v>96</v>
      </c>
      <c r="B140" s="7" t="s">
        <v>320</v>
      </c>
      <c r="C140" s="138"/>
      <c r="D140" s="210"/>
      <c r="E140" s="138"/>
      <c r="F140" s="310">
        <f t="shared" si="14"/>
        <v>0</v>
      </c>
      <c r="G140" s="241">
        <f t="shared" si="15"/>
        <v>0</v>
      </c>
    </row>
    <row r="141" spans="1:7" ht="12" customHeight="1" thickBot="1" x14ac:dyDescent="0.3">
      <c r="A141" s="11" t="s">
        <v>97</v>
      </c>
      <c r="B141" s="7" t="s">
        <v>321</v>
      </c>
      <c r="C141" s="138"/>
      <c r="D141" s="210"/>
      <c r="E141" s="138"/>
      <c r="F141" s="310">
        <f t="shared" si="14"/>
        <v>0</v>
      </c>
      <c r="G141" s="241">
        <f t="shared" si="15"/>
        <v>0</v>
      </c>
    </row>
    <row r="142" spans="1:7" ht="12" customHeight="1" thickBot="1" x14ac:dyDescent="0.3">
      <c r="A142" s="18" t="s">
        <v>10</v>
      </c>
      <c r="B142" s="50" t="s">
        <v>329</v>
      </c>
      <c r="C142" s="143">
        <f>+C143+C144+C145+C146</f>
        <v>932000</v>
      </c>
      <c r="D142" s="212">
        <f>+D143+D144+D145+D146</f>
        <v>-587</v>
      </c>
      <c r="E142" s="143">
        <f>+E143+E144+E145+E146</f>
        <v>0</v>
      </c>
      <c r="F142" s="143">
        <f>+F143+F144+F145+F146</f>
        <v>-587</v>
      </c>
      <c r="G142" s="179">
        <f>+G143+G144+G145+G146</f>
        <v>931413</v>
      </c>
    </row>
    <row r="143" spans="1:7" ht="12" customHeight="1" x14ac:dyDescent="0.25">
      <c r="A143" s="13" t="s">
        <v>54</v>
      </c>
      <c r="B143" s="7" t="s">
        <v>259</v>
      </c>
      <c r="C143" s="138"/>
      <c r="D143" s="210"/>
      <c r="E143" s="138"/>
      <c r="F143" s="310">
        <f>D143+E143</f>
        <v>0</v>
      </c>
      <c r="G143" s="241">
        <f>C143+F143</f>
        <v>0</v>
      </c>
    </row>
    <row r="144" spans="1:7" ht="12" customHeight="1" x14ac:dyDescent="0.25">
      <c r="A144" s="13" t="s">
        <v>55</v>
      </c>
      <c r="B144" s="7" t="s">
        <v>260</v>
      </c>
      <c r="C144" s="138">
        <v>932000</v>
      </c>
      <c r="D144" s="138">
        <v>-587</v>
      </c>
      <c r="E144" s="138"/>
      <c r="F144" s="310">
        <f>D144+E144</f>
        <v>-587</v>
      </c>
      <c r="G144" s="241">
        <f>C144+F144</f>
        <v>931413</v>
      </c>
    </row>
    <row r="145" spans="1:11" ht="12" customHeight="1" x14ac:dyDescent="0.25">
      <c r="A145" s="13" t="s">
        <v>176</v>
      </c>
      <c r="B145" s="7" t="s">
        <v>330</v>
      </c>
      <c r="C145" s="138"/>
      <c r="D145" s="210"/>
      <c r="E145" s="138"/>
      <c r="F145" s="310">
        <f>D145+E145</f>
        <v>0</v>
      </c>
      <c r="G145" s="241">
        <f>C145+F145</f>
        <v>0</v>
      </c>
    </row>
    <row r="146" spans="1:11" ht="12" customHeight="1" thickBot="1" x14ac:dyDescent="0.3">
      <c r="A146" s="11" t="s">
        <v>177</v>
      </c>
      <c r="B146" s="5" t="s">
        <v>279</v>
      </c>
      <c r="C146" s="138"/>
      <c r="D146" s="210"/>
      <c r="E146" s="138"/>
      <c r="F146" s="310">
        <f>D146+E146</f>
        <v>0</v>
      </c>
      <c r="G146" s="241">
        <f>C146+F146</f>
        <v>0</v>
      </c>
    </row>
    <row r="147" spans="1:11" ht="12" customHeight="1" thickBot="1" x14ac:dyDescent="0.3">
      <c r="A147" s="18" t="s">
        <v>11</v>
      </c>
      <c r="B147" s="50" t="s">
        <v>331</v>
      </c>
      <c r="C147" s="203">
        <f>SUM(C148:C152)</f>
        <v>0</v>
      </c>
      <c r="D147" s="213">
        <f>SUM(D148:D152)</f>
        <v>0</v>
      </c>
      <c r="E147" s="203">
        <f>SUM(E148:E152)</f>
        <v>0</v>
      </c>
      <c r="F147" s="203">
        <f>SUM(F148:F152)</f>
        <v>0</v>
      </c>
      <c r="G147" s="198">
        <f>SUM(G148:G152)</f>
        <v>0</v>
      </c>
    </row>
    <row r="148" spans="1:11" ht="12" customHeight="1" x14ac:dyDescent="0.25">
      <c r="A148" s="13" t="s">
        <v>56</v>
      </c>
      <c r="B148" s="7" t="s">
        <v>326</v>
      </c>
      <c r="C148" s="138"/>
      <c r="D148" s="210"/>
      <c r="E148" s="138"/>
      <c r="F148" s="310">
        <f t="shared" ref="F148:F154" si="16">D148+E148</f>
        <v>0</v>
      </c>
      <c r="G148" s="241">
        <f t="shared" ref="G148:G153" si="17">C148+F148</f>
        <v>0</v>
      </c>
    </row>
    <row r="149" spans="1:11" ht="12" customHeight="1" x14ac:dyDescent="0.25">
      <c r="A149" s="13" t="s">
        <v>57</v>
      </c>
      <c r="B149" s="7" t="s">
        <v>333</v>
      </c>
      <c r="C149" s="138"/>
      <c r="D149" s="210"/>
      <c r="E149" s="138"/>
      <c r="F149" s="310">
        <f t="shared" si="16"/>
        <v>0</v>
      </c>
      <c r="G149" s="241">
        <f t="shared" si="17"/>
        <v>0</v>
      </c>
    </row>
    <row r="150" spans="1:11" ht="12" customHeight="1" x14ac:dyDescent="0.25">
      <c r="A150" s="13" t="s">
        <v>188</v>
      </c>
      <c r="B150" s="7" t="s">
        <v>328</v>
      </c>
      <c r="C150" s="138"/>
      <c r="D150" s="210"/>
      <c r="E150" s="138"/>
      <c r="F150" s="310">
        <f t="shared" si="16"/>
        <v>0</v>
      </c>
      <c r="G150" s="241">
        <f t="shared" si="17"/>
        <v>0</v>
      </c>
    </row>
    <row r="151" spans="1:11" ht="12" customHeight="1" x14ac:dyDescent="0.25">
      <c r="A151" s="13" t="s">
        <v>189</v>
      </c>
      <c r="B151" s="7" t="s">
        <v>334</v>
      </c>
      <c r="C151" s="138"/>
      <c r="D151" s="210"/>
      <c r="E151" s="138"/>
      <c r="F151" s="310">
        <f t="shared" si="16"/>
        <v>0</v>
      </c>
      <c r="G151" s="241">
        <f t="shared" si="17"/>
        <v>0</v>
      </c>
    </row>
    <row r="152" spans="1:11" ht="12" customHeight="1" thickBot="1" x14ac:dyDescent="0.3">
      <c r="A152" s="13" t="s">
        <v>332</v>
      </c>
      <c r="B152" s="7" t="s">
        <v>335</v>
      </c>
      <c r="C152" s="138"/>
      <c r="D152" s="210"/>
      <c r="E152" s="140"/>
      <c r="F152" s="311">
        <f t="shared" si="16"/>
        <v>0</v>
      </c>
      <c r="G152" s="242">
        <f t="shared" si="17"/>
        <v>0</v>
      </c>
    </row>
    <row r="153" spans="1:11" ht="12" customHeight="1" thickBot="1" x14ac:dyDescent="0.3">
      <c r="A153" s="18" t="s">
        <v>12</v>
      </c>
      <c r="B153" s="50" t="s">
        <v>336</v>
      </c>
      <c r="C153" s="204"/>
      <c r="D153" s="214"/>
      <c r="E153" s="204"/>
      <c r="F153" s="203">
        <f t="shared" si="16"/>
        <v>0</v>
      </c>
      <c r="G153" s="278">
        <f t="shared" si="17"/>
        <v>0</v>
      </c>
    </row>
    <row r="154" spans="1:11" ht="12" customHeight="1" thickBot="1" x14ac:dyDescent="0.3">
      <c r="A154" s="18" t="s">
        <v>13</v>
      </c>
      <c r="B154" s="50" t="s">
        <v>337</v>
      </c>
      <c r="C154" s="204"/>
      <c r="D154" s="214"/>
      <c r="E154" s="279"/>
      <c r="F154" s="313">
        <f t="shared" si="16"/>
        <v>0</v>
      </c>
      <c r="G154" s="180">
        <f>C154+D154</f>
        <v>0</v>
      </c>
    </row>
    <row r="155" spans="1:11" ht="15" customHeight="1" thickBot="1" x14ac:dyDescent="0.3">
      <c r="A155" s="18" t="s">
        <v>14</v>
      </c>
      <c r="B155" s="50" t="s">
        <v>339</v>
      </c>
      <c r="C155" s="205">
        <f>+C131+C135+C142+C147+C153+C154</f>
        <v>932000</v>
      </c>
      <c r="D155" s="215">
        <f>+D131+D135+D142+D147+D153+D154</f>
        <v>-587</v>
      </c>
      <c r="E155" s="205">
        <f>+E131+E135+E142+E147+E153+E154</f>
        <v>0</v>
      </c>
      <c r="F155" s="205">
        <f>+F131+F135+F142+F147+F153+F154</f>
        <v>-587</v>
      </c>
      <c r="G155" s="199">
        <f>C155+F155</f>
        <v>931413</v>
      </c>
      <c r="H155" s="160"/>
      <c r="I155" s="161"/>
      <c r="J155" s="161"/>
      <c r="K155" s="161"/>
    </row>
    <row r="156" spans="1:11" s="150" customFormat="1" ht="12.95" customHeight="1" thickBot="1" x14ac:dyDescent="0.25">
      <c r="A156" s="81" t="s">
        <v>15</v>
      </c>
      <c r="B156" s="124" t="s">
        <v>338</v>
      </c>
      <c r="C156" s="205">
        <f>+C130+C155</f>
        <v>255822751</v>
      </c>
      <c r="D156" s="215">
        <f>+D130+D155</f>
        <v>-2242429</v>
      </c>
      <c r="E156" s="205">
        <f>+E130+E155</f>
        <v>3116000</v>
      </c>
      <c r="F156" s="205">
        <f>+F130+F155</f>
        <v>873571</v>
      </c>
      <c r="G156" s="199">
        <f>+G130+G155</f>
        <v>256696322</v>
      </c>
    </row>
    <row r="157" spans="1:11" ht="7.5" customHeight="1" x14ac:dyDescent="0.25"/>
    <row r="158" spans="1:11" x14ac:dyDescent="0.25">
      <c r="A158" s="360" t="s">
        <v>261</v>
      </c>
      <c r="B158" s="360"/>
      <c r="C158" s="360"/>
      <c r="D158" s="360"/>
      <c r="E158" s="360"/>
      <c r="F158" s="360"/>
      <c r="G158" s="360"/>
    </row>
    <row r="159" spans="1:11" ht="15" customHeight="1" thickBot="1" x14ac:dyDescent="0.3">
      <c r="A159" s="350" t="s">
        <v>83</v>
      </c>
      <c r="B159" s="350"/>
      <c r="C159" s="83"/>
      <c r="G159" s="83" t="str">
        <f>G91</f>
        <v>Forintban!</v>
      </c>
    </row>
    <row r="160" spans="1:11" ht="25.5" customHeight="1" thickBot="1" x14ac:dyDescent="0.3">
      <c r="A160" s="18">
        <v>1</v>
      </c>
      <c r="B160" s="23" t="s">
        <v>340</v>
      </c>
      <c r="C160" s="207">
        <f>+C63-C130</f>
        <v>-204523931</v>
      </c>
      <c r="D160" s="137">
        <f>+D63-D130</f>
        <v>2437422</v>
      </c>
      <c r="E160" s="137">
        <f>+E63-E130</f>
        <v>0</v>
      </c>
      <c r="F160" s="137">
        <f>+F63-F130</f>
        <v>2437422</v>
      </c>
      <c r="G160" s="77">
        <f>+G63-G130</f>
        <v>-202086509</v>
      </c>
    </row>
    <row r="161" spans="1:7" ht="32.25" customHeight="1" thickBot="1" x14ac:dyDescent="0.3">
      <c r="A161" s="18" t="s">
        <v>6</v>
      </c>
      <c r="B161" s="23" t="s">
        <v>346</v>
      </c>
      <c r="C161" s="137">
        <f>+C87-C155</f>
        <v>206261931</v>
      </c>
      <c r="D161" s="137">
        <f>+D87-D155</f>
        <v>-2437422</v>
      </c>
      <c r="E161" s="137">
        <f>+E87-E155</f>
        <v>0</v>
      </c>
      <c r="F161" s="137">
        <f>+F87-F155</f>
        <v>-2437422</v>
      </c>
      <c r="G161" s="77">
        <f>+G87-G155</f>
        <v>203824509</v>
      </c>
    </row>
  </sheetData>
  <mergeCells count="12">
    <mergeCell ref="A158:G158"/>
    <mergeCell ref="A159:B159"/>
    <mergeCell ref="A90:G90"/>
    <mergeCell ref="A91:B91"/>
    <mergeCell ref="A92:A93"/>
    <mergeCell ref="B92:B93"/>
    <mergeCell ref="C92:G92"/>
    <mergeCell ref="A1:G1"/>
    <mergeCell ref="A2:B2"/>
    <mergeCell ref="A3:A4"/>
    <mergeCell ref="B3:B4"/>
    <mergeCell ref="C3:G3"/>
  </mergeCells>
  <printOptions horizontalCentered="1"/>
  <pageMargins left="0.39370078740157483" right="0.39370078740157483" top="1.4566929133858268" bottom="0.86614173228346458" header="0.78740157480314965" footer="0.59055118110236227"/>
  <pageSetup paperSize="9" scale="78" fitToHeight="2" orientation="portrait" r:id="rId1"/>
  <headerFooter alignWithMargins="0">
    <oddHeader xml:space="preserve">&amp;C&amp;"Times New Roman CE,Félkövér"&amp;12
Som Község Önkormányzata
2018. ÉVI KÖLTSÉGVETÉS KÖTELEZŐ FELADATAINAK  MÓDOSÍTOTT MÉRLEGE&amp;10
&amp;R&amp;"Times New Roman CE,Félkövér dőlt"&amp;11 1.2. melléklet </oddHeader>
  </headerFooter>
  <rowBreaks count="3" manualBreakCount="3">
    <brk id="67" max="6" man="1"/>
    <brk id="89" max="4" man="1"/>
    <brk id="157" max="10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5">
    <tabColor rgb="FF92D050"/>
  </sheetPr>
  <dimension ref="A1:K161"/>
  <sheetViews>
    <sheetView topLeftCell="A91" zoomScaleNormal="100" zoomScaleSheetLayoutView="100" workbookViewId="0">
      <selection activeCell="C100" sqref="C100"/>
    </sheetView>
  </sheetViews>
  <sheetFormatPr defaultRowHeight="15.75" x14ac:dyDescent="0.25"/>
  <cols>
    <col min="1" max="1" width="7.5" style="125" customWidth="1"/>
    <col min="2" max="2" width="59.6640625" style="125" customWidth="1"/>
    <col min="3" max="3" width="14.83203125" style="126" customWidth="1"/>
    <col min="4" max="6" width="11.83203125" style="148" customWidth="1"/>
    <col min="7" max="7" width="14.83203125" style="148" customWidth="1"/>
    <col min="8" max="16384" width="9.33203125" style="148"/>
  </cols>
  <sheetData>
    <row r="1" spans="1:7" ht="15.95" customHeight="1" x14ac:dyDescent="0.25">
      <c r="A1" s="349" t="s">
        <v>3</v>
      </c>
      <c r="B1" s="349"/>
      <c r="C1" s="349"/>
      <c r="D1" s="349"/>
      <c r="E1" s="349"/>
      <c r="F1" s="349"/>
      <c r="G1" s="349"/>
    </row>
    <row r="2" spans="1:7" ht="15.95" customHeight="1" thickBot="1" x14ac:dyDescent="0.3">
      <c r="A2" s="350" t="s">
        <v>81</v>
      </c>
      <c r="B2" s="350"/>
      <c r="C2" s="206"/>
      <c r="G2" s="206" t="s">
        <v>440</v>
      </c>
    </row>
    <row r="3" spans="1:7" x14ac:dyDescent="0.25">
      <c r="A3" s="352" t="s">
        <v>46</v>
      </c>
      <c r="B3" s="354" t="s">
        <v>4</v>
      </c>
      <c r="C3" s="356" t="str">
        <f>+CONCATENATE(LEFT(ÖSSZEFÜGGÉSEK!A6,4),". évi")</f>
        <v>2018. évi</v>
      </c>
      <c r="D3" s="357"/>
      <c r="E3" s="358"/>
      <c r="F3" s="358"/>
      <c r="G3" s="359"/>
    </row>
    <row r="4" spans="1:7" ht="48.75" thickBot="1" x14ac:dyDescent="0.3">
      <c r="A4" s="353"/>
      <c r="B4" s="355"/>
      <c r="C4" s="316" t="s">
        <v>378</v>
      </c>
      <c r="D4" s="317" t="s">
        <v>453</v>
      </c>
      <c r="E4" s="317" t="s">
        <v>472</v>
      </c>
      <c r="F4" s="318" t="s">
        <v>448</v>
      </c>
      <c r="G4" s="319" t="s">
        <v>473</v>
      </c>
    </row>
    <row r="5" spans="1:7" s="149" customFormat="1" ht="12" customHeight="1" thickBot="1" x14ac:dyDescent="0.25">
      <c r="A5" s="145" t="s">
        <v>353</v>
      </c>
      <c r="B5" s="146" t="s">
        <v>354</v>
      </c>
      <c r="C5" s="320" t="s">
        <v>355</v>
      </c>
      <c r="D5" s="320" t="s">
        <v>357</v>
      </c>
      <c r="E5" s="321" t="s">
        <v>356</v>
      </c>
      <c r="F5" s="321" t="s">
        <v>454</v>
      </c>
      <c r="G5" s="322" t="s">
        <v>455</v>
      </c>
    </row>
    <row r="6" spans="1:7" s="150" customFormat="1" ht="12" customHeight="1" thickBot="1" x14ac:dyDescent="0.25">
      <c r="A6" s="18" t="s">
        <v>5</v>
      </c>
      <c r="B6" s="19" t="s">
        <v>141</v>
      </c>
      <c r="C6" s="137">
        <f>+C7+C8+C9+C10+C11+C12</f>
        <v>0</v>
      </c>
      <c r="D6" s="137">
        <f>+D7+D8+D9+D10+D11+D12</f>
        <v>0</v>
      </c>
      <c r="E6" s="137">
        <f>+E7+E8+E9+E10+E11+E12</f>
        <v>0</v>
      </c>
      <c r="F6" s="137">
        <f>+F7+F8+F9+F10+F11+F12</f>
        <v>0</v>
      </c>
      <c r="G6" s="77">
        <f>+G7+G8+G9+G10+G11+G12</f>
        <v>0</v>
      </c>
    </row>
    <row r="7" spans="1:7" s="150" customFormat="1" ht="12" customHeight="1" x14ac:dyDescent="0.2">
      <c r="A7" s="13" t="s">
        <v>58</v>
      </c>
      <c r="B7" s="151" t="s">
        <v>142</v>
      </c>
      <c r="C7" s="139"/>
      <c r="D7" s="139"/>
      <c r="E7" s="139"/>
      <c r="F7" s="181">
        <f>D7+E7</f>
        <v>0</v>
      </c>
      <c r="G7" s="180">
        <f t="shared" ref="G7:G12" si="0">C7+F7</f>
        <v>0</v>
      </c>
    </row>
    <row r="8" spans="1:7" s="150" customFormat="1" ht="12" customHeight="1" x14ac:dyDescent="0.2">
      <c r="A8" s="12" t="s">
        <v>59</v>
      </c>
      <c r="B8" s="152" t="s">
        <v>143</v>
      </c>
      <c r="C8" s="138"/>
      <c r="D8" s="138"/>
      <c r="E8" s="139"/>
      <c r="F8" s="181">
        <f t="shared" ref="F8:F62" si="1">D8+E8</f>
        <v>0</v>
      </c>
      <c r="G8" s="180">
        <f t="shared" si="0"/>
        <v>0</v>
      </c>
    </row>
    <row r="9" spans="1:7" s="150" customFormat="1" ht="12" customHeight="1" x14ac:dyDescent="0.2">
      <c r="A9" s="12" t="s">
        <v>60</v>
      </c>
      <c r="B9" s="152" t="s">
        <v>144</v>
      </c>
      <c r="C9" s="138"/>
      <c r="D9" s="138"/>
      <c r="E9" s="139"/>
      <c r="F9" s="181">
        <f t="shared" si="1"/>
        <v>0</v>
      </c>
      <c r="G9" s="180">
        <f t="shared" si="0"/>
        <v>0</v>
      </c>
    </row>
    <row r="10" spans="1:7" s="150" customFormat="1" ht="12" customHeight="1" x14ac:dyDescent="0.2">
      <c r="A10" s="12" t="s">
        <v>61</v>
      </c>
      <c r="B10" s="152" t="s">
        <v>145</v>
      </c>
      <c r="C10" s="138"/>
      <c r="D10" s="138"/>
      <c r="E10" s="139"/>
      <c r="F10" s="181">
        <f t="shared" si="1"/>
        <v>0</v>
      </c>
      <c r="G10" s="180">
        <f t="shared" si="0"/>
        <v>0</v>
      </c>
    </row>
    <row r="11" spans="1:7" s="150" customFormat="1" ht="12" customHeight="1" x14ac:dyDescent="0.2">
      <c r="A11" s="12" t="s">
        <v>78</v>
      </c>
      <c r="B11" s="79" t="s">
        <v>298</v>
      </c>
      <c r="C11" s="138"/>
      <c r="D11" s="138"/>
      <c r="E11" s="139"/>
      <c r="F11" s="181">
        <f t="shared" si="1"/>
        <v>0</v>
      </c>
      <c r="G11" s="180">
        <f t="shared" si="0"/>
        <v>0</v>
      </c>
    </row>
    <row r="12" spans="1:7" s="150" customFormat="1" ht="12" customHeight="1" thickBot="1" x14ac:dyDescent="0.25">
      <c r="A12" s="14" t="s">
        <v>62</v>
      </c>
      <c r="B12" s="80" t="s">
        <v>299</v>
      </c>
      <c r="C12" s="138"/>
      <c r="D12" s="138"/>
      <c r="E12" s="139"/>
      <c r="F12" s="181">
        <f t="shared" si="1"/>
        <v>0</v>
      </c>
      <c r="G12" s="180">
        <f t="shared" si="0"/>
        <v>0</v>
      </c>
    </row>
    <row r="13" spans="1:7" s="150" customFormat="1" ht="12" customHeight="1" thickBot="1" x14ac:dyDescent="0.25">
      <c r="A13" s="18" t="s">
        <v>6</v>
      </c>
      <c r="B13" s="78" t="s">
        <v>146</v>
      </c>
      <c r="C13" s="137">
        <f>+C14+C15+C16+C17+C18</f>
        <v>0</v>
      </c>
      <c r="D13" s="137">
        <f>+D14+D15+D16+D17+D18</f>
        <v>0</v>
      </c>
      <c r="E13" s="137">
        <f>+E14+E15+E16+E17+E18</f>
        <v>0</v>
      </c>
      <c r="F13" s="137">
        <f>+F14+F15+F16+F17+F18</f>
        <v>0</v>
      </c>
      <c r="G13" s="77">
        <f>+G14+G15+G16+G17+G18</f>
        <v>0</v>
      </c>
    </row>
    <row r="14" spans="1:7" s="150" customFormat="1" ht="12" customHeight="1" x14ac:dyDescent="0.2">
      <c r="A14" s="13" t="s">
        <v>64</v>
      </c>
      <c r="B14" s="151" t="s">
        <v>147</v>
      </c>
      <c r="C14" s="139"/>
      <c r="D14" s="139"/>
      <c r="E14" s="139"/>
      <c r="F14" s="181">
        <f t="shared" si="1"/>
        <v>0</v>
      </c>
      <c r="G14" s="180">
        <f t="shared" ref="G14:G19" si="2">C14+F14</f>
        <v>0</v>
      </c>
    </row>
    <row r="15" spans="1:7" s="150" customFormat="1" ht="12" customHeight="1" x14ac:dyDescent="0.2">
      <c r="A15" s="12" t="s">
        <v>65</v>
      </c>
      <c r="B15" s="152" t="s">
        <v>148</v>
      </c>
      <c r="C15" s="138"/>
      <c r="D15" s="138"/>
      <c r="E15" s="139"/>
      <c r="F15" s="181">
        <f t="shared" si="1"/>
        <v>0</v>
      </c>
      <c r="G15" s="180">
        <f t="shared" si="2"/>
        <v>0</v>
      </c>
    </row>
    <row r="16" spans="1:7" s="150" customFormat="1" ht="12" customHeight="1" x14ac:dyDescent="0.2">
      <c r="A16" s="12" t="s">
        <v>66</v>
      </c>
      <c r="B16" s="152" t="s">
        <v>291</v>
      </c>
      <c r="C16" s="138"/>
      <c r="D16" s="138"/>
      <c r="E16" s="139"/>
      <c r="F16" s="181">
        <f t="shared" si="1"/>
        <v>0</v>
      </c>
      <c r="G16" s="180">
        <f t="shared" si="2"/>
        <v>0</v>
      </c>
    </row>
    <row r="17" spans="1:7" s="150" customFormat="1" ht="12" customHeight="1" x14ac:dyDescent="0.2">
      <c r="A17" s="12" t="s">
        <v>67</v>
      </c>
      <c r="B17" s="152" t="s">
        <v>292</v>
      </c>
      <c r="C17" s="138"/>
      <c r="D17" s="138"/>
      <c r="E17" s="139"/>
      <c r="F17" s="181">
        <f t="shared" si="1"/>
        <v>0</v>
      </c>
      <c r="G17" s="180">
        <f t="shared" si="2"/>
        <v>0</v>
      </c>
    </row>
    <row r="18" spans="1:7" s="150" customFormat="1" ht="12" customHeight="1" x14ac:dyDescent="0.2">
      <c r="A18" s="12" t="s">
        <v>68</v>
      </c>
      <c r="B18" s="152" t="s">
        <v>149</v>
      </c>
      <c r="C18" s="138"/>
      <c r="D18" s="138"/>
      <c r="E18" s="139"/>
      <c r="F18" s="181">
        <f t="shared" si="1"/>
        <v>0</v>
      </c>
      <c r="G18" s="180">
        <f t="shared" si="2"/>
        <v>0</v>
      </c>
    </row>
    <row r="19" spans="1:7" s="150" customFormat="1" ht="12" customHeight="1" thickBot="1" x14ac:dyDescent="0.25">
      <c r="A19" s="14" t="s">
        <v>74</v>
      </c>
      <c r="B19" s="80" t="s">
        <v>150</v>
      </c>
      <c r="C19" s="140"/>
      <c r="D19" s="140"/>
      <c r="E19" s="276"/>
      <c r="F19" s="181">
        <f t="shared" si="1"/>
        <v>0</v>
      </c>
      <c r="G19" s="180">
        <f t="shared" si="2"/>
        <v>0</v>
      </c>
    </row>
    <row r="20" spans="1:7" s="150" customFormat="1" ht="12" customHeight="1" thickBot="1" x14ac:dyDescent="0.25">
      <c r="A20" s="18" t="s">
        <v>7</v>
      </c>
      <c r="B20" s="19" t="s">
        <v>151</v>
      </c>
      <c r="C20" s="137">
        <f>+C21+C22+C23+C24+C25</f>
        <v>0</v>
      </c>
      <c r="D20" s="137">
        <f>+D21+D22+D23+D24+D25</f>
        <v>0</v>
      </c>
      <c r="E20" s="137">
        <f>+E21+E22+E23+E24+E25</f>
        <v>0</v>
      </c>
      <c r="F20" s="137">
        <f>+F21+F22+F23+F24+F25</f>
        <v>0</v>
      </c>
      <c r="G20" s="77">
        <f>+G21+G22+G23+G24+G25</f>
        <v>0</v>
      </c>
    </row>
    <row r="21" spans="1:7" s="150" customFormat="1" ht="12" customHeight="1" x14ac:dyDescent="0.2">
      <c r="A21" s="13" t="s">
        <v>47</v>
      </c>
      <c r="B21" s="151" t="s">
        <v>152</v>
      </c>
      <c r="C21" s="139"/>
      <c r="D21" s="139"/>
      <c r="E21" s="139"/>
      <c r="F21" s="181">
        <f t="shared" si="1"/>
        <v>0</v>
      </c>
      <c r="G21" s="180">
        <f t="shared" ref="G21:G26" si="3">C21+F21</f>
        <v>0</v>
      </c>
    </row>
    <row r="22" spans="1:7" s="150" customFormat="1" ht="12" customHeight="1" x14ac:dyDescent="0.2">
      <c r="A22" s="12" t="s">
        <v>48</v>
      </c>
      <c r="B22" s="152" t="s">
        <v>153</v>
      </c>
      <c r="C22" s="138"/>
      <c r="D22" s="138"/>
      <c r="E22" s="139"/>
      <c r="F22" s="181">
        <f t="shared" si="1"/>
        <v>0</v>
      </c>
      <c r="G22" s="180">
        <f t="shared" si="3"/>
        <v>0</v>
      </c>
    </row>
    <row r="23" spans="1:7" s="150" customFormat="1" ht="12" customHeight="1" x14ac:dyDescent="0.2">
      <c r="A23" s="12" t="s">
        <v>49</v>
      </c>
      <c r="B23" s="152" t="s">
        <v>293</v>
      </c>
      <c r="C23" s="138"/>
      <c r="D23" s="138"/>
      <c r="E23" s="139"/>
      <c r="F23" s="181">
        <f t="shared" si="1"/>
        <v>0</v>
      </c>
      <c r="G23" s="180">
        <f t="shared" si="3"/>
        <v>0</v>
      </c>
    </row>
    <row r="24" spans="1:7" s="150" customFormat="1" ht="12" customHeight="1" x14ac:dyDescent="0.2">
      <c r="A24" s="12" t="s">
        <v>50</v>
      </c>
      <c r="B24" s="152" t="s">
        <v>294</v>
      </c>
      <c r="C24" s="138"/>
      <c r="D24" s="138"/>
      <c r="E24" s="139"/>
      <c r="F24" s="181">
        <f t="shared" si="1"/>
        <v>0</v>
      </c>
      <c r="G24" s="180">
        <f t="shared" si="3"/>
        <v>0</v>
      </c>
    </row>
    <row r="25" spans="1:7" s="150" customFormat="1" ht="12" customHeight="1" x14ac:dyDescent="0.2">
      <c r="A25" s="12" t="s">
        <v>91</v>
      </c>
      <c r="B25" s="152" t="s">
        <v>154</v>
      </c>
      <c r="C25" s="138"/>
      <c r="D25" s="138"/>
      <c r="E25" s="139"/>
      <c r="F25" s="181">
        <f t="shared" si="1"/>
        <v>0</v>
      </c>
      <c r="G25" s="180">
        <f t="shared" si="3"/>
        <v>0</v>
      </c>
    </row>
    <row r="26" spans="1:7" s="150" customFormat="1" ht="12" customHeight="1" thickBot="1" x14ac:dyDescent="0.25">
      <c r="A26" s="14" t="s">
        <v>92</v>
      </c>
      <c r="B26" s="153" t="s">
        <v>155</v>
      </c>
      <c r="C26" s="140"/>
      <c r="D26" s="140"/>
      <c r="E26" s="276"/>
      <c r="F26" s="304">
        <f t="shared" si="1"/>
        <v>0</v>
      </c>
      <c r="G26" s="180">
        <f t="shared" si="3"/>
        <v>0</v>
      </c>
    </row>
    <row r="27" spans="1:7" s="150" customFormat="1" ht="12" customHeight="1" thickBot="1" x14ac:dyDescent="0.25">
      <c r="A27" s="18" t="s">
        <v>93</v>
      </c>
      <c r="B27" s="19" t="s">
        <v>431</v>
      </c>
      <c r="C27" s="143">
        <f>+C28+C29+C30+C31+C32+C33+C34</f>
        <v>0</v>
      </c>
      <c r="D27" s="143">
        <f>+D28+D29+D30+D31+D32+D33+D34</f>
        <v>0</v>
      </c>
      <c r="E27" s="143">
        <f>+E28+E29+E30+E31+E32+E33+E34</f>
        <v>0</v>
      </c>
      <c r="F27" s="143">
        <f>+F28+F29+F30+F31+F32+F33+F34</f>
        <v>0</v>
      </c>
      <c r="G27" s="179">
        <f>+G28+G29+G30+G31+G32+G33+G34</f>
        <v>0</v>
      </c>
    </row>
    <row r="28" spans="1:7" s="150" customFormat="1" ht="12" customHeight="1" x14ac:dyDescent="0.2">
      <c r="A28" s="13" t="s">
        <v>156</v>
      </c>
      <c r="B28" s="151" t="s">
        <v>424</v>
      </c>
      <c r="C28" s="181"/>
      <c r="D28" s="181"/>
      <c r="E28" s="181"/>
      <c r="F28" s="181">
        <f t="shared" si="1"/>
        <v>0</v>
      </c>
      <c r="G28" s="180">
        <f t="shared" ref="G28:G34" si="4">C28+F28</f>
        <v>0</v>
      </c>
    </row>
    <row r="29" spans="1:7" s="150" customFormat="1" ht="12" customHeight="1" x14ac:dyDescent="0.2">
      <c r="A29" s="12" t="s">
        <v>157</v>
      </c>
      <c r="B29" s="152" t="s">
        <v>425</v>
      </c>
      <c r="C29" s="138"/>
      <c r="D29" s="138"/>
      <c r="E29" s="139"/>
      <c r="F29" s="181">
        <f t="shared" si="1"/>
        <v>0</v>
      </c>
      <c r="G29" s="180">
        <f t="shared" si="4"/>
        <v>0</v>
      </c>
    </row>
    <row r="30" spans="1:7" s="150" customFormat="1" ht="12" customHeight="1" x14ac:dyDescent="0.2">
      <c r="A30" s="12" t="s">
        <v>158</v>
      </c>
      <c r="B30" s="152" t="s">
        <v>426</v>
      </c>
      <c r="C30" s="138"/>
      <c r="D30" s="138"/>
      <c r="E30" s="139"/>
      <c r="F30" s="181">
        <f t="shared" si="1"/>
        <v>0</v>
      </c>
      <c r="G30" s="180">
        <f t="shared" si="4"/>
        <v>0</v>
      </c>
    </row>
    <row r="31" spans="1:7" s="150" customFormat="1" ht="12" customHeight="1" x14ac:dyDescent="0.2">
      <c r="A31" s="12" t="s">
        <v>159</v>
      </c>
      <c r="B31" s="152" t="s">
        <v>427</v>
      </c>
      <c r="C31" s="138"/>
      <c r="D31" s="138"/>
      <c r="E31" s="139"/>
      <c r="F31" s="181">
        <f t="shared" si="1"/>
        <v>0</v>
      </c>
      <c r="G31" s="180">
        <f t="shared" si="4"/>
        <v>0</v>
      </c>
    </row>
    <row r="32" spans="1:7" s="150" customFormat="1" ht="12" customHeight="1" x14ac:dyDescent="0.2">
      <c r="A32" s="12" t="s">
        <v>428</v>
      </c>
      <c r="B32" s="152" t="s">
        <v>160</v>
      </c>
      <c r="C32" s="138"/>
      <c r="D32" s="138"/>
      <c r="E32" s="139"/>
      <c r="F32" s="181">
        <f t="shared" si="1"/>
        <v>0</v>
      </c>
      <c r="G32" s="180">
        <f t="shared" si="4"/>
        <v>0</v>
      </c>
    </row>
    <row r="33" spans="1:7" s="150" customFormat="1" ht="12" customHeight="1" x14ac:dyDescent="0.2">
      <c r="A33" s="12" t="s">
        <v>429</v>
      </c>
      <c r="B33" s="152" t="s">
        <v>161</v>
      </c>
      <c r="C33" s="138"/>
      <c r="D33" s="138"/>
      <c r="E33" s="139"/>
      <c r="F33" s="181">
        <f t="shared" si="1"/>
        <v>0</v>
      </c>
      <c r="G33" s="180">
        <f t="shared" si="4"/>
        <v>0</v>
      </c>
    </row>
    <row r="34" spans="1:7" s="150" customFormat="1" ht="12" customHeight="1" thickBot="1" x14ac:dyDescent="0.25">
      <c r="A34" s="14" t="s">
        <v>430</v>
      </c>
      <c r="B34" s="153" t="s">
        <v>162</v>
      </c>
      <c r="C34" s="140"/>
      <c r="D34" s="140"/>
      <c r="E34" s="276"/>
      <c r="F34" s="304">
        <f t="shared" si="1"/>
        <v>0</v>
      </c>
      <c r="G34" s="180">
        <f t="shared" si="4"/>
        <v>0</v>
      </c>
    </row>
    <row r="35" spans="1:7" s="150" customFormat="1" ht="12" customHeight="1" thickBot="1" x14ac:dyDescent="0.25">
      <c r="A35" s="18" t="s">
        <v>9</v>
      </c>
      <c r="B35" s="19" t="s">
        <v>300</v>
      </c>
      <c r="C35" s="137">
        <f>SUM(C36:C46)</f>
        <v>0</v>
      </c>
      <c r="D35" s="137">
        <f>SUM(D36:D46)</f>
        <v>0</v>
      </c>
      <c r="E35" s="137">
        <f>SUM(E36:E46)</f>
        <v>0</v>
      </c>
      <c r="F35" s="137">
        <f>SUM(F36:F46)</f>
        <v>0</v>
      </c>
      <c r="G35" s="77">
        <f>SUM(G36:G46)</f>
        <v>0</v>
      </c>
    </row>
    <row r="36" spans="1:7" s="150" customFormat="1" ht="12" customHeight="1" x14ac:dyDescent="0.2">
      <c r="A36" s="13" t="s">
        <v>51</v>
      </c>
      <c r="B36" s="151" t="s">
        <v>165</v>
      </c>
      <c r="C36" s="139"/>
      <c r="D36" s="139"/>
      <c r="E36" s="139"/>
      <c r="F36" s="181">
        <f t="shared" si="1"/>
        <v>0</v>
      </c>
      <c r="G36" s="180">
        <f t="shared" ref="G36:G46" si="5">C36+F36</f>
        <v>0</v>
      </c>
    </row>
    <row r="37" spans="1:7" s="150" customFormat="1" ht="12" customHeight="1" x14ac:dyDescent="0.2">
      <c r="A37" s="12" t="s">
        <v>52</v>
      </c>
      <c r="B37" s="152" t="s">
        <v>166</v>
      </c>
      <c r="C37" s="138"/>
      <c r="D37" s="138"/>
      <c r="E37" s="139"/>
      <c r="F37" s="181">
        <f t="shared" si="1"/>
        <v>0</v>
      </c>
      <c r="G37" s="180">
        <f t="shared" si="5"/>
        <v>0</v>
      </c>
    </row>
    <row r="38" spans="1:7" s="150" customFormat="1" ht="12" customHeight="1" x14ac:dyDescent="0.2">
      <c r="A38" s="12" t="s">
        <v>53</v>
      </c>
      <c r="B38" s="152" t="s">
        <v>167</v>
      </c>
      <c r="C38" s="138"/>
      <c r="D38" s="138"/>
      <c r="E38" s="139"/>
      <c r="F38" s="181">
        <f t="shared" si="1"/>
        <v>0</v>
      </c>
      <c r="G38" s="180">
        <f t="shared" si="5"/>
        <v>0</v>
      </c>
    </row>
    <row r="39" spans="1:7" s="150" customFormat="1" ht="12" customHeight="1" x14ac:dyDescent="0.2">
      <c r="A39" s="12" t="s">
        <v>95</v>
      </c>
      <c r="B39" s="152" t="s">
        <v>168</v>
      </c>
      <c r="C39" s="138"/>
      <c r="D39" s="138"/>
      <c r="E39" s="139"/>
      <c r="F39" s="181">
        <f t="shared" si="1"/>
        <v>0</v>
      </c>
      <c r="G39" s="180">
        <f t="shared" si="5"/>
        <v>0</v>
      </c>
    </row>
    <row r="40" spans="1:7" s="150" customFormat="1" ht="12" customHeight="1" x14ac:dyDescent="0.2">
      <c r="A40" s="12" t="s">
        <v>96</v>
      </c>
      <c r="B40" s="152" t="s">
        <v>169</v>
      </c>
      <c r="C40" s="138"/>
      <c r="D40" s="138"/>
      <c r="E40" s="139"/>
      <c r="F40" s="181">
        <f t="shared" si="1"/>
        <v>0</v>
      </c>
      <c r="G40" s="180">
        <f t="shared" si="5"/>
        <v>0</v>
      </c>
    </row>
    <row r="41" spans="1:7" s="150" customFormat="1" ht="12" customHeight="1" x14ac:dyDescent="0.2">
      <c r="A41" s="12" t="s">
        <v>97</v>
      </c>
      <c r="B41" s="152" t="s">
        <v>170</v>
      </c>
      <c r="C41" s="138"/>
      <c r="D41" s="138"/>
      <c r="E41" s="139"/>
      <c r="F41" s="181">
        <f t="shared" si="1"/>
        <v>0</v>
      </c>
      <c r="G41" s="180">
        <f t="shared" si="5"/>
        <v>0</v>
      </c>
    </row>
    <row r="42" spans="1:7" s="150" customFormat="1" ht="12" customHeight="1" x14ac:dyDescent="0.2">
      <c r="A42" s="12" t="s">
        <v>98</v>
      </c>
      <c r="B42" s="152" t="s">
        <v>171</v>
      </c>
      <c r="C42" s="138"/>
      <c r="D42" s="138"/>
      <c r="E42" s="139"/>
      <c r="F42" s="181">
        <f t="shared" si="1"/>
        <v>0</v>
      </c>
      <c r="G42" s="180">
        <f t="shared" si="5"/>
        <v>0</v>
      </c>
    </row>
    <row r="43" spans="1:7" s="150" customFormat="1" ht="12" customHeight="1" x14ac:dyDescent="0.2">
      <c r="A43" s="12" t="s">
        <v>99</v>
      </c>
      <c r="B43" s="152" t="s">
        <v>432</v>
      </c>
      <c r="C43" s="138"/>
      <c r="D43" s="138"/>
      <c r="E43" s="139"/>
      <c r="F43" s="181">
        <f t="shared" si="1"/>
        <v>0</v>
      </c>
      <c r="G43" s="180">
        <f t="shared" si="5"/>
        <v>0</v>
      </c>
    </row>
    <row r="44" spans="1:7" s="150" customFormat="1" ht="12" customHeight="1" x14ac:dyDescent="0.2">
      <c r="A44" s="12" t="s">
        <v>163</v>
      </c>
      <c r="B44" s="152" t="s">
        <v>173</v>
      </c>
      <c r="C44" s="141"/>
      <c r="D44" s="141"/>
      <c r="E44" s="182"/>
      <c r="F44" s="305">
        <f t="shared" si="1"/>
        <v>0</v>
      </c>
      <c r="G44" s="180">
        <f t="shared" si="5"/>
        <v>0</v>
      </c>
    </row>
    <row r="45" spans="1:7" s="150" customFormat="1" ht="12" customHeight="1" x14ac:dyDescent="0.2">
      <c r="A45" s="14" t="s">
        <v>164</v>
      </c>
      <c r="B45" s="153" t="s">
        <v>302</v>
      </c>
      <c r="C45" s="142"/>
      <c r="D45" s="142"/>
      <c r="E45" s="277"/>
      <c r="F45" s="306">
        <f t="shared" si="1"/>
        <v>0</v>
      </c>
      <c r="G45" s="180">
        <f t="shared" si="5"/>
        <v>0</v>
      </c>
    </row>
    <row r="46" spans="1:7" s="150" customFormat="1" ht="12" customHeight="1" thickBot="1" x14ac:dyDescent="0.25">
      <c r="A46" s="14" t="s">
        <v>301</v>
      </c>
      <c r="B46" s="80" t="s">
        <v>174</v>
      </c>
      <c r="C46" s="142"/>
      <c r="D46" s="142"/>
      <c r="E46" s="280"/>
      <c r="F46" s="307">
        <f t="shared" si="1"/>
        <v>0</v>
      </c>
      <c r="G46" s="180">
        <f t="shared" si="5"/>
        <v>0</v>
      </c>
    </row>
    <row r="47" spans="1:7" s="150" customFormat="1" ht="12" customHeight="1" thickBot="1" x14ac:dyDescent="0.25">
      <c r="A47" s="18" t="s">
        <v>10</v>
      </c>
      <c r="B47" s="19" t="s">
        <v>175</v>
      </c>
      <c r="C47" s="137">
        <f>SUM(C48:C52)</f>
        <v>0</v>
      </c>
      <c r="D47" s="137">
        <f>SUM(D48:D52)</f>
        <v>0</v>
      </c>
      <c r="E47" s="137">
        <f>SUM(E48:E52)</f>
        <v>0</v>
      </c>
      <c r="F47" s="137">
        <f>SUM(F48:F52)</f>
        <v>0</v>
      </c>
      <c r="G47" s="77">
        <f>SUM(G48:G52)</f>
        <v>0</v>
      </c>
    </row>
    <row r="48" spans="1:7" s="150" customFormat="1" ht="12" customHeight="1" x14ac:dyDescent="0.2">
      <c r="A48" s="13" t="s">
        <v>54</v>
      </c>
      <c r="B48" s="151" t="s">
        <v>179</v>
      </c>
      <c r="C48" s="182"/>
      <c r="D48" s="182"/>
      <c r="E48" s="182"/>
      <c r="F48" s="305">
        <f t="shared" si="1"/>
        <v>0</v>
      </c>
      <c r="G48" s="244">
        <f>C48+F48</f>
        <v>0</v>
      </c>
    </row>
    <row r="49" spans="1:7" s="150" customFormat="1" ht="12" customHeight="1" x14ac:dyDescent="0.2">
      <c r="A49" s="12" t="s">
        <v>55</v>
      </c>
      <c r="B49" s="152" t="s">
        <v>180</v>
      </c>
      <c r="C49" s="141"/>
      <c r="D49" s="141"/>
      <c r="E49" s="182"/>
      <c r="F49" s="305">
        <f t="shared" si="1"/>
        <v>0</v>
      </c>
      <c r="G49" s="244">
        <f>C49+F49</f>
        <v>0</v>
      </c>
    </row>
    <row r="50" spans="1:7" s="150" customFormat="1" ht="12" customHeight="1" x14ac:dyDescent="0.2">
      <c r="A50" s="12" t="s">
        <v>176</v>
      </c>
      <c r="B50" s="152" t="s">
        <v>181</v>
      </c>
      <c r="C50" s="141"/>
      <c r="D50" s="141"/>
      <c r="E50" s="182"/>
      <c r="F50" s="305">
        <f t="shared" si="1"/>
        <v>0</v>
      </c>
      <c r="G50" s="244">
        <f>C50+F50</f>
        <v>0</v>
      </c>
    </row>
    <row r="51" spans="1:7" s="150" customFormat="1" ht="12" customHeight="1" x14ac:dyDescent="0.2">
      <c r="A51" s="12" t="s">
        <v>177</v>
      </c>
      <c r="B51" s="152" t="s">
        <v>182</v>
      </c>
      <c r="C51" s="141"/>
      <c r="D51" s="141"/>
      <c r="E51" s="182"/>
      <c r="F51" s="305">
        <f t="shared" si="1"/>
        <v>0</v>
      </c>
      <c r="G51" s="244">
        <f>C51+F51</f>
        <v>0</v>
      </c>
    </row>
    <row r="52" spans="1:7" s="150" customFormat="1" ht="12" customHeight="1" thickBot="1" x14ac:dyDescent="0.25">
      <c r="A52" s="14" t="s">
        <v>178</v>
      </c>
      <c r="B52" s="80" t="s">
        <v>183</v>
      </c>
      <c r="C52" s="142"/>
      <c r="D52" s="142"/>
      <c r="E52" s="277"/>
      <c r="F52" s="306">
        <f t="shared" si="1"/>
        <v>0</v>
      </c>
      <c r="G52" s="244">
        <f>C52+F52</f>
        <v>0</v>
      </c>
    </row>
    <row r="53" spans="1:7" s="150" customFormat="1" ht="12" customHeight="1" thickBot="1" x14ac:dyDescent="0.25">
      <c r="A53" s="18" t="s">
        <v>100</v>
      </c>
      <c r="B53" s="19" t="s">
        <v>184</v>
      </c>
      <c r="C53" s="137">
        <f>SUM(C54:C56)</f>
        <v>75000</v>
      </c>
      <c r="D53" s="137">
        <f>SUM(D54:D56)</f>
        <v>0</v>
      </c>
      <c r="E53" s="137">
        <f>SUM(E54:E56)</f>
        <v>0</v>
      </c>
      <c r="F53" s="137">
        <f>SUM(F54:F56)</f>
        <v>0</v>
      </c>
      <c r="G53" s="77">
        <f>SUM(G54:G56)</f>
        <v>75000</v>
      </c>
    </row>
    <row r="54" spans="1:7" s="150" customFormat="1" ht="12" customHeight="1" x14ac:dyDescent="0.2">
      <c r="A54" s="13" t="s">
        <v>56</v>
      </c>
      <c r="B54" s="151" t="s">
        <v>185</v>
      </c>
      <c r="C54" s="139"/>
      <c r="D54" s="139"/>
      <c r="E54" s="139"/>
      <c r="F54" s="181">
        <f t="shared" si="1"/>
        <v>0</v>
      </c>
      <c r="G54" s="180">
        <f>C54+F54</f>
        <v>0</v>
      </c>
    </row>
    <row r="55" spans="1:7" s="150" customFormat="1" ht="12" customHeight="1" x14ac:dyDescent="0.2">
      <c r="A55" s="12" t="s">
        <v>57</v>
      </c>
      <c r="B55" s="152" t="s">
        <v>295</v>
      </c>
      <c r="C55" s="138"/>
      <c r="D55" s="138"/>
      <c r="E55" s="139"/>
      <c r="F55" s="181">
        <f t="shared" si="1"/>
        <v>0</v>
      </c>
      <c r="G55" s="180">
        <f>C55+F55</f>
        <v>0</v>
      </c>
    </row>
    <row r="56" spans="1:7" s="150" customFormat="1" ht="12" customHeight="1" x14ac:dyDescent="0.2">
      <c r="A56" s="12" t="s">
        <v>188</v>
      </c>
      <c r="B56" s="152" t="s">
        <v>186</v>
      </c>
      <c r="C56" s="138">
        <v>75000</v>
      </c>
      <c r="D56" s="138"/>
      <c r="E56" s="139">
        <v>0</v>
      </c>
      <c r="F56" s="181">
        <f t="shared" si="1"/>
        <v>0</v>
      </c>
      <c r="G56" s="180">
        <f>C56+F56</f>
        <v>75000</v>
      </c>
    </row>
    <row r="57" spans="1:7" s="150" customFormat="1" ht="12" customHeight="1" thickBot="1" x14ac:dyDescent="0.25">
      <c r="A57" s="14" t="s">
        <v>189</v>
      </c>
      <c r="B57" s="80" t="s">
        <v>187</v>
      </c>
      <c r="C57" s="140"/>
      <c r="D57" s="140"/>
      <c r="E57" s="276"/>
      <c r="F57" s="304">
        <f t="shared" si="1"/>
        <v>0</v>
      </c>
      <c r="G57" s="180">
        <f>C57+F57</f>
        <v>0</v>
      </c>
    </row>
    <row r="58" spans="1:7" s="150" customFormat="1" ht="12" customHeight="1" thickBot="1" x14ac:dyDescent="0.25">
      <c r="A58" s="18" t="s">
        <v>12</v>
      </c>
      <c r="B58" s="78" t="s">
        <v>190</v>
      </c>
      <c r="C58" s="137">
        <f>SUM(C59:C61)</f>
        <v>0</v>
      </c>
      <c r="D58" s="137">
        <f>SUM(D59:D61)</f>
        <v>0</v>
      </c>
      <c r="E58" s="137">
        <f>SUM(E59:E61)</f>
        <v>0</v>
      </c>
      <c r="F58" s="137">
        <f>SUM(F59:F61)</f>
        <v>0</v>
      </c>
      <c r="G58" s="77">
        <f>SUM(G59:G61)</f>
        <v>0</v>
      </c>
    </row>
    <row r="59" spans="1:7" s="150" customFormat="1" ht="12" customHeight="1" x14ac:dyDescent="0.2">
      <c r="A59" s="13" t="s">
        <v>101</v>
      </c>
      <c r="B59" s="151" t="s">
        <v>192</v>
      </c>
      <c r="C59" s="141"/>
      <c r="D59" s="141"/>
      <c r="E59" s="141"/>
      <c r="F59" s="308">
        <f t="shared" si="1"/>
        <v>0</v>
      </c>
      <c r="G59" s="243">
        <f>C59+F59</f>
        <v>0</v>
      </c>
    </row>
    <row r="60" spans="1:7" s="150" customFormat="1" ht="12" customHeight="1" x14ac:dyDescent="0.2">
      <c r="A60" s="12" t="s">
        <v>102</v>
      </c>
      <c r="B60" s="152" t="s">
        <v>296</v>
      </c>
      <c r="C60" s="141"/>
      <c r="D60" s="141"/>
      <c r="E60" s="141"/>
      <c r="F60" s="308">
        <f t="shared" si="1"/>
        <v>0</v>
      </c>
      <c r="G60" s="243">
        <f>C60+F60</f>
        <v>0</v>
      </c>
    </row>
    <row r="61" spans="1:7" s="150" customFormat="1" ht="12" customHeight="1" x14ac:dyDescent="0.2">
      <c r="A61" s="12" t="s">
        <v>123</v>
      </c>
      <c r="B61" s="152" t="s">
        <v>193</v>
      </c>
      <c r="C61" s="141"/>
      <c r="D61" s="141"/>
      <c r="E61" s="141"/>
      <c r="F61" s="308">
        <f t="shared" si="1"/>
        <v>0</v>
      </c>
      <c r="G61" s="243">
        <f>C61+F61</f>
        <v>0</v>
      </c>
    </row>
    <row r="62" spans="1:7" s="150" customFormat="1" ht="12" customHeight="1" thickBot="1" x14ac:dyDescent="0.25">
      <c r="A62" s="14" t="s">
        <v>191</v>
      </c>
      <c r="B62" s="80" t="s">
        <v>194</v>
      </c>
      <c r="C62" s="141"/>
      <c r="D62" s="141"/>
      <c r="E62" s="141"/>
      <c r="F62" s="308">
        <f t="shared" si="1"/>
        <v>0</v>
      </c>
      <c r="G62" s="243">
        <f>C62+F62</f>
        <v>0</v>
      </c>
    </row>
    <row r="63" spans="1:7" s="150" customFormat="1" ht="12" customHeight="1" thickBot="1" x14ac:dyDescent="0.25">
      <c r="A63" s="193" t="s">
        <v>342</v>
      </c>
      <c r="B63" s="19" t="s">
        <v>195</v>
      </c>
      <c r="C63" s="143">
        <f>+C6+C13+C20+C27+C35+C47+C53+C58</f>
        <v>75000</v>
      </c>
      <c r="D63" s="143">
        <f>+D6+D13+D20+D27+D35+D47+D53+D58</f>
        <v>0</v>
      </c>
      <c r="E63" s="143">
        <f>+E6+E13+E20+E27+E35+E47+E53+E58</f>
        <v>0</v>
      </c>
      <c r="F63" s="143">
        <f>+F6+F13+F20+F27+F35+F47+F53+F58</f>
        <v>0</v>
      </c>
      <c r="G63" s="179">
        <f>+G6+G13+G20+G27+G35+G47+G53+G58</f>
        <v>75000</v>
      </c>
    </row>
    <row r="64" spans="1:7" s="150" customFormat="1" ht="12" customHeight="1" thickBot="1" x14ac:dyDescent="0.25">
      <c r="A64" s="183" t="s">
        <v>196</v>
      </c>
      <c r="B64" s="78" t="s">
        <v>197</v>
      </c>
      <c r="C64" s="137">
        <f>SUM(C65:C67)</f>
        <v>0</v>
      </c>
      <c r="D64" s="137">
        <f>SUM(D65:D67)</f>
        <v>0</v>
      </c>
      <c r="E64" s="137">
        <f>SUM(E65:E67)</f>
        <v>0</v>
      </c>
      <c r="F64" s="137">
        <f>SUM(F65:F67)</f>
        <v>0</v>
      </c>
      <c r="G64" s="77">
        <f>SUM(G65:G67)</f>
        <v>0</v>
      </c>
    </row>
    <row r="65" spans="1:7" s="150" customFormat="1" ht="12" customHeight="1" x14ac:dyDescent="0.2">
      <c r="A65" s="13" t="s">
        <v>225</v>
      </c>
      <c r="B65" s="151" t="s">
        <v>198</v>
      </c>
      <c r="C65" s="141"/>
      <c r="D65" s="141"/>
      <c r="E65" s="141"/>
      <c r="F65" s="308">
        <f>D65+E65</f>
        <v>0</v>
      </c>
      <c r="G65" s="243">
        <f>C65+F65</f>
        <v>0</v>
      </c>
    </row>
    <row r="66" spans="1:7" s="150" customFormat="1" ht="12" customHeight="1" x14ac:dyDescent="0.2">
      <c r="A66" s="12" t="s">
        <v>234</v>
      </c>
      <c r="B66" s="152" t="s">
        <v>199</v>
      </c>
      <c r="C66" s="141"/>
      <c r="D66" s="141"/>
      <c r="E66" s="141"/>
      <c r="F66" s="308">
        <f>D66+E66</f>
        <v>0</v>
      </c>
      <c r="G66" s="243">
        <f>C66+F66</f>
        <v>0</v>
      </c>
    </row>
    <row r="67" spans="1:7" s="150" customFormat="1" ht="12" customHeight="1" thickBot="1" x14ac:dyDescent="0.25">
      <c r="A67" s="16" t="s">
        <v>235</v>
      </c>
      <c r="B67" s="323" t="s">
        <v>327</v>
      </c>
      <c r="C67" s="280"/>
      <c r="D67" s="280"/>
      <c r="E67" s="280"/>
      <c r="F67" s="307">
        <f>D67+E67</f>
        <v>0</v>
      </c>
      <c r="G67" s="324">
        <f>C67+F67</f>
        <v>0</v>
      </c>
    </row>
    <row r="68" spans="1:7" s="150" customFormat="1" ht="12" customHeight="1" thickBot="1" x14ac:dyDescent="0.25">
      <c r="A68" s="183" t="s">
        <v>201</v>
      </c>
      <c r="B68" s="78" t="s">
        <v>202</v>
      </c>
      <c r="C68" s="137">
        <f>SUM(C69:C72)</f>
        <v>0</v>
      </c>
      <c r="D68" s="137">
        <f>SUM(D69:D72)</f>
        <v>0</v>
      </c>
      <c r="E68" s="137">
        <f>SUM(E69:E72)</f>
        <v>0</v>
      </c>
      <c r="F68" s="137">
        <f>SUM(F69:F72)</f>
        <v>0</v>
      </c>
      <c r="G68" s="77">
        <f>SUM(G69:G72)</f>
        <v>0</v>
      </c>
    </row>
    <row r="69" spans="1:7" s="150" customFormat="1" ht="12" customHeight="1" x14ac:dyDescent="0.2">
      <c r="A69" s="13" t="s">
        <v>79</v>
      </c>
      <c r="B69" s="263" t="s">
        <v>203</v>
      </c>
      <c r="C69" s="141"/>
      <c r="D69" s="141"/>
      <c r="E69" s="141"/>
      <c r="F69" s="308">
        <f>D69+E69</f>
        <v>0</v>
      </c>
      <c r="G69" s="243">
        <f>C69+F69</f>
        <v>0</v>
      </c>
    </row>
    <row r="70" spans="1:7" s="150" customFormat="1" ht="12" customHeight="1" x14ac:dyDescent="0.2">
      <c r="A70" s="12" t="s">
        <v>80</v>
      </c>
      <c r="B70" s="263" t="s">
        <v>444</v>
      </c>
      <c r="C70" s="141"/>
      <c r="D70" s="141"/>
      <c r="E70" s="141"/>
      <c r="F70" s="308">
        <f>D70+E70</f>
        <v>0</v>
      </c>
      <c r="G70" s="243">
        <f>C70+F70</f>
        <v>0</v>
      </c>
    </row>
    <row r="71" spans="1:7" s="150" customFormat="1" ht="12" customHeight="1" x14ac:dyDescent="0.2">
      <c r="A71" s="12" t="s">
        <v>226</v>
      </c>
      <c r="B71" s="263" t="s">
        <v>204</v>
      </c>
      <c r="C71" s="141"/>
      <c r="D71" s="141"/>
      <c r="E71" s="141"/>
      <c r="F71" s="308">
        <f>D71+E71</f>
        <v>0</v>
      </c>
      <c r="G71" s="243">
        <f>C71+F71</f>
        <v>0</v>
      </c>
    </row>
    <row r="72" spans="1:7" s="150" customFormat="1" ht="12" customHeight="1" thickBot="1" x14ac:dyDescent="0.25">
      <c r="A72" s="14" t="s">
        <v>227</v>
      </c>
      <c r="B72" s="264" t="s">
        <v>445</v>
      </c>
      <c r="C72" s="141"/>
      <c r="D72" s="141"/>
      <c r="E72" s="141"/>
      <c r="F72" s="308">
        <f>D72+E72</f>
        <v>0</v>
      </c>
      <c r="G72" s="243">
        <f>C72+F72</f>
        <v>0</v>
      </c>
    </row>
    <row r="73" spans="1:7" s="150" customFormat="1" ht="12" customHeight="1" thickBot="1" x14ac:dyDescent="0.25">
      <c r="A73" s="183" t="s">
        <v>205</v>
      </c>
      <c r="B73" s="78" t="s">
        <v>206</v>
      </c>
      <c r="C73" s="137">
        <f>SUM(C74:C75)</f>
        <v>0</v>
      </c>
      <c r="D73" s="137">
        <f>SUM(D74:D75)</f>
        <v>0</v>
      </c>
      <c r="E73" s="137">
        <f>SUM(E74:E75)</f>
        <v>0</v>
      </c>
      <c r="F73" s="137">
        <f>SUM(F74:F75)</f>
        <v>0</v>
      </c>
      <c r="G73" s="77">
        <f>SUM(G74:G75)</f>
        <v>0</v>
      </c>
    </row>
    <row r="74" spans="1:7" s="150" customFormat="1" ht="12" customHeight="1" x14ac:dyDescent="0.2">
      <c r="A74" s="13" t="s">
        <v>228</v>
      </c>
      <c r="B74" s="151" t="s">
        <v>207</v>
      </c>
      <c r="C74" s="141"/>
      <c r="D74" s="141"/>
      <c r="E74" s="141"/>
      <c r="F74" s="308">
        <f>D74+E74</f>
        <v>0</v>
      </c>
      <c r="G74" s="243">
        <f>C74+F74</f>
        <v>0</v>
      </c>
    </row>
    <row r="75" spans="1:7" s="150" customFormat="1" ht="12" customHeight="1" thickBot="1" x14ac:dyDescent="0.25">
      <c r="A75" s="14" t="s">
        <v>229</v>
      </c>
      <c r="B75" s="80" t="s">
        <v>208</v>
      </c>
      <c r="C75" s="141"/>
      <c r="D75" s="141"/>
      <c r="E75" s="141"/>
      <c r="F75" s="308">
        <f>D75+E75</f>
        <v>0</v>
      </c>
      <c r="G75" s="243">
        <f>C75+F75</f>
        <v>0</v>
      </c>
    </row>
    <row r="76" spans="1:7" s="150" customFormat="1" ht="12" customHeight="1" thickBot="1" x14ac:dyDescent="0.25">
      <c r="A76" s="183" t="s">
        <v>209</v>
      </c>
      <c r="B76" s="78" t="s">
        <v>210</v>
      </c>
      <c r="C76" s="137">
        <f>SUM(C77:C79)</f>
        <v>0</v>
      </c>
      <c r="D76" s="137">
        <f>SUM(D77:D79)</f>
        <v>0</v>
      </c>
      <c r="E76" s="137">
        <f>SUM(E77:E79)</f>
        <v>0</v>
      </c>
      <c r="F76" s="137">
        <f>SUM(F77:F79)</f>
        <v>0</v>
      </c>
      <c r="G76" s="77">
        <f>SUM(G77:G79)</f>
        <v>0</v>
      </c>
    </row>
    <row r="77" spans="1:7" s="150" customFormat="1" ht="12" customHeight="1" x14ac:dyDescent="0.2">
      <c r="A77" s="13" t="s">
        <v>230</v>
      </c>
      <c r="B77" s="151" t="s">
        <v>211</v>
      </c>
      <c r="C77" s="141"/>
      <c r="D77" s="141"/>
      <c r="E77" s="141"/>
      <c r="F77" s="308">
        <f>D77+E77</f>
        <v>0</v>
      </c>
      <c r="G77" s="243">
        <f>C77+F77</f>
        <v>0</v>
      </c>
    </row>
    <row r="78" spans="1:7" s="150" customFormat="1" ht="12" customHeight="1" x14ac:dyDescent="0.2">
      <c r="A78" s="12" t="s">
        <v>231</v>
      </c>
      <c r="B78" s="152" t="s">
        <v>212</v>
      </c>
      <c r="C78" s="141"/>
      <c r="D78" s="141"/>
      <c r="E78" s="141"/>
      <c r="F78" s="308">
        <f>D78+E78</f>
        <v>0</v>
      </c>
      <c r="G78" s="243">
        <f>C78+F78</f>
        <v>0</v>
      </c>
    </row>
    <row r="79" spans="1:7" s="150" customFormat="1" ht="12" customHeight="1" thickBot="1" x14ac:dyDescent="0.25">
      <c r="A79" s="14" t="s">
        <v>232</v>
      </c>
      <c r="B79" s="80" t="s">
        <v>446</v>
      </c>
      <c r="C79" s="141"/>
      <c r="D79" s="141"/>
      <c r="E79" s="141"/>
      <c r="F79" s="308">
        <f>D79+E79</f>
        <v>0</v>
      </c>
      <c r="G79" s="243">
        <f>C79+F79</f>
        <v>0</v>
      </c>
    </row>
    <row r="80" spans="1:7" s="150" customFormat="1" ht="12" customHeight="1" thickBot="1" x14ac:dyDescent="0.25">
      <c r="A80" s="183" t="s">
        <v>213</v>
      </c>
      <c r="B80" s="78" t="s">
        <v>233</v>
      </c>
      <c r="C80" s="137">
        <f>SUM(C81:C84)</f>
        <v>0</v>
      </c>
      <c r="D80" s="137">
        <f>SUM(D81:D84)</f>
        <v>0</v>
      </c>
      <c r="E80" s="137">
        <f>SUM(E81:E84)</f>
        <v>0</v>
      </c>
      <c r="F80" s="137">
        <f>SUM(F81:F84)</f>
        <v>0</v>
      </c>
      <c r="G80" s="77">
        <f>SUM(G81:G84)</f>
        <v>0</v>
      </c>
    </row>
    <row r="81" spans="1:7" s="150" customFormat="1" ht="12" customHeight="1" x14ac:dyDescent="0.2">
      <c r="A81" s="154" t="s">
        <v>214</v>
      </c>
      <c r="B81" s="151" t="s">
        <v>215</v>
      </c>
      <c r="C81" s="141"/>
      <c r="D81" s="141"/>
      <c r="E81" s="141"/>
      <c r="F81" s="308">
        <f t="shared" ref="F81:F86" si="6">D81+E81</f>
        <v>0</v>
      </c>
      <c r="G81" s="243">
        <f t="shared" ref="G81:G86" si="7">C81+F81</f>
        <v>0</v>
      </c>
    </row>
    <row r="82" spans="1:7" s="150" customFormat="1" ht="12" customHeight="1" x14ac:dyDescent="0.2">
      <c r="A82" s="155" t="s">
        <v>216</v>
      </c>
      <c r="B82" s="152" t="s">
        <v>217</v>
      </c>
      <c r="C82" s="141"/>
      <c r="D82" s="141"/>
      <c r="E82" s="141"/>
      <c r="F82" s="308">
        <f t="shared" si="6"/>
        <v>0</v>
      </c>
      <c r="G82" s="243">
        <f t="shared" si="7"/>
        <v>0</v>
      </c>
    </row>
    <row r="83" spans="1:7" s="150" customFormat="1" ht="12" customHeight="1" x14ac:dyDescent="0.2">
      <c r="A83" s="155" t="s">
        <v>218</v>
      </c>
      <c r="B83" s="152" t="s">
        <v>219</v>
      </c>
      <c r="C83" s="141"/>
      <c r="D83" s="141"/>
      <c r="E83" s="141"/>
      <c r="F83" s="308">
        <f t="shared" si="6"/>
        <v>0</v>
      </c>
      <c r="G83" s="243">
        <f t="shared" si="7"/>
        <v>0</v>
      </c>
    </row>
    <row r="84" spans="1:7" s="150" customFormat="1" ht="12" customHeight="1" thickBot="1" x14ac:dyDescent="0.25">
      <c r="A84" s="156" t="s">
        <v>220</v>
      </c>
      <c r="B84" s="80" t="s">
        <v>221</v>
      </c>
      <c r="C84" s="141"/>
      <c r="D84" s="141"/>
      <c r="E84" s="141"/>
      <c r="F84" s="308">
        <f t="shared" si="6"/>
        <v>0</v>
      </c>
      <c r="G84" s="243">
        <f t="shared" si="7"/>
        <v>0</v>
      </c>
    </row>
    <row r="85" spans="1:7" s="150" customFormat="1" ht="12" customHeight="1" thickBot="1" x14ac:dyDescent="0.25">
      <c r="A85" s="183" t="s">
        <v>222</v>
      </c>
      <c r="B85" s="78" t="s">
        <v>341</v>
      </c>
      <c r="C85" s="185"/>
      <c r="D85" s="185"/>
      <c r="E85" s="185"/>
      <c r="F85" s="137">
        <f t="shared" si="6"/>
        <v>0</v>
      </c>
      <c r="G85" s="77">
        <f t="shared" si="7"/>
        <v>0</v>
      </c>
    </row>
    <row r="86" spans="1:7" s="150" customFormat="1" ht="13.5" customHeight="1" thickBot="1" x14ac:dyDescent="0.25">
      <c r="A86" s="183" t="s">
        <v>224</v>
      </c>
      <c r="B86" s="78" t="s">
        <v>223</v>
      </c>
      <c r="C86" s="185"/>
      <c r="D86" s="185"/>
      <c r="E86" s="185"/>
      <c r="F86" s="137">
        <f t="shared" si="6"/>
        <v>0</v>
      </c>
      <c r="G86" s="77">
        <f t="shared" si="7"/>
        <v>0</v>
      </c>
    </row>
    <row r="87" spans="1:7" s="150" customFormat="1" ht="15.75" customHeight="1" thickBot="1" x14ac:dyDescent="0.25">
      <c r="A87" s="183" t="s">
        <v>236</v>
      </c>
      <c r="B87" s="157" t="s">
        <v>344</v>
      </c>
      <c r="C87" s="143">
        <f>+C64+C68+C73+C76+C80+C86+C85</f>
        <v>0</v>
      </c>
      <c r="D87" s="143">
        <f>+D64+D68+D73+D76+D80+D86+D85</f>
        <v>0</v>
      </c>
      <c r="E87" s="143">
        <f>+E64+E68+E73+E76+E80+E86+E85</f>
        <v>0</v>
      </c>
      <c r="F87" s="143">
        <f>+F64+F68+F73+F76+F80+F86+F85</f>
        <v>0</v>
      </c>
      <c r="G87" s="179">
        <f>+G64+G68+G73+G76+G80+G86+G85</f>
        <v>0</v>
      </c>
    </row>
    <row r="88" spans="1:7" s="150" customFormat="1" ht="25.5" customHeight="1" thickBot="1" x14ac:dyDescent="0.25">
      <c r="A88" s="184" t="s">
        <v>343</v>
      </c>
      <c r="B88" s="158" t="s">
        <v>345</v>
      </c>
      <c r="C88" s="143">
        <f>+C63+C87</f>
        <v>75000</v>
      </c>
      <c r="D88" s="143">
        <f>+D63+D87</f>
        <v>0</v>
      </c>
      <c r="E88" s="143">
        <f>+E63+E87</f>
        <v>0</v>
      </c>
      <c r="F88" s="143">
        <f>+F63+F87</f>
        <v>0</v>
      </c>
      <c r="G88" s="179">
        <f>+G63+G87</f>
        <v>75000</v>
      </c>
    </row>
    <row r="89" spans="1:7" s="150" customFormat="1" ht="30.75" customHeight="1" x14ac:dyDescent="0.2">
      <c r="A89" s="3"/>
      <c r="B89" s="4"/>
      <c r="C89" s="82"/>
    </row>
    <row r="90" spans="1:7" ht="16.5" customHeight="1" x14ac:dyDescent="0.25">
      <c r="A90" s="349" t="s">
        <v>33</v>
      </c>
      <c r="B90" s="349"/>
      <c r="C90" s="349"/>
      <c r="D90" s="349"/>
      <c r="E90" s="349"/>
      <c r="F90" s="349"/>
      <c r="G90" s="349"/>
    </row>
    <row r="91" spans="1:7" s="159" customFormat="1" ht="16.5" customHeight="1" thickBot="1" x14ac:dyDescent="0.3">
      <c r="A91" s="351" t="s">
        <v>82</v>
      </c>
      <c r="B91" s="351"/>
      <c r="C91" s="52"/>
      <c r="G91" s="52" t="str">
        <f>G2</f>
        <v>Forintban!</v>
      </c>
    </row>
    <row r="92" spans="1:7" x14ac:dyDescent="0.25">
      <c r="A92" s="352" t="s">
        <v>46</v>
      </c>
      <c r="B92" s="354" t="s">
        <v>379</v>
      </c>
      <c r="C92" s="356" t="str">
        <f>+CONCATENATE(LEFT(ÖSSZEFÜGGÉSEK!A6,4),". évi")</f>
        <v>2018. évi</v>
      </c>
      <c r="D92" s="357"/>
      <c r="E92" s="358"/>
      <c r="F92" s="358"/>
      <c r="G92" s="359"/>
    </row>
    <row r="93" spans="1:7" ht="48.75" thickBot="1" x14ac:dyDescent="0.3">
      <c r="A93" s="353"/>
      <c r="B93" s="355"/>
      <c r="C93" s="316" t="s">
        <v>378</v>
      </c>
      <c r="D93" s="317" t="s">
        <v>453</v>
      </c>
      <c r="E93" s="317" t="s">
        <v>472</v>
      </c>
      <c r="F93" s="318" t="s">
        <v>448</v>
      </c>
      <c r="G93" s="319" t="s">
        <v>473</v>
      </c>
    </row>
    <row r="94" spans="1:7" s="149" customFormat="1" ht="12" customHeight="1" thickBot="1" x14ac:dyDescent="0.25">
      <c r="A94" s="25" t="s">
        <v>353</v>
      </c>
      <c r="B94" s="26" t="s">
        <v>354</v>
      </c>
      <c r="C94" s="320" t="s">
        <v>355</v>
      </c>
      <c r="D94" s="320" t="s">
        <v>357</v>
      </c>
      <c r="E94" s="321" t="s">
        <v>356</v>
      </c>
      <c r="F94" s="321" t="s">
        <v>454</v>
      </c>
      <c r="G94" s="322" t="s">
        <v>455</v>
      </c>
    </row>
    <row r="95" spans="1:7" ht="12" customHeight="1" thickBot="1" x14ac:dyDescent="0.3">
      <c r="A95" s="20" t="s">
        <v>5</v>
      </c>
      <c r="B95" s="24" t="s">
        <v>303</v>
      </c>
      <c r="C95" s="136">
        <f>C96+C97+C98+C99+C100+C113</f>
        <v>1813000</v>
      </c>
      <c r="D95" s="136">
        <f>D96+D97+D98+D99+D100+D113</f>
        <v>0</v>
      </c>
      <c r="E95" s="136">
        <f>E96+E97+E98+E99+E100+E113</f>
        <v>0</v>
      </c>
      <c r="F95" s="136">
        <f>F96+F97+F98+F99+F100+F113</f>
        <v>0</v>
      </c>
      <c r="G95" s="196">
        <f>G96+G97+G98+G99+G100+G113</f>
        <v>1813000</v>
      </c>
    </row>
    <row r="96" spans="1:7" ht="12" customHeight="1" x14ac:dyDescent="0.25">
      <c r="A96" s="15" t="s">
        <v>58</v>
      </c>
      <c r="B96" s="8" t="s">
        <v>34</v>
      </c>
      <c r="C96" s="301">
        <v>852000</v>
      </c>
      <c r="D96" s="200"/>
      <c r="E96" s="200">
        <v>0</v>
      </c>
      <c r="F96" s="309">
        <f t="shared" ref="F96:F115" si="8">D96+E96</f>
        <v>0</v>
      </c>
      <c r="G96" s="245">
        <f t="shared" ref="G96:G115" si="9">C96+F96</f>
        <v>852000</v>
      </c>
    </row>
    <row r="97" spans="1:7" ht="12" customHeight="1" x14ac:dyDescent="0.25">
      <c r="A97" s="12" t="s">
        <v>59</v>
      </c>
      <c r="B97" s="6" t="s">
        <v>103</v>
      </c>
      <c r="C97" s="138">
        <v>347000</v>
      </c>
      <c r="D97" s="138"/>
      <c r="E97" s="138">
        <v>0</v>
      </c>
      <c r="F97" s="310">
        <f t="shared" si="8"/>
        <v>0</v>
      </c>
      <c r="G97" s="241">
        <f t="shared" si="9"/>
        <v>347000</v>
      </c>
    </row>
    <row r="98" spans="1:7" ht="12" customHeight="1" x14ac:dyDescent="0.25">
      <c r="A98" s="12" t="s">
        <v>60</v>
      </c>
      <c r="B98" s="6" t="s">
        <v>77</v>
      </c>
      <c r="C98" s="140">
        <v>134000</v>
      </c>
      <c r="D98" s="140"/>
      <c r="E98" s="140">
        <v>0</v>
      </c>
      <c r="F98" s="311">
        <f t="shared" si="8"/>
        <v>0</v>
      </c>
      <c r="G98" s="242">
        <f t="shared" si="9"/>
        <v>134000</v>
      </c>
    </row>
    <row r="99" spans="1:7" ht="12" customHeight="1" x14ac:dyDescent="0.25">
      <c r="A99" s="12" t="s">
        <v>61</v>
      </c>
      <c r="B99" s="9" t="s">
        <v>104</v>
      </c>
      <c r="C99" s="140"/>
      <c r="D99" s="140"/>
      <c r="E99" s="140"/>
      <c r="F99" s="311">
        <f t="shared" si="8"/>
        <v>0</v>
      </c>
      <c r="G99" s="242">
        <f t="shared" si="9"/>
        <v>0</v>
      </c>
    </row>
    <row r="100" spans="1:7" ht="12" customHeight="1" x14ac:dyDescent="0.25">
      <c r="A100" s="12" t="s">
        <v>69</v>
      </c>
      <c r="B100" s="17" t="s">
        <v>105</v>
      </c>
      <c r="C100" s="140">
        <v>480000</v>
      </c>
      <c r="D100" s="140"/>
      <c r="E100" s="140">
        <v>0</v>
      </c>
      <c r="F100" s="311">
        <f t="shared" si="8"/>
        <v>0</v>
      </c>
      <c r="G100" s="242">
        <f t="shared" si="9"/>
        <v>480000</v>
      </c>
    </row>
    <row r="101" spans="1:7" ht="12" customHeight="1" x14ac:dyDescent="0.25">
      <c r="A101" s="12" t="s">
        <v>62</v>
      </c>
      <c r="B101" s="6" t="s">
        <v>308</v>
      </c>
      <c r="C101" s="140"/>
      <c r="D101" s="140"/>
      <c r="E101" s="140"/>
      <c r="F101" s="311">
        <f t="shared" si="8"/>
        <v>0</v>
      </c>
      <c r="G101" s="242">
        <f t="shared" si="9"/>
        <v>0</v>
      </c>
    </row>
    <row r="102" spans="1:7" ht="12" customHeight="1" x14ac:dyDescent="0.25">
      <c r="A102" s="12" t="s">
        <v>63</v>
      </c>
      <c r="B102" s="55" t="s">
        <v>307</v>
      </c>
      <c r="C102" s="140"/>
      <c r="D102" s="140"/>
      <c r="E102" s="140"/>
      <c r="F102" s="311">
        <f t="shared" si="8"/>
        <v>0</v>
      </c>
      <c r="G102" s="242">
        <f t="shared" si="9"/>
        <v>0</v>
      </c>
    </row>
    <row r="103" spans="1:7" ht="12" customHeight="1" x14ac:dyDescent="0.25">
      <c r="A103" s="12" t="s">
        <v>70</v>
      </c>
      <c r="B103" s="55" t="s">
        <v>306</v>
      </c>
      <c r="C103" s="140"/>
      <c r="D103" s="140"/>
      <c r="E103" s="140"/>
      <c r="F103" s="311">
        <f t="shared" si="8"/>
        <v>0</v>
      </c>
      <c r="G103" s="242">
        <f t="shared" si="9"/>
        <v>0</v>
      </c>
    </row>
    <row r="104" spans="1:7" ht="12" customHeight="1" x14ac:dyDescent="0.25">
      <c r="A104" s="12" t="s">
        <v>71</v>
      </c>
      <c r="B104" s="53" t="s">
        <v>239</v>
      </c>
      <c r="C104" s="140"/>
      <c r="D104" s="140"/>
      <c r="E104" s="140"/>
      <c r="F104" s="311">
        <f t="shared" si="8"/>
        <v>0</v>
      </c>
      <c r="G104" s="242">
        <f t="shared" si="9"/>
        <v>0</v>
      </c>
    </row>
    <row r="105" spans="1:7" ht="12" customHeight="1" x14ac:dyDescent="0.25">
      <c r="A105" s="12" t="s">
        <v>72</v>
      </c>
      <c r="B105" s="54" t="s">
        <v>240</v>
      </c>
      <c r="C105" s="140"/>
      <c r="D105" s="140"/>
      <c r="E105" s="140"/>
      <c r="F105" s="311">
        <f t="shared" si="8"/>
        <v>0</v>
      </c>
      <c r="G105" s="242">
        <f t="shared" si="9"/>
        <v>0</v>
      </c>
    </row>
    <row r="106" spans="1:7" ht="12" customHeight="1" x14ac:dyDescent="0.25">
      <c r="A106" s="12" t="s">
        <v>73</v>
      </c>
      <c r="B106" s="54" t="s">
        <v>241</v>
      </c>
      <c r="C106" s="140"/>
      <c r="D106" s="140"/>
      <c r="E106" s="140"/>
      <c r="F106" s="311">
        <f t="shared" si="8"/>
        <v>0</v>
      </c>
      <c r="G106" s="242">
        <f t="shared" si="9"/>
        <v>0</v>
      </c>
    </row>
    <row r="107" spans="1:7" ht="12" customHeight="1" x14ac:dyDescent="0.25">
      <c r="A107" s="12" t="s">
        <v>75</v>
      </c>
      <c r="B107" s="53" t="s">
        <v>242</v>
      </c>
      <c r="C107" s="140"/>
      <c r="D107" s="140"/>
      <c r="E107" s="140"/>
      <c r="F107" s="311">
        <f t="shared" si="8"/>
        <v>0</v>
      </c>
      <c r="G107" s="242">
        <f t="shared" si="9"/>
        <v>0</v>
      </c>
    </row>
    <row r="108" spans="1:7" ht="12" customHeight="1" x14ac:dyDescent="0.25">
      <c r="A108" s="12" t="s">
        <v>106</v>
      </c>
      <c r="B108" s="53" t="s">
        <v>243</v>
      </c>
      <c r="C108" s="140"/>
      <c r="D108" s="140"/>
      <c r="E108" s="140"/>
      <c r="F108" s="311">
        <f t="shared" si="8"/>
        <v>0</v>
      </c>
      <c r="G108" s="242">
        <f t="shared" si="9"/>
        <v>0</v>
      </c>
    </row>
    <row r="109" spans="1:7" ht="12" customHeight="1" x14ac:dyDescent="0.25">
      <c r="A109" s="12" t="s">
        <v>237</v>
      </c>
      <c r="B109" s="54" t="s">
        <v>244</v>
      </c>
      <c r="C109" s="140"/>
      <c r="D109" s="140"/>
      <c r="E109" s="140"/>
      <c r="F109" s="311">
        <f t="shared" si="8"/>
        <v>0</v>
      </c>
      <c r="G109" s="242">
        <f t="shared" si="9"/>
        <v>0</v>
      </c>
    </row>
    <row r="110" spans="1:7" ht="12" customHeight="1" x14ac:dyDescent="0.25">
      <c r="A110" s="11" t="s">
        <v>238</v>
      </c>
      <c r="B110" s="55" t="s">
        <v>245</v>
      </c>
      <c r="C110" s="140"/>
      <c r="D110" s="140"/>
      <c r="E110" s="140"/>
      <c r="F110" s="311">
        <f t="shared" si="8"/>
        <v>0</v>
      </c>
      <c r="G110" s="242">
        <f t="shared" si="9"/>
        <v>0</v>
      </c>
    </row>
    <row r="111" spans="1:7" ht="12" customHeight="1" x14ac:dyDescent="0.25">
      <c r="A111" s="12" t="s">
        <v>304</v>
      </c>
      <c r="B111" s="55" t="s">
        <v>246</v>
      </c>
      <c r="C111" s="140"/>
      <c r="D111" s="140"/>
      <c r="E111" s="140"/>
      <c r="F111" s="311">
        <f t="shared" si="8"/>
        <v>0</v>
      </c>
      <c r="G111" s="242">
        <f t="shared" si="9"/>
        <v>0</v>
      </c>
    </row>
    <row r="112" spans="1:7" ht="12" customHeight="1" x14ac:dyDescent="0.25">
      <c r="A112" s="14" t="s">
        <v>305</v>
      </c>
      <c r="B112" s="55" t="s">
        <v>247</v>
      </c>
      <c r="C112" s="140">
        <v>480000</v>
      </c>
      <c r="D112" s="140"/>
      <c r="E112" s="140">
        <v>0</v>
      </c>
      <c r="F112" s="311">
        <f t="shared" si="8"/>
        <v>0</v>
      </c>
      <c r="G112" s="242">
        <f t="shared" si="9"/>
        <v>480000</v>
      </c>
    </row>
    <row r="113" spans="1:7" ht="12" customHeight="1" x14ac:dyDescent="0.25">
      <c r="A113" s="12" t="s">
        <v>309</v>
      </c>
      <c r="B113" s="9" t="s">
        <v>35</v>
      </c>
      <c r="C113" s="138"/>
      <c r="D113" s="138"/>
      <c r="E113" s="138"/>
      <c r="F113" s="310">
        <f t="shared" si="8"/>
        <v>0</v>
      </c>
      <c r="G113" s="241">
        <f t="shared" si="9"/>
        <v>0</v>
      </c>
    </row>
    <row r="114" spans="1:7" ht="12" customHeight="1" x14ac:dyDescent="0.25">
      <c r="A114" s="12" t="s">
        <v>310</v>
      </c>
      <c r="B114" s="6" t="s">
        <v>312</v>
      </c>
      <c r="C114" s="138"/>
      <c r="D114" s="138"/>
      <c r="E114" s="138"/>
      <c r="F114" s="310">
        <f t="shared" si="8"/>
        <v>0</v>
      </c>
      <c r="G114" s="241">
        <f t="shared" si="9"/>
        <v>0</v>
      </c>
    </row>
    <row r="115" spans="1:7" ht="12" customHeight="1" thickBot="1" x14ac:dyDescent="0.3">
      <c r="A115" s="16" t="s">
        <v>311</v>
      </c>
      <c r="B115" s="192" t="s">
        <v>313</v>
      </c>
      <c r="C115" s="201"/>
      <c r="D115" s="201"/>
      <c r="E115" s="201"/>
      <c r="F115" s="312">
        <f t="shared" si="8"/>
        <v>0</v>
      </c>
      <c r="G115" s="246">
        <f t="shared" si="9"/>
        <v>0</v>
      </c>
    </row>
    <row r="116" spans="1:7" ht="12" customHeight="1" thickBot="1" x14ac:dyDescent="0.3">
      <c r="A116" s="190" t="s">
        <v>6</v>
      </c>
      <c r="B116" s="191" t="s">
        <v>248</v>
      </c>
      <c r="C116" s="202">
        <f>+C117+C119+C121</f>
        <v>0</v>
      </c>
      <c r="D116" s="137">
        <f>+D117+D119+D121</f>
        <v>0</v>
      </c>
      <c r="E116" s="202">
        <f>+E117+E119+E121</f>
        <v>0</v>
      </c>
      <c r="F116" s="202">
        <f>+F117+F119+F121</f>
        <v>0</v>
      </c>
      <c r="G116" s="197">
        <f>+G117+G119+G121</f>
        <v>0</v>
      </c>
    </row>
    <row r="117" spans="1:7" ht="12" customHeight="1" x14ac:dyDescent="0.25">
      <c r="A117" s="13" t="s">
        <v>64</v>
      </c>
      <c r="B117" s="6" t="s">
        <v>122</v>
      </c>
      <c r="C117" s="139"/>
      <c r="D117" s="209"/>
      <c r="E117" s="139"/>
      <c r="F117" s="181">
        <f t="shared" ref="F117:F129" si="10">D117+E117</f>
        <v>0</v>
      </c>
      <c r="G117" s="180">
        <f t="shared" ref="G117:G129" si="11">C117+F117</f>
        <v>0</v>
      </c>
    </row>
    <row r="118" spans="1:7" ht="12" customHeight="1" x14ac:dyDescent="0.25">
      <c r="A118" s="13" t="s">
        <v>65</v>
      </c>
      <c r="B118" s="10" t="s">
        <v>252</v>
      </c>
      <c r="C118" s="139"/>
      <c r="D118" s="209"/>
      <c r="E118" s="139"/>
      <c r="F118" s="181">
        <f t="shared" si="10"/>
        <v>0</v>
      </c>
      <c r="G118" s="180">
        <f t="shared" si="11"/>
        <v>0</v>
      </c>
    </row>
    <row r="119" spans="1:7" ht="12" customHeight="1" x14ac:dyDescent="0.25">
      <c r="A119" s="13" t="s">
        <v>66</v>
      </c>
      <c r="B119" s="10" t="s">
        <v>107</v>
      </c>
      <c r="C119" s="138"/>
      <c r="D119" s="210"/>
      <c r="E119" s="138"/>
      <c r="F119" s="310">
        <f t="shared" si="10"/>
        <v>0</v>
      </c>
      <c r="G119" s="241">
        <f t="shared" si="11"/>
        <v>0</v>
      </c>
    </row>
    <row r="120" spans="1:7" ht="12" customHeight="1" x14ac:dyDescent="0.25">
      <c r="A120" s="13" t="s">
        <v>67</v>
      </c>
      <c r="B120" s="10" t="s">
        <v>253</v>
      </c>
      <c r="C120" s="138"/>
      <c r="D120" s="210"/>
      <c r="E120" s="138"/>
      <c r="F120" s="310">
        <f t="shared" si="10"/>
        <v>0</v>
      </c>
      <c r="G120" s="241">
        <f t="shared" si="11"/>
        <v>0</v>
      </c>
    </row>
    <row r="121" spans="1:7" ht="12" customHeight="1" x14ac:dyDescent="0.25">
      <c r="A121" s="13" t="s">
        <v>68</v>
      </c>
      <c r="B121" s="80" t="s">
        <v>124</v>
      </c>
      <c r="C121" s="138"/>
      <c r="D121" s="210"/>
      <c r="E121" s="138"/>
      <c r="F121" s="310">
        <f t="shared" si="10"/>
        <v>0</v>
      </c>
      <c r="G121" s="241">
        <f t="shared" si="11"/>
        <v>0</v>
      </c>
    </row>
    <row r="122" spans="1:7" ht="12" customHeight="1" x14ac:dyDescent="0.25">
      <c r="A122" s="13" t="s">
        <v>74</v>
      </c>
      <c r="B122" s="79" t="s">
        <v>297</v>
      </c>
      <c r="C122" s="138"/>
      <c r="D122" s="210"/>
      <c r="E122" s="138"/>
      <c r="F122" s="310">
        <f t="shared" si="10"/>
        <v>0</v>
      </c>
      <c r="G122" s="241">
        <f t="shared" si="11"/>
        <v>0</v>
      </c>
    </row>
    <row r="123" spans="1:7" ht="12" customHeight="1" x14ac:dyDescent="0.25">
      <c r="A123" s="13" t="s">
        <v>76</v>
      </c>
      <c r="B123" s="147" t="s">
        <v>258</v>
      </c>
      <c r="C123" s="138"/>
      <c r="D123" s="210"/>
      <c r="E123" s="138"/>
      <c r="F123" s="310">
        <f t="shared" si="10"/>
        <v>0</v>
      </c>
      <c r="G123" s="241">
        <f t="shared" si="11"/>
        <v>0</v>
      </c>
    </row>
    <row r="124" spans="1:7" ht="22.5" x14ac:dyDescent="0.25">
      <c r="A124" s="13" t="s">
        <v>108</v>
      </c>
      <c r="B124" s="54" t="s">
        <v>241</v>
      </c>
      <c r="C124" s="138"/>
      <c r="D124" s="210"/>
      <c r="E124" s="138"/>
      <c r="F124" s="310">
        <f t="shared" si="10"/>
        <v>0</v>
      </c>
      <c r="G124" s="241">
        <f t="shared" si="11"/>
        <v>0</v>
      </c>
    </row>
    <row r="125" spans="1:7" ht="12" customHeight="1" x14ac:dyDescent="0.25">
      <c r="A125" s="13" t="s">
        <v>109</v>
      </c>
      <c r="B125" s="54" t="s">
        <v>257</v>
      </c>
      <c r="C125" s="138"/>
      <c r="D125" s="210"/>
      <c r="E125" s="138"/>
      <c r="F125" s="310">
        <f t="shared" si="10"/>
        <v>0</v>
      </c>
      <c r="G125" s="241">
        <f t="shared" si="11"/>
        <v>0</v>
      </c>
    </row>
    <row r="126" spans="1:7" ht="12" customHeight="1" x14ac:dyDescent="0.25">
      <c r="A126" s="13" t="s">
        <v>110</v>
      </c>
      <c r="B126" s="54" t="s">
        <v>256</v>
      </c>
      <c r="C126" s="138"/>
      <c r="D126" s="210"/>
      <c r="E126" s="138"/>
      <c r="F126" s="310">
        <f t="shared" si="10"/>
        <v>0</v>
      </c>
      <c r="G126" s="241">
        <f t="shared" si="11"/>
        <v>0</v>
      </c>
    </row>
    <row r="127" spans="1:7" ht="12" customHeight="1" x14ac:dyDescent="0.25">
      <c r="A127" s="13" t="s">
        <v>249</v>
      </c>
      <c r="B127" s="54" t="s">
        <v>244</v>
      </c>
      <c r="C127" s="138"/>
      <c r="D127" s="210"/>
      <c r="E127" s="138"/>
      <c r="F127" s="310">
        <f t="shared" si="10"/>
        <v>0</v>
      </c>
      <c r="G127" s="241">
        <f t="shared" si="11"/>
        <v>0</v>
      </c>
    </row>
    <row r="128" spans="1:7" ht="12" customHeight="1" x14ac:dyDescent="0.25">
      <c r="A128" s="13" t="s">
        <v>250</v>
      </c>
      <c r="B128" s="54" t="s">
        <v>255</v>
      </c>
      <c r="C128" s="138"/>
      <c r="D128" s="210"/>
      <c r="E128" s="138"/>
      <c r="F128" s="310">
        <f t="shared" si="10"/>
        <v>0</v>
      </c>
      <c r="G128" s="241">
        <f t="shared" si="11"/>
        <v>0</v>
      </c>
    </row>
    <row r="129" spans="1:7" ht="23.25" thickBot="1" x14ac:dyDescent="0.3">
      <c r="A129" s="11" t="s">
        <v>251</v>
      </c>
      <c r="B129" s="54" t="s">
        <v>254</v>
      </c>
      <c r="C129" s="140"/>
      <c r="D129" s="211"/>
      <c r="E129" s="140"/>
      <c r="F129" s="311">
        <f t="shared" si="10"/>
        <v>0</v>
      </c>
      <c r="G129" s="242">
        <f t="shared" si="11"/>
        <v>0</v>
      </c>
    </row>
    <row r="130" spans="1:7" ht="12" customHeight="1" thickBot="1" x14ac:dyDescent="0.3">
      <c r="A130" s="18" t="s">
        <v>7</v>
      </c>
      <c r="B130" s="50" t="s">
        <v>314</v>
      </c>
      <c r="C130" s="137">
        <f>+C95+C116</f>
        <v>1813000</v>
      </c>
      <c r="D130" s="208">
        <f>+D95+D116</f>
        <v>0</v>
      </c>
      <c r="E130" s="137">
        <f>+E95+E116</f>
        <v>0</v>
      </c>
      <c r="F130" s="137">
        <f>+F95+F116</f>
        <v>0</v>
      </c>
      <c r="G130" s="77">
        <f>+G95+G116</f>
        <v>1813000</v>
      </c>
    </row>
    <row r="131" spans="1:7" ht="12" customHeight="1" thickBot="1" x14ac:dyDescent="0.3">
      <c r="A131" s="18" t="s">
        <v>8</v>
      </c>
      <c r="B131" s="50" t="s">
        <v>380</v>
      </c>
      <c r="C131" s="137">
        <f>+C132+C133+C134</f>
        <v>0</v>
      </c>
      <c r="D131" s="208">
        <f>+D132+D133+D134</f>
        <v>0</v>
      </c>
      <c r="E131" s="137">
        <f>+E132+E133+E134</f>
        <v>0</v>
      </c>
      <c r="F131" s="137">
        <f>+F132+F133+F134</f>
        <v>0</v>
      </c>
      <c r="G131" s="77">
        <f>+G132+G133+G134</f>
        <v>0</v>
      </c>
    </row>
    <row r="132" spans="1:7" ht="12" customHeight="1" x14ac:dyDescent="0.25">
      <c r="A132" s="13" t="s">
        <v>156</v>
      </c>
      <c r="B132" s="10" t="s">
        <v>322</v>
      </c>
      <c r="C132" s="138"/>
      <c r="D132" s="210"/>
      <c r="E132" s="138"/>
      <c r="F132" s="310">
        <f>D132+E132</f>
        <v>0</v>
      </c>
      <c r="G132" s="241">
        <f>C132+F132</f>
        <v>0</v>
      </c>
    </row>
    <row r="133" spans="1:7" ht="12" customHeight="1" x14ac:dyDescent="0.25">
      <c r="A133" s="13" t="s">
        <v>157</v>
      </c>
      <c r="B133" s="10" t="s">
        <v>323</v>
      </c>
      <c r="C133" s="138"/>
      <c r="D133" s="210"/>
      <c r="E133" s="138"/>
      <c r="F133" s="310">
        <f>D133+E133</f>
        <v>0</v>
      </c>
      <c r="G133" s="241">
        <f>C133+F133</f>
        <v>0</v>
      </c>
    </row>
    <row r="134" spans="1:7" ht="12" customHeight="1" thickBot="1" x14ac:dyDescent="0.3">
      <c r="A134" s="11" t="s">
        <v>158</v>
      </c>
      <c r="B134" s="10" t="s">
        <v>324</v>
      </c>
      <c r="C134" s="138"/>
      <c r="D134" s="210"/>
      <c r="E134" s="138"/>
      <c r="F134" s="310">
        <f>D134+E134</f>
        <v>0</v>
      </c>
      <c r="G134" s="241">
        <f>C134+F134</f>
        <v>0</v>
      </c>
    </row>
    <row r="135" spans="1:7" ht="12" customHeight="1" thickBot="1" x14ac:dyDescent="0.3">
      <c r="A135" s="18" t="s">
        <v>9</v>
      </c>
      <c r="B135" s="50" t="s">
        <v>316</v>
      </c>
      <c r="C135" s="137">
        <f>SUM(C136:C141)</f>
        <v>0</v>
      </c>
      <c r="D135" s="208">
        <f>SUM(D136:D141)</f>
        <v>0</v>
      </c>
      <c r="E135" s="137">
        <f>SUM(E136:E141)</f>
        <v>0</v>
      </c>
      <c r="F135" s="137">
        <f>SUM(F136:F141)</f>
        <v>0</v>
      </c>
      <c r="G135" s="77">
        <f>SUM(G136:G141)</f>
        <v>0</v>
      </c>
    </row>
    <row r="136" spans="1:7" ht="12" customHeight="1" x14ac:dyDescent="0.25">
      <c r="A136" s="13" t="s">
        <v>51</v>
      </c>
      <c r="B136" s="7" t="s">
        <v>325</v>
      </c>
      <c r="C136" s="138"/>
      <c r="D136" s="210"/>
      <c r="E136" s="138"/>
      <c r="F136" s="310">
        <f t="shared" ref="F136:F141" si="12">D136+E136</f>
        <v>0</v>
      </c>
      <c r="G136" s="241">
        <f t="shared" ref="G136:G141" si="13">C136+F136</f>
        <v>0</v>
      </c>
    </row>
    <row r="137" spans="1:7" ht="12" customHeight="1" x14ac:dyDescent="0.25">
      <c r="A137" s="13" t="s">
        <v>52</v>
      </c>
      <c r="B137" s="7" t="s">
        <v>317</v>
      </c>
      <c r="C137" s="138"/>
      <c r="D137" s="210"/>
      <c r="E137" s="138"/>
      <c r="F137" s="310">
        <f t="shared" si="12"/>
        <v>0</v>
      </c>
      <c r="G137" s="241">
        <f t="shared" si="13"/>
        <v>0</v>
      </c>
    </row>
    <row r="138" spans="1:7" ht="12" customHeight="1" x14ac:dyDescent="0.25">
      <c r="A138" s="13" t="s">
        <v>53</v>
      </c>
      <c r="B138" s="7" t="s">
        <v>318</v>
      </c>
      <c r="C138" s="138"/>
      <c r="D138" s="210"/>
      <c r="E138" s="138"/>
      <c r="F138" s="310">
        <f t="shared" si="12"/>
        <v>0</v>
      </c>
      <c r="G138" s="241">
        <f t="shared" si="13"/>
        <v>0</v>
      </c>
    </row>
    <row r="139" spans="1:7" ht="12" customHeight="1" x14ac:dyDescent="0.25">
      <c r="A139" s="13" t="s">
        <v>95</v>
      </c>
      <c r="B139" s="7" t="s">
        <v>319</v>
      </c>
      <c r="C139" s="138"/>
      <c r="D139" s="210"/>
      <c r="E139" s="138"/>
      <c r="F139" s="310">
        <f t="shared" si="12"/>
        <v>0</v>
      </c>
      <c r="G139" s="241">
        <f t="shared" si="13"/>
        <v>0</v>
      </c>
    </row>
    <row r="140" spans="1:7" ht="12" customHeight="1" x14ac:dyDescent="0.25">
      <c r="A140" s="13" t="s">
        <v>96</v>
      </c>
      <c r="B140" s="7" t="s">
        <v>320</v>
      </c>
      <c r="C140" s="138"/>
      <c r="D140" s="210"/>
      <c r="E140" s="138"/>
      <c r="F140" s="310">
        <f t="shared" si="12"/>
        <v>0</v>
      </c>
      <c r="G140" s="241">
        <f t="shared" si="13"/>
        <v>0</v>
      </c>
    </row>
    <row r="141" spans="1:7" ht="12" customHeight="1" thickBot="1" x14ac:dyDescent="0.3">
      <c r="A141" s="11" t="s">
        <v>97</v>
      </c>
      <c r="B141" s="7" t="s">
        <v>321</v>
      </c>
      <c r="C141" s="138"/>
      <c r="D141" s="210"/>
      <c r="E141" s="138"/>
      <c r="F141" s="310">
        <f t="shared" si="12"/>
        <v>0</v>
      </c>
      <c r="G141" s="241">
        <f t="shared" si="13"/>
        <v>0</v>
      </c>
    </row>
    <row r="142" spans="1:7" ht="12" customHeight="1" thickBot="1" x14ac:dyDescent="0.3">
      <c r="A142" s="18" t="s">
        <v>10</v>
      </c>
      <c r="B142" s="50" t="s">
        <v>329</v>
      </c>
      <c r="C142" s="143">
        <f>+C143+C144+C145+C146</f>
        <v>0</v>
      </c>
      <c r="D142" s="212">
        <f>+D143+D144+D145+D146</f>
        <v>0</v>
      </c>
      <c r="E142" s="143">
        <f>+E143+E144+E145+E146</f>
        <v>0</v>
      </c>
      <c r="F142" s="143">
        <f>+F143+F144+F145+F146</f>
        <v>0</v>
      </c>
      <c r="G142" s="179">
        <f>+G143+G144+G145+G146</f>
        <v>0</v>
      </c>
    </row>
    <row r="143" spans="1:7" ht="12" customHeight="1" x14ac:dyDescent="0.25">
      <c r="A143" s="13" t="s">
        <v>54</v>
      </c>
      <c r="B143" s="7" t="s">
        <v>259</v>
      </c>
      <c r="C143" s="138"/>
      <c r="D143" s="210"/>
      <c r="E143" s="138"/>
      <c r="F143" s="310">
        <f>D143+E143</f>
        <v>0</v>
      </c>
      <c r="G143" s="241">
        <f>C143+F143</f>
        <v>0</v>
      </c>
    </row>
    <row r="144" spans="1:7" ht="12" customHeight="1" x14ac:dyDescent="0.25">
      <c r="A144" s="13" t="s">
        <v>55</v>
      </c>
      <c r="B144" s="7" t="s">
        <v>260</v>
      </c>
      <c r="C144" s="138"/>
      <c r="D144" s="210"/>
      <c r="E144" s="138"/>
      <c r="F144" s="310">
        <f>D144+E144</f>
        <v>0</v>
      </c>
      <c r="G144" s="241">
        <f>C144+F144</f>
        <v>0</v>
      </c>
    </row>
    <row r="145" spans="1:11" ht="12" customHeight="1" x14ac:dyDescent="0.25">
      <c r="A145" s="13" t="s">
        <v>176</v>
      </c>
      <c r="B145" s="7" t="s">
        <v>330</v>
      </c>
      <c r="C145" s="138"/>
      <c r="D145" s="210"/>
      <c r="E145" s="138"/>
      <c r="F145" s="310">
        <f>D145+E145</f>
        <v>0</v>
      </c>
      <c r="G145" s="241">
        <f>C145+F145</f>
        <v>0</v>
      </c>
    </row>
    <row r="146" spans="1:11" ht="12" customHeight="1" thickBot="1" x14ac:dyDescent="0.3">
      <c r="A146" s="11" t="s">
        <v>177</v>
      </c>
      <c r="B146" s="5" t="s">
        <v>279</v>
      </c>
      <c r="C146" s="138"/>
      <c r="D146" s="210"/>
      <c r="E146" s="138"/>
      <c r="F146" s="310">
        <f>D146+E146</f>
        <v>0</v>
      </c>
      <c r="G146" s="241">
        <f>C146+F146</f>
        <v>0</v>
      </c>
    </row>
    <row r="147" spans="1:11" ht="12" customHeight="1" thickBot="1" x14ac:dyDescent="0.3">
      <c r="A147" s="18" t="s">
        <v>11</v>
      </c>
      <c r="B147" s="50" t="s">
        <v>331</v>
      </c>
      <c r="C147" s="203">
        <f>SUM(C148:C152)</f>
        <v>0</v>
      </c>
      <c r="D147" s="213">
        <f>SUM(D148:D152)</f>
        <v>0</v>
      </c>
      <c r="E147" s="203">
        <f>SUM(E148:E152)</f>
        <v>0</v>
      </c>
      <c r="F147" s="203">
        <f>SUM(F148:F152)</f>
        <v>0</v>
      </c>
      <c r="G147" s="198">
        <f>SUM(G148:G152)</f>
        <v>0</v>
      </c>
    </row>
    <row r="148" spans="1:11" ht="12" customHeight="1" x14ac:dyDescent="0.25">
      <c r="A148" s="13" t="s">
        <v>56</v>
      </c>
      <c r="B148" s="7" t="s">
        <v>326</v>
      </c>
      <c r="C148" s="138"/>
      <c r="D148" s="210"/>
      <c r="E148" s="138"/>
      <c r="F148" s="310">
        <f t="shared" ref="F148:F154" si="14">D148+E148</f>
        <v>0</v>
      </c>
      <c r="G148" s="241">
        <f t="shared" ref="G148:G153" si="15">C148+F148</f>
        <v>0</v>
      </c>
    </row>
    <row r="149" spans="1:11" ht="12" customHeight="1" x14ac:dyDescent="0.25">
      <c r="A149" s="13" t="s">
        <v>57</v>
      </c>
      <c r="B149" s="7" t="s">
        <v>333</v>
      </c>
      <c r="C149" s="138"/>
      <c r="D149" s="210"/>
      <c r="E149" s="138"/>
      <c r="F149" s="310">
        <f t="shared" si="14"/>
        <v>0</v>
      </c>
      <c r="G149" s="241">
        <f t="shared" si="15"/>
        <v>0</v>
      </c>
    </row>
    <row r="150" spans="1:11" ht="12" customHeight="1" x14ac:dyDescent="0.25">
      <c r="A150" s="13" t="s">
        <v>188</v>
      </c>
      <c r="B150" s="7" t="s">
        <v>328</v>
      </c>
      <c r="C150" s="138"/>
      <c r="D150" s="210"/>
      <c r="E150" s="138"/>
      <c r="F150" s="310">
        <f t="shared" si="14"/>
        <v>0</v>
      </c>
      <c r="G150" s="241">
        <f t="shared" si="15"/>
        <v>0</v>
      </c>
    </row>
    <row r="151" spans="1:11" ht="12" customHeight="1" x14ac:dyDescent="0.25">
      <c r="A151" s="13" t="s">
        <v>189</v>
      </c>
      <c r="B151" s="7" t="s">
        <v>334</v>
      </c>
      <c r="C151" s="138"/>
      <c r="D151" s="210"/>
      <c r="E151" s="138"/>
      <c r="F151" s="310">
        <f t="shared" si="14"/>
        <v>0</v>
      </c>
      <c r="G151" s="241">
        <f t="shared" si="15"/>
        <v>0</v>
      </c>
    </row>
    <row r="152" spans="1:11" ht="12" customHeight="1" thickBot="1" x14ac:dyDescent="0.3">
      <c r="A152" s="13" t="s">
        <v>332</v>
      </c>
      <c r="B152" s="7" t="s">
        <v>335</v>
      </c>
      <c r="C152" s="138"/>
      <c r="D152" s="210"/>
      <c r="E152" s="140"/>
      <c r="F152" s="311">
        <f t="shared" si="14"/>
        <v>0</v>
      </c>
      <c r="G152" s="242">
        <f t="shared" si="15"/>
        <v>0</v>
      </c>
    </row>
    <row r="153" spans="1:11" ht="12" customHeight="1" thickBot="1" x14ac:dyDescent="0.3">
      <c r="A153" s="18" t="s">
        <v>12</v>
      </c>
      <c r="B153" s="50" t="s">
        <v>336</v>
      </c>
      <c r="C153" s="204"/>
      <c r="D153" s="214"/>
      <c r="E153" s="204"/>
      <c r="F153" s="203">
        <f t="shared" si="14"/>
        <v>0</v>
      </c>
      <c r="G153" s="278">
        <f t="shared" si="15"/>
        <v>0</v>
      </c>
    </row>
    <row r="154" spans="1:11" ht="12" customHeight="1" thickBot="1" x14ac:dyDescent="0.3">
      <c r="A154" s="18" t="s">
        <v>13</v>
      </c>
      <c r="B154" s="50" t="s">
        <v>337</v>
      </c>
      <c r="C154" s="204"/>
      <c r="D154" s="214"/>
      <c r="E154" s="279"/>
      <c r="F154" s="313">
        <f t="shared" si="14"/>
        <v>0</v>
      </c>
      <c r="G154" s="180">
        <f>C154+D154</f>
        <v>0</v>
      </c>
    </row>
    <row r="155" spans="1:11" ht="15" customHeight="1" thickBot="1" x14ac:dyDescent="0.3">
      <c r="A155" s="18" t="s">
        <v>14</v>
      </c>
      <c r="B155" s="50" t="s">
        <v>339</v>
      </c>
      <c r="C155" s="205">
        <f>+C131+C135+C142+C147+C153+C154</f>
        <v>0</v>
      </c>
      <c r="D155" s="215">
        <f>+D131+D135+D142+D147+D153+D154</f>
        <v>0</v>
      </c>
      <c r="E155" s="205">
        <f>+E131+E135+E142+E147+E153+E154</f>
        <v>0</v>
      </c>
      <c r="F155" s="205">
        <f>+F131+F135+F142+F147+F153+F154</f>
        <v>0</v>
      </c>
      <c r="G155" s="199">
        <f>C155+F155</f>
        <v>0</v>
      </c>
      <c r="H155" s="160"/>
      <c r="I155" s="161"/>
      <c r="J155" s="161"/>
      <c r="K155" s="161"/>
    </row>
    <row r="156" spans="1:11" s="150" customFormat="1" ht="12.95" customHeight="1" thickBot="1" x14ac:dyDescent="0.25">
      <c r="A156" s="81" t="s">
        <v>15</v>
      </c>
      <c r="B156" s="124" t="s">
        <v>338</v>
      </c>
      <c r="C156" s="205">
        <f>+C130+C155</f>
        <v>1813000</v>
      </c>
      <c r="D156" s="215">
        <f>+D130+D155</f>
        <v>0</v>
      </c>
      <c r="E156" s="205">
        <f>+E130+E155</f>
        <v>0</v>
      </c>
      <c r="F156" s="205">
        <f>+F130+F155</f>
        <v>0</v>
      </c>
      <c r="G156" s="199">
        <f>+G130+G155</f>
        <v>1813000</v>
      </c>
    </row>
    <row r="157" spans="1:11" ht="7.5" customHeight="1" x14ac:dyDescent="0.25"/>
    <row r="158" spans="1:11" x14ac:dyDescent="0.25">
      <c r="A158" s="360" t="s">
        <v>261</v>
      </c>
      <c r="B158" s="360"/>
      <c r="C158" s="360"/>
      <c r="D158" s="360"/>
      <c r="E158" s="360"/>
      <c r="F158" s="360"/>
      <c r="G158" s="360"/>
    </row>
    <row r="159" spans="1:11" ht="15" customHeight="1" thickBot="1" x14ac:dyDescent="0.3">
      <c r="A159" s="350" t="s">
        <v>83</v>
      </c>
      <c r="B159" s="350"/>
      <c r="C159" s="83"/>
      <c r="G159" s="83" t="str">
        <f>G91</f>
        <v>Forintban!</v>
      </c>
    </row>
    <row r="160" spans="1:11" ht="25.5" customHeight="1" thickBot="1" x14ac:dyDescent="0.3">
      <c r="A160" s="18">
        <v>1</v>
      </c>
      <c r="B160" s="23" t="s">
        <v>340</v>
      </c>
      <c r="C160" s="207">
        <f>+C63-C130</f>
        <v>-1738000</v>
      </c>
      <c r="D160" s="137">
        <f>+D63-D130</f>
        <v>0</v>
      </c>
      <c r="E160" s="137">
        <f>+E63-E130</f>
        <v>0</v>
      </c>
      <c r="F160" s="137">
        <f>+F63-F130</f>
        <v>0</v>
      </c>
      <c r="G160" s="77">
        <f>+G63-G130</f>
        <v>-1738000</v>
      </c>
    </row>
    <row r="161" spans="1:7" ht="32.25" customHeight="1" thickBot="1" x14ac:dyDescent="0.3">
      <c r="A161" s="18" t="s">
        <v>6</v>
      </c>
      <c r="B161" s="23" t="s">
        <v>346</v>
      </c>
      <c r="C161" s="137">
        <f>+C87-C155</f>
        <v>0</v>
      </c>
      <c r="D161" s="137">
        <f>+D87-D155</f>
        <v>0</v>
      </c>
      <c r="E161" s="137">
        <f>+E87-E155</f>
        <v>0</v>
      </c>
      <c r="F161" s="137">
        <f>+F87-F155</f>
        <v>0</v>
      </c>
      <c r="G161" s="77">
        <f>+G87-G155</f>
        <v>0</v>
      </c>
    </row>
  </sheetData>
  <mergeCells count="12">
    <mergeCell ref="A158:G158"/>
    <mergeCell ref="A159:B159"/>
    <mergeCell ref="A90:G90"/>
    <mergeCell ref="A91:B91"/>
    <mergeCell ref="A92:A93"/>
    <mergeCell ref="B92:B93"/>
    <mergeCell ref="C92:G92"/>
    <mergeCell ref="A1:G1"/>
    <mergeCell ref="A2:B2"/>
    <mergeCell ref="A3:A4"/>
    <mergeCell ref="B3:B4"/>
    <mergeCell ref="C3:G3"/>
  </mergeCells>
  <printOptions horizontalCentered="1"/>
  <pageMargins left="0.39370078740157483" right="0.39370078740157483" top="1.4566929133858268" bottom="0.86614173228346458" header="0.78740157480314965" footer="0.59055118110236227"/>
  <pageSetup paperSize="9" scale="78" fitToHeight="2" orientation="portrait" r:id="rId1"/>
  <headerFooter alignWithMargins="0">
    <oddHeader xml:space="preserve">&amp;C&amp;"Times New Roman CE,Félkövér"&amp;12
Som Község Önkormányzata
2018. ÉVI KÖLTSÉGVETÉS ÖNKÉNT VÁLLALT FELADATAINAK MÓDOSÍTOTT MÉRLEGE&amp;10
&amp;R&amp;"Times New Roman CE,Félkövér dőlt"&amp;11 1.3. melléklet </oddHeader>
  </headerFooter>
  <rowBreaks count="3" manualBreakCount="3">
    <brk id="67" max="6" man="1"/>
    <brk id="89" max="4" man="1"/>
    <brk id="157" max="10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6">
    <tabColor rgb="FF92D050"/>
  </sheetPr>
  <dimension ref="A1:K161"/>
  <sheetViews>
    <sheetView topLeftCell="B79" zoomScaleNormal="100" zoomScaleSheetLayoutView="100" workbookViewId="0">
      <selection activeCell="G94" sqref="G94"/>
    </sheetView>
  </sheetViews>
  <sheetFormatPr defaultRowHeight="15.75" x14ac:dyDescent="0.25"/>
  <cols>
    <col min="1" max="1" width="7.5" style="125" customWidth="1"/>
    <col min="2" max="2" width="59.6640625" style="125" customWidth="1"/>
    <col min="3" max="3" width="14.83203125" style="126" customWidth="1"/>
    <col min="4" max="6" width="11.83203125" style="148" customWidth="1"/>
    <col min="7" max="7" width="14.83203125" style="148" customWidth="1"/>
    <col min="8" max="16384" width="9.33203125" style="148"/>
  </cols>
  <sheetData>
    <row r="1" spans="1:7" ht="15.95" customHeight="1" x14ac:dyDescent="0.25">
      <c r="A1" s="349" t="s">
        <v>3</v>
      </c>
      <c r="B1" s="349"/>
      <c r="C1" s="349"/>
      <c r="D1" s="349"/>
      <c r="E1" s="349"/>
      <c r="F1" s="349"/>
      <c r="G1" s="349"/>
    </row>
    <row r="2" spans="1:7" ht="15.95" customHeight="1" thickBot="1" x14ac:dyDescent="0.3">
      <c r="A2" s="350" t="s">
        <v>81</v>
      </c>
      <c r="B2" s="350"/>
      <c r="C2" s="206"/>
      <c r="G2" s="206" t="s">
        <v>440</v>
      </c>
    </row>
    <row r="3" spans="1:7" x14ac:dyDescent="0.25">
      <c r="A3" s="352" t="s">
        <v>46</v>
      </c>
      <c r="B3" s="354" t="s">
        <v>4</v>
      </c>
      <c r="C3" s="356" t="str">
        <f>+CONCATENATE(LEFT(ÖSSZEFÜGGÉSEK!A6,4),". évi")</f>
        <v>2018. évi</v>
      </c>
      <c r="D3" s="357"/>
      <c r="E3" s="358"/>
      <c r="F3" s="358"/>
      <c r="G3" s="359"/>
    </row>
    <row r="4" spans="1:7" ht="48.75" thickBot="1" x14ac:dyDescent="0.3">
      <c r="A4" s="353"/>
      <c r="B4" s="355"/>
      <c r="C4" s="316" t="s">
        <v>378</v>
      </c>
      <c r="D4" s="317" t="s">
        <v>453</v>
      </c>
      <c r="E4" s="317" t="str">
        <f>'1.1.sz.mell.'!E4</f>
        <v xml:space="preserve">2. sz. módosítás </v>
      </c>
      <c r="F4" s="318" t="s">
        <v>448</v>
      </c>
      <c r="G4" s="319" t="str">
        <f>'1.1.sz.mell.'!G4</f>
        <v>2. számú módosítás utáni előirányzat</v>
      </c>
    </row>
    <row r="5" spans="1:7" s="149" customFormat="1" ht="12" customHeight="1" thickBot="1" x14ac:dyDescent="0.25">
      <c r="A5" s="145" t="s">
        <v>353</v>
      </c>
      <c r="B5" s="146" t="s">
        <v>354</v>
      </c>
      <c r="C5" s="320" t="s">
        <v>355</v>
      </c>
      <c r="D5" s="320" t="s">
        <v>357</v>
      </c>
      <c r="E5" s="321" t="s">
        <v>356</v>
      </c>
      <c r="F5" s="321" t="s">
        <v>454</v>
      </c>
      <c r="G5" s="322" t="s">
        <v>455</v>
      </c>
    </row>
    <row r="6" spans="1:7" s="150" customFormat="1" ht="12" customHeight="1" thickBot="1" x14ac:dyDescent="0.25">
      <c r="A6" s="18" t="s">
        <v>5</v>
      </c>
      <c r="B6" s="19" t="s">
        <v>141</v>
      </c>
      <c r="C6" s="137">
        <f>+C7+C8+C9+C10+C11+C12</f>
        <v>0</v>
      </c>
      <c r="D6" s="137">
        <f>+D7+D8+D9+D10+D11+D12</f>
        <v>0</v>
      </c>
      <c r="E6" s="137">
        <f>+E7+E8+E9+E10+E11+E12</f>
        <v>0</v>
      </c>
      <c r="F6" s="137">
        <f>+F7+F8+F9+F10+F11+F12</f>
        <v>0</v>
      </c>
      <c r="G6" s="77">
        <f>+G7+G8+G9+G10+G11+G12</f>
        <v>0</v>
      </c>
    </row>
    <row r="7" spans="1:7" s="150" customFormat="1" ht="12" customHeight="1" x14ac:dyDescent="0.2">
      <c r="A7" s="13" t="s">
        <v>58</v>
      </c>
      <c r="B7" s="151" t="s">
        <v>142</v>
      </c>
      <c r="C7" s="139"/>
      <c r="D7" s="139"/>
      <c r="E7" s="139"/>
      <c r="F7" s="181">
        <f>D7+E7</f>
        <v>0</v>
      </c>
      <c r="G7" s="180">
        <f t="shared" ref="G7:G12" si="0">C7+F7</f>
        <v>0</v>
      </c>
    </row>
    <row r="8" spans="1:7" s="150" customFormat="1" ht="12" customHeight="1" x14ac:dyDescent="0.2">
      <c r="A8" s="12" t="s">
        <v>59</v>
      </c>
      <c r="B8" s="152" t="s">
        <v>143</v>
      </c>
      <c r="C8" s="138"/>
      <c r="D8" s="138"/>
      <c r="E8" s="139"/>
      <c r="F8" s="181">
        <f t="shared" ref="F8:F62" si="1">D8+E8</f>
        <v>0</v>
      </c>
      <c r="G8" s="180">
        <f t="shared" si="0"/>
        <v>0</v>
      </c>
    </row>
    <row r="9" spans="1:7" s="150" customFormat="1" ht="12" customHeight="1" x14ac:dyDescent="0.2">
      <c r="A9" s="12" t="s">
        <v>60</v>
      </c>
      <c r="B9" s="152" t="s">
        <v>144</v>
      </c>
      <c r="C9" s="138"/>
      <c r="D9" s="138"/>
      <c r="E9" s="139"/>
      <c r="F9" s="181">
        <f t="shared" si="1"/>
        <v>0</v>
      </c>
      <c r="G9" s="180">
        <f t="shared" si="0"/>
        <v>0</v>
      </c>
    </row>
    <row r="10" spans="1:7" s="150" customFormat="1" ht="12" customHeight="1" x14ac:dyDescent="0.2">
      <c r="A10" s="12" t="s">
        <v>61</v>
      </c>
      <c r="B10" s="152" t="s">
        <v>145</v>
      </c>
      <c r="C10" s="138"/>
      <c r="D10" s="138"/>
      <c r="E10" s="139"/>
      <c r="F10" s="181">
        <f t="shared" si="1"/>
        <v>0</v>
      </c>
      <c r="G10" s="180">
        <f t="shared" si="0"/>
        <v>0</v>
      </c>
    </row>
    <row r="11" spans="1:7" s="150" customFormat="1" ht="12" customHeight="1" x14ac:dyDescent="0.2">
      <c r="A11" s="12" t="s">
        <v>78</v>
      </c>
      <c r="B11" s="79" t="s">
        <v>298</v>
      </c>
      <c r="C11" s="138"/>
      <c r="D11" s="138"/>
      <c r="E11" s="139"/>
      <c r="F11" s="181">
        <f t="shared" si="1"/>
        <v>0</v>
      </c>
      <c r="G11" s="180">
        <f t="shared" si="0"/>
        <v>0</v>
      </c>
    </row>
    <row r="12" spans="1:7" s="150" customFormat="1" ht="12" customHeight="1" thickBot="1" x14ac:dyDescent="0.25">
      <c r="A12" s="14" t="s">
        <v>62</v>
      </c>
      <c r="B12" s="80" t="s">
        <v>299</v>
      </c>
      <c r="C12" s="138"/>
      <c r="D12" s="138"/>
      <c r="E12" s="139"/>
      <c r="F12" s="181">
        <f t="shared" si="1"/>
        <v>0</v>
      </c>
      <c r="G12" s="180">
        <f t="shared" si="0"/>
        <v>0</v>
      </c>
    </row>
    <row r="13" spans="1:7" s="150" customFormat="1" ht="12" customHeight="1" thickBot="1" x14ac:dyDescent="0.25">
      <c r="A13" s="18" t="s">
        <v>6</v>
      </c>
      <c r="B13" s="78" t="s">
        <v>146</v>
      </c>
      <c r="C13" s="137">
        <f>+C14+C15+C16+C17+C18</f>
        <v>0</v>
      </c>
      <c r="D13" s="137">
        <f>+D14+D15+D16+D17+D18</f>
        <v>0</v>
      </c>
      <c r="E13" s="137">
        <f>+E14+E15+E16+E17+E18</f>
        <v>0</v>
      </c>
      <c r="F13" s="137">
        <f>+F14+F15+F16+F17+F18</f>
        <v>0</v>
      </c>
      <c r="G13" s="77">
        <f>+G14+G15+G16+G17+G18</f>
        <v>0</v>
      </c>
    </row>
    <row r="14" spans="1:7" s="150" customFormat="1" ht="12" customHeight="1" x14ac:dyDescent="0.2">
      <c r="A14" s="13" t="s">
        <v>64</v>
      </c>
      <c r="B14" s="151" t="s">
        <v>147</v>
      </c>
      <c r="C14" s="139"/>
      <c r="D14" s="139"/>
      <c r="E14" s="139"/>
      <c r="F14" s="181">
        <f t="shared" si="1"/>
        <v>0</v>
      </c>
      <c r="G14" s="180">
        <f t="shared" ref="G14:G19" si="2">C14+F14</f>
        <v>0</v>
      </c>
    </row>
    <row r="15" spans="1:7" s="150" customFormat="1" ht="12" customHeight="1" x14ac:dyDescent="0.2">
      <c r="A15" s="12" t="s">
        <v>65</v>
      </c>
      <c r="B15" s="152" t="s">
        <v>148</v>
      </c>
      <c r="C15" s="138"/>
      <c r="D15" s="138"/>
      <c r="E15" s="139"/>
      <c r="F15" s="181">
        <f t="shared" si="1"/>
        <v>0</v>
      </c>
      <c r="G15" s="180">
        <f t="shared" si="2"/>
        <v>0</v>
      </c>
    </row>
    <row r="16" spans="1:7" s="150" customFormat="1" ht="12" customHeight="1" x14ac:dyDescent="0.2">
      <c r="A16" s="12" t="s">
        <v>66</v>
      </c>
      <c r="B16" s="152" t="s">
        <v>291</v>
      </c>
      <c r="C16" s="138"/>
      <c r="D16" s="138"/>
      <c r="E16" s="139"/>
      <c r="F16" s="181">
        <f t="shared" si="1"/>
        <v>0</v>
      </c>
      <c r="G16" s="180">
        <f t="shared" si="2"/>
        <v>0</v>
      </c>
    </row>
    <row r="17" spans="1:7" s="150" customFormat="1" ht="12" customHeight="1" x14ac:dyDescent="0.2">
      <c r="A17" s="12" t="s">
        <v>67</v>
      </c>
      <c r="B17" s="152" t="s">
        <v>292</v>
      </c>
      <c r="C17" s="138"/>
      <c r="D17" s="138"/>
      <c r="E17" s="139"/>
      <c r="F17" s="181">
        <f t="shared" si="1"/>
        <v>0</v>
      </c>
      <c r="G17" s="180">
        <f t="shared" si="2"/>
        <v>0</v>
      </c>
    </row>
    <row r="18" spans="1:7" s="150" customFormat="1" ht="12" customHeight="1" x14ac:dyDescent="0.2">
      <c r="A18" s="12" t="s">
        <v>68</v>
      </c>
      <c r="B18" s="152" t="s">
        <v>149</v>
      </c>
      <c r="C18" s="138"/>
      <c r="D18" s="138"/>
      <c r="E18" s="139"/>
      <c r="F18" s="181">
        <f t="shared" si="1"/>
        <v>0</v>
      </c>
      <c r="G18" s="180">
        <f t="shared" si="2"/>
        <v>0</v>
      </c>
    </row>
    <row r="19" spans="1:7" s="150" customFormat="1" ht="12" customHeight="1" thickBot="1" x14ac:dyDescent="0.25">
      <c r="A19" s="14" t="s">
        <v>74</v>
      </c>
      <c r="B19" s="80" t="s">
        <v>150</v>
      </c>
      <c r="C19" s="140"/>
      <c r="D19" s="140"/>
      <c r="E19" s="276"/>
      <c r="F19" s="181">
        <f t="shared" si="1"/>
        <v>0</v>
      </c>
      <c r="G19" s="180">
        <f t="shared" si="2"/>
        <v>0</v>
      </c>
    </row>
    <row r="20" spans="1:7" s="150" customFormat="1" ht="12" customHeight="1" thickBot="1" x14ac:dyDescent="0.25">
      <c r="A20" s="18" t="s">
        <v>7</v>
      </c>
      <c r="B20" s="19" t="s">
        <v>151</v>
      </c>
      <c r="C20" s="137">
        <f>+C21+C22+C23+C24+C25</f>
        <v>0</v>
      </c>
      <c r="D20" s="137">
        <f>+D21+D22+D23+D24+D25</f>
        <v>0</v>
      </c>
      <c r="E20" s="137">
        <f>+E21+E22+E23+E24+E25</f>
        <v>0</v>
      </c>
      <c r="F20" s="137">
        <f>+F21+F22+F23+F24+F25</f>
        <v>0</v>
      </c>
      <c r="G20" s="77">
        <f>+G21+G22+G23+G24+G25</f>
        <v>0</v>
      </c>
    </row>
    <row r="21" spans="1:7" s="150" customFormat="1" ht="12" customHeight="1" x14ac:dyDescent="0.2">
      <c r="A21" s="13" t="s">
        <v>47</v>
      </c>
      <c r="B21" s="151" t="s">
        <v>152</v>
      </c>
      <c r="C21" s="139"/>
      <c r="D21" s="139"/>
      <c r="E21" s="139"/>
      <c r="F21" s="181">
        <f t="shared" si="1"/>
        <v>0</v>
      </c>
      <c r="G21" s="180">
        <f t="shared" ref="G21:G26" si="3">C21+F21</f>
        <v>0</v>
      </c>
    </row>
    <row r="22" spans="1:7" s="150" customFormat="1" ht="12" customHeight="1" x14ac:dyDescent="0.2">
      <c r="A22" s="12" t="s">
        <v>48</v>
      </c>
      <c r="B22" s="152" t="s">
        <v>153</v>
      </c>
      <c r="C22" s="138"/>
      <c r="D22" s="138"/>
      <c r="E22" s="139"/>
      <c r="F22" s="181">
        <f t="shared" si="1"/>
        <v>0</v>
      </c>
      <c r="G22" s="180">
        <f t="shared" si="3"/>
        <v>0</v>
      </c>
    </row>
    <row r="23" spans="1:7" s="150" customFormat="1" ht="12" customHeight="1" x14ac:dyDescent="0.2">
      <c r="A23" s="12" t="s">
        <v>49</v>
      </c>
      <c r="B23" s="152" t="s">
        <v>293</v>
      </c>
      <c r="C23" s="138"/>
      <c r="D23" s="138"/>
      <c r="E23" s="139"/>
      <c r="F23" s="181">
        <f t="shared" si="1"/>
        <v>0</v>
      </c>
      <c r="G23" s="180">
        <f t="shared" si="3"/>
        <v>0</v>
      </c>
    </row>
    <row r="24" spans="1:7" s="150" customFormat="1" ht="12" customHeight="1" x14ac:dyDescent="0.2">
      <c r="A24" s="12" t="s">
        <v>50</v>
      </c>
      <c r="B24" s="152" t="s">
        <v>294</v>
      </c>
      <c r="C24" s="138"/>
      <c r="D24" s="138"/>
      <c r="E24" s="139"/>
      <c r="F24" s="181">
        <f t="shared" si="1"/>
        <v>0</v>
      </c>
      <c r="G24" s="180">
        <f t="shared" si="3"/>
        <v>0</v>
      </c>
    </row>
    <row r="25" spans="1:7" s="150" customFormat="1" ht="12" customHeight="1" x14ac:dyDescent="0.2">
      <c r="A25" s="12" t="s">
        <v>91</v>
      </c>
      <c r="B25" s="152" t="s">
        <v>154</v>
      </c>
      <c r="C25" s="138"/>
      <c r="D25" s="138"/>
      <c r="E25" s="139"/>
      <c r="F25" s="181">
        <f t="shared" si="1"/>
        <v>0</v>
      </c>
      <c r="G25" s="180">
        <f t="shared" si="3"/>
        <v>0</v>
      </c>
    </row>
    <row r="26" spans="1:7" s="150" customFormat="1" ht="12" customHeight="1" thickBot="1" x14ac:dyDescent="0.25">
      <c r="A26" s="14" t="s">
        <v>92</v>
      </c>
      <c r="B26" s="153" t="s">
        <v>155</v>
      </c>
      <c r="C26" s="140"/>
      <c r="D26" s="140"/>
      <c r="E26" s="276"/>
      <c r="F26" s="304">
        <f t="shared" si="1"/>
        <v>0</v>
      </c>
      <c r="G26" s="180">
        <f t="shared" si="3"/>
        <v>0</v>
      </c>
    </row>
    <row r="27" spans="1:7" s="150" customFormat="1" ht="12" customHeight="1" thickBot="1" x14ac:dyDescent="0.25">
      <c r="A27" s="18" t="s">
        <v>93</v>
      </c>
      <c r="B27" s="19" t="s">
        <v>431</v>
      </c>
      <c r="C27" s="143">
        <f>+C28+C29+C30+C31+C32+C33+C34</f>
        <v>0</v>
      </c>
      <c r="D27" s="143">
        <f>+D28+D29+D30+D31+D32+D33+D34</f>
        <v>0</v>
      </c>
      <c r="E27" s="143">
        <f>+E28+E29+E30+E31+E32+E33+E34</f>
        <v>0</v>
      </c>
      <c r="F27" s="143">
        <f>+F28+F29+F30+F31+F32+F33+F34</f>
        <v>0</v>
      </c>
      <c r="G27" s="179">
        <f>+G28+G29+G30+G31+G32+G33+G34</f>
        <v>0</v>
      </c>
    </row>
    <row r="28" spans="1:7" s="150" customFormat="1" ht="12" customHeight="1" x14ac:dyDescent="0.2">
      <c r="A28" s="13" t="s">
        <v>156</v>
      </c>
      <c r="B28" s="151" t="s">
        <v>424</v>
      </c>
      <c r="C28" s="181"/>
      <c r="D28" s="181"/>
      <c r="E28" s="181"/>
      <c r="F28" s="181">
        <f t="shared" si="1"/>
        <v>0</v>
      </c>
      <c r="G28" s="180">
        <f t="shared" ref="G28:G34" si="4">C28+F28</f>
        <v>0</v>
      </c>
    </row>
    <row r="29" spans="1:7" s="150" customFormat="1" ht="12" customHeight="1" x14ac:dyDescent="0.2">
      <c r="A29" s="12" t="s">
        <v>157</v>
      </c>
      <c r="B29" s="152" t="s">
        <v>425</v>
      </c>
      <c r="C29" s="138"/>
      <c r="D29" s="138"/>
      <c r="E29" s="139"/>
      <c r="F29" s="181">
        <f t="shared" si="1"/>
        <v>0</v>
      </c>
      <c r="G29" s="180">
        <f t="shared" si="4"/>
        <v>0</v>
      </c>
    </row>
    <row r="30" spans="1:7" s="150" customFormat="1" ht="12" customHeight="1" x14ac:dyDescent="0.2">
      <c r="A30" s="12" t="s">
        <v>158</v>
      </c>
      <c r="B30" s="152" t="s">
        <v>426</v>
      </c>
      <c r="C30" s="138"/>
      <c r="D30" s="138"/>
      <c r="E30" s="139"/>
      <c r="F30" s="181">
        <f t="shared" si="1"/>
        <v>0</v>
      </c>
      <c r="G30" s="180">
        <f t="shared" si="4"/>
        <v>0</v>
      </c>
    </row>
    <row r="31" spans="1:7" s="150" customFormat="1" ht="12" customHeight="1" x14ac:dyDescent="0.2">
      <c r="A31" s="12" t="s">
        <v>159</v>
      </c>
      <c r="B31" s="152" t="s">
        <v>427</v>
      </c>
      <c r="C31" s="138"/>
      <c r="D31" s="138"/>
      <c r="E31" s="139"/>
      <c r="F31" s="181">
        <f t="shared" si="1"/>
        <v>0</v>
      </c>
      <c r="G31" s="180">
        <f t="shared" si="4"/>
        <v>0</v>
      </c>
    </row>
    <row r="32" spans="1:7" s="150" customFormat="1" ht="12" customHeight="1" x14ac:dyDescent="0.2">
      <c r="A32" s="12" t="s">
        <v>428</v>
      </c>
      <c r="B32" s="152" t="s">
        <v>160</v>
      </c>
      <c r="C32" s="138"/>
      <c r="D32" s="138"/>
      <c r="E32" s="139"/>
      <c r="F32" s="181">
        <f t="shared" si="1"/>
        <v>0</v>
      </c>
      <c r="G32" s="180">
        <f t="shared" si="4"/>
        <v>0</v>
      </c>
    </row>
    <row r="33" spans="1:7" s="150" customFormat="1" ht="12" customHeight="1" x14ac:dyDescent="0.2">
      <c r="A33" s="12" t="s">
        <v>429</v>
      </c>
      <c r="B33" s="152" t="s">
        <v>161</v>
      </c>
      <c r="C33" s="138"/>
      <c r="D33" s="138"/>
      <c r="E33" s="139"/>
      <c r="F33" s="181">
        <f t="shared" si="1"/>
        <v>0</v>
      </c>
      <c r="G33" s="180">
        <f t="shared" si="4"/>
        <v>0</v>
      </c>
    </row>
    <row r="34" spans="1:7" s="150" customFormat="1" ht="12" customHeight="1" thickBot="1" x14ac:dyDescent="0.25">
      <c r="A34" s="14" t="s">
        <v>430</v>
      </c>
      <c r="B34" s="153" t="s">
        <v>162</v>
      </c>
      <c r="C34" s="140"/>
      <c r="D34" s="140"/>
      <c r="E34" s="276"/>
      <c r="F34" s="304">
        <f t="shared" si="1"/>
        <v>0</v>
      </c>
      <c r="G34" s="180">
        <f t="shared" si="4"/>
        <v>0</v>
      </c>
    </row>
    <row r="35" spans="1:7" s="150" customFormat="1" ht="12" customHeight="1" thickBot="1" x14ac:dyDescent="0.25">
      <c r="A35" s="18" t="s">
        <v>9</v>
      </c>
      <c r="B35" s="19" t="s">
        <v>300</v>
      </c>
      <c r="C35" s="137">
        <f>SUM(C36:C46)</f>
        <v>0</v>
      </c>
      <c r="D35" s="137">
        <f>SUM(D36:D46)</f>
        <v>0</v>
      </c>
      <c r="E35" s="137">
        <f>SUM(E36:E46)</f>
        <v>0</v>
      </c>
      <c r="F35" s="137">
        <f>SUM(F36:F46)</f>
        <v>0</v>
      </c>
      <c r="G35" s="77">
        <f>SUM(G36:G46)</f>
        <v>0</v>
      </c>
    </row>
    <row r="36" spans="1:7" s="150" customFormat="1" ht="12" customHeight="1" x14ac:dyDescent="0.2">
      <c r="A36" s="13" t="s">
        <v>51</v>
      </c>
      <c r="B36" s="151" t="s">
        <v>165</v>
      </c>
      <c r="C36" s="139"/>
      <c r="D36" s="139"/>
      <c r="E36" s="139"/>
      <c r="F36" s="181">
        <f t="shared" si="1"/>
        <v>0</v>
      </c>
      <c r="G36" s="180">
        <f t="shared" ref="G36:G46" si="5">C36+F36</f>
        <v>0</v>
      </c>
    </row>
    <row r="37" spans="1:7" s="150" customFormat="1" ht="12" customHeight="1" x14ac:dyDescent="0.2">
      <c r="A37" s="12" t="s">
        <v>52</v>
      </c>
      <c r="B37" s="152" t="s">
        <v>166</v>
      </c>
      <c r="C37" s="138"/>
      <c r="D37" s="138"/>
      <c r="E37" s="139"/>
      <c r="F37" s="181">
        <f t="shared" si="1"/>
        <v>0</v>
      </c>
      <c r="G37" s="180">
        <f t="shared" si="5"/>
        <v>0</v>
      </c>
    </row>
    <row r="38" spans="1:7" s="150" customFormat="1" ht="12" customHeight="1" x14ac:dyDescent="0.2">
      <c r="A38" s="12" t="s">
        <v>53</v>
      </c>
      <c r="B38" s="152" t="s">
        <v>167</v>
      </c>
      <c r="C38" s="138"/>
      <c r="D38" s="138"/>
      <c r="E38" s="139"/>
      <c r="F38" s="181">
        <f t="shared" si="1"/>
        <v>0</v>
      </c>
      <c r="G38" s="180">
        <f t="shared" si="5"/>
        <v>0</v>
      </c>
    </row>
    <row r="39" spans="1:7" s="150" customFormat="1" ht="12" customHeight="1" x14ac:dyDescent="0.2">
      <c r="A39" s="12" t="s">
        <v>95</v>
      </c>
      <c r="B39" s="152" t="s">
        <v>168</v>
      </c>
      <c r="C39" s="138"/>
      <c r="D39" s="138"/>
      <c r="E39" s="139"/>
      <c r="F39" s="181">
        <f t="shared" si="1"/>
        <v>0</v>
      </c>
      <c r="G39" s="180">
        <f t="shared" si="5"/>
        <v>0</v>
      </c>
    </row>
    <row r="40" spans="1:7" s="150" customFormat="1" ht="12" customHeight="1" x14ac:dyDescent="0.2">
      <c r="A40" s="12" t="s">
        <v>96</v>
      </c>
      <c r="B40" s="152" t="s">
        <v>169</v>
      </c>
      <c r="C40" s="138"/>
      <c r="D40" s="138"/>
      <c r="E40" s="139"/>
      <c r="F40" s="181">
        <f t="shared" si="1"/>
        <v>0</v>
      </c>
      <c r="G40" s="180">
        <f t="shared" si="5"/>
        <v>0</v>
      </c>
    </row>
    <row r="41" spans="1:7" s="150" customFormat="1" ht="12" customHeight="1" x14ac:dyDescent="0.2">
      <c r="A41" s="12" t="s">
        <v>97</v>
      </c>
      <c r="B41" s="152" t="s">
        <v>170</v>
      </c>
      <c r="C41" s="138"/>
      <c r="D41" s="138"/>
      <c r="E41" s="139"/>
      <c r="F41" s="181">
        <f t="shared" si="1"/>
        <v>0</v>
      </c>
      <c r="G41" s="180">
        <f t="shared" si="5"/>
        <v>0</v>
      </c>
    </row>
    <row r="42" spans="1:7" s="150" customFormat="1" ht="12" customHeight="1" x14ac:dyDescent="0.2">
      <c r="A42" s="12" t="s">
        <v>98</v>
      </c>
      <c r="B42" s="152" t="s">
        <v>171</v>
      </c>
      <c r="C42" s="138"/>
      <c r="D42" s="138"/>
      <c r="E42" s="139"/>
      <c r="F42" s="181">
        <f t="shared" si="1"/>
        <v>0</v>
      </c>
      <c r="G42" s="180">
        <f t="shared" si="5"/>
        <v>0</v>
      </c>
    </row>
    <row r="43" spans="1:7" s="150" customFormat="1" ht="12" customHeight="1" x14ac:dyDescent="0.2">
      <c r="A43" s="12" t="s">
        <v>99</v>
      </c>
      <c r="B43" s="152" t="s">
        <v>432</v>
      </c>
      <c r="C43" s="138"/>
      <c r="D43" s="138"/>
      <c r="E43" s="139"/>
      <c r="F43" s="181">
        <f t="shared" si="1"/>
        <v>0</v>
      </c>
      <c r="G43" s="180">
        <f t="shared" si="5"/>
        <v>0</v>
      </c>
    </row>
    <row r="44" spans="1:7" s="150" customFormat="1" ht="12" customHeight="1" x14ac:dyDescent="0.2">
      <c r="A44" s="12" t="s">
        <v>163</v>
      </c>
      <c r="B44" s="152" t="s">
        <v>173</v>
      </c>
      <c r="C44" s="141"/>
      <c r="D44" s="141"/>
      <c r="E44" s="182"/>
      <c r="F44" s="305">
        <f t="shared" si="1"/>
        <v>0</v>
      </c>
      <c r="G44" s="180">
        <f t="shared" si="5"/>
        <v>0</v>
      </c>
    </row>
    <row r="45" spans="1:7" s="150" customFormat="1" ht="12" customHeight="1" x14ac:dyDescent="0.2">
      <c r="A45" s="14" t="s">
        <v>164</v>
      </c>
      <c r="B45" s="153" t="s">
        <v>302</v>
      </c>
      <c r="C45" s="142"/>
      <c r="D45" s="142"/>
      <c r="E45" s="277"/>
      <c r="F45" s="306">
        <f t="shared" si="1"/>
        <v>0</v>
      </c>
      <c r="G45" s="180">
        <f t="shared" si="5"/>
        <v>0</v>
      </c>
    </row>
    <row r="46" spans="1:7" s="150" customFormat="1" ht="12" customHeight="1" thickBot="1" x14ac:dyDescent="0.25">
      <c r="A46" s="14" t="s">
        <v>301</v>
      </c>
      <c r="B46" s="80" t="s">
        <v>174</v>
      </c>
      <c r="C46" s="142"/>
      <c r="D46" s="142"/>
      <c r="E46" s="280"/>
      <c r="F46" s="307">
        <f t="shared" si="1"/>
        <v>0</v>
      </c>
      <c r="G46" s="180">
        <f t="shared" si="5"/>
        <v>0</v>
      </c>
    </row>
    <row r="47" spans="1:7" s="150" customFormat="1" ht="12" customHeight="1" thickBot="1" x14ac:dyDescent="0.25">
      <c r="A47" s="18" t="s">
        <v>10</v>
      </c>
      <c r="B47" s="19" t="s">
        <v>175</v>
      </c>
      <c r="C47" s="137">
        <f>SUM(C48:C52)</f>
        <v>0</v>
      </c>
      <c r="D47" s="137">
        <f>SUM(D48:D52)</f>
        <v>0</v>
      </c>
      <c r="E47" s="137">
        <f>SUM(E48:E52)</f>
        <v>0</v>
      </c>
      <c r="F47" s="137">
        <f>SUM(F48:F52)</f>
        <v>0</v>
      </c>
      <c r="G47" s="77">
        <f>SUM(G48:G52)</f>
        <v>0</v>
      </c>
    </row>
    <row r="48" spans="1:7" s="150" customFormat="1" ht="12" customHeight="1" x14ac:dyDescent="0.2">
      <c r="A48" s="13" t="s">
        <v>54</v>
      </c>
      <c r="B48" s="151" t="s">
        <v>179</v>
      </c>
      <c r="C48" s="182"/>
      <c r="D48" s="182"/>
      <c r="E48" s="182"/>
      <c r="F48" s="305">
        <f t="shared" si="1"/>
        <v>0</v>
      </c>
      <c r="G48" s="244">
        <f>C48+F48</f>
        <v>0</v>
      </c>
    </row>
    <row r="49" spans="1:7" s="150" customFormat="1" ht="12" customHeight="1" x14ac:dyDescent="0.2">
      <c r="A49" s="12" t="s">
        <v>55</v>
      </c>
      <c r="B49" s="152" t="s">
        <v>180</v>
      </c>
      <c r="C49" s="141"/>
      <c r="D49" s="141"/>
      <c r="E49" s="182"/>
      <c r="F49" s="305">
        <f t="shared" si="1"/>
        <v>0</v>
      </c>
      <c r="G49" s="244">
        <f>C49+F49</f>
        <v>0</v>
      </c>
    </row>
    <row r="50" spans="1:7" s="150" customFormat="1" ht="12" customHeight="1" x14ac:dyDescent="0.2">
      <c r="A50" s="12" t="s">
        <v>176</v>
      </c>
      <c r="B50" s="152" t="s">
        <v>181</v>
      </c>
      <c r="C50" s="141"/>
      <c r="D50" s="141"/>
      <c r="E50" s="182"/>
      <c r="F50" s="305">
        <f t="shared" si="1"/>
        <v>0</v>
      </c>
      <c r="G50" s="244">
        <f>C50+F50</f>
        <v>0</v>
      </c>
    </row>
    <row r="51" spans="1:7" s="150" customFormat="1" ht="12" customHeight="1" x14ac:dyDescent="0.2">
      <c r="A51" s="12" t="s">
        <v>177</v>
      </c>
      <c r="B51" s="152" t="s">
        <v>182</v>
      </c>
      <c r="C51" s="141"/>
      <c r="D51" s="141"/>
      <c r="E51" s="182"/>
      <c r="F51" s="305">
        <f t="shared" si="1"/>
        <v>0</v>
      </c>
      <c r="G51" s="244">
        <f>C51+F51</f>
        <v>0</v>
      </c>
    </row>
    <row r="52" spans="1:7" s="150" customFormat="1" ht="12" customHeight="1" thickBot="1" x14ac:dyDescent="0.25">
      <c r="A52" s="14" t="s">
        <v>178</v>
      </c>
      <c r="B52" s="80" t="s">
        <v>183</v>
      </c>
      <c r="C52" s="142"/>
      <c r="D52" s="142"/>
      <c r="E52" s="277"/>
      <c r="F52" s="306">
        <f t="shared" si="1"/>
        <v>0</v>
      </c>
      <c r="G52" s="244">
        <f>C52+F52</f>
        <v>0</v>
      </c>
    </row>
    <row r="53" spans="1:7" s="150" customFormat="1" ht="12" customHeight="1" thickBot="1" x14ac:dyDescent="0.25">
      <c r="A53" s="18" t="s">
        <v>100</v>
      </c>
      <c r="B53" s="19" t="s">
        <v>184</v>
      </c>
      <c r="C53" s="137">
        <f>SUM(C54:C56)</f>
        <v>0</v>
      </c>
      <c r="D53" s="137">
        <f>SUM(D54:D56)</f>
        <v>0</v>
      </c>
      <c r="E53" s="137">
        <f>SUM(E54:E56)</f>
        <v>0</v>
      </c>
      <c r="F53" s="137">
        <f>SUM(F54:F56)</f>
        <v>0</v>
      </c>
      <c r="G53" s="77">
        <f>SUM(G54:G56)</f>
        <v>0</v>
      </c>
    </row>
    <row r="54" spans="1:7" s="150" customFormat="1" ht="12" customHeight="1" x14ac:dyDescent="0.2">
      <c r="A54" s="13" t="s">
        <v>56</v>
      </c>
      <c r="B54" s="151" t="s">
        <v>185</v>
      </c>
      <c r="C54" s="139"/>
      <c r="D54" s="139"/>
      <c r="E54" s="139"/>
      <c r="F54" s="181">
        <f t="shared" si="1"/>
        <v>0</v>
      </c>
      <c r="G54" s="180">
        <f>C54+F54</f>
        <v>0</v>
      </c>
    </row>
    <row r="55" spans="1:7" s="150" customFormat="1" ht="12" customHeight="1" x14ac:dyDescent="0.2">
      <c r="A55" s="12" t="s">
        <v>57</v>
      </c>
      <c r="B55" s="152" t="s">
        <v>295</v>
      </c>
      <c r="C55" s="138"/>
      <c r="D55" s="138"/>
      <c r="E55" s="139"/>
      <c r="F55" s="181">
        <f t="shared" si="1"/>
        <v>0</v>
      </c>
      <c r="G55" s="180">
        <f>C55+F55</f>
        <v>0</v>
      </c>
    </row>
    <row r="56" spans="1:7" s="150" customFormat="1" ht="12" customHeight="1" x14ac:dyDescent="0.2">
      <c r="A56" s="12" t="s">
        <v>188</v>
      </c>
      <c r="B56" s="152" t="s">
        <v>186</v>
      </c>
      <c r="C56" s="138"/>
      <c r="D56" s="138"/>
      <c r="E56" s="139"/>
      <c r="F56" s="181">
        <f t="shared" si="1"/>
        <v>0</v>
      </c>
      <c r="G56" s="180">
        <f>C56+F56</f>
        <v>0</v>
      </c>
    </row>
    <row r="57" spans="1:7" s="150" customFormat="1" ht="12" customHeight="1" thickBot="1" x14ac:dyDescent="0.25">
      <c r="A57" s="14" t="s">
        <v>189</v>
      </c>
      <c r="B57" s="80" t="s">
        <v>187</v>
      </c>
      <c r="C57" s="140"/>
      <c r="D57" s="140"/>
      <c r="E57" s="276"/>
      <c r="F57" s="304">
        <f t="shared" si="1"/>
        <v>0</v>
      </c>
      <c r="G57" s="180">
        <f>C57+F57</f>
        <v>0</v>
      </c>
    </row>
    <row r="58" spans="1:7" s="150" customFormat="1" ht="12" customHeight="1" thickBot="1" x14ac:dyDescent="0.25">
      <c r="A58" s="18" t="s">
        <v>12</v>
      </c>
      <c r="B58" s="78" t="s">
        <v>190</v>
      </c>
      <c r="C58" s="137">
        <f>SUM(C59:C61)</f>
        <v>0</v>
      </c>
      <c r="D58" s="137">
        <f>SUM(D59:D61)</f>
        <v>0</v>
      </c>
      <c r="E58" s="137">
        <f>SUM(E59:E61)</f>
        <v>0</v>
      </c>
      <c r="F58" s="137">
        <f>SUM(F59:F61)</f>
        <v>0</v>
      </c>
      <c r="G58" s="77">
        <f>SUM(G59:G61)</f>
        <v>0</v>
      </c>
    </row>
    <row r="59" spans="1:7" s="150" customFormat="1" ht="12" customHeight="1" x14ac:dyDescent="0.2">
      <c r="A59" s="13" t="s">
        <v>101</v>
      </c>
      <c r="B59" s="151" t="s">
        <v>192</v>
      </c>
      <c r="C59" s="141"/>
      <c r="D59" s="141"/>
      <c r="E59" s="141"/>
      <c r="F59" s="308">
        <f t="shared" si="1"/>
        <v>0</v>
      </c>
      <c r="G59" s="243">
        <f>C59+F59</f>
        <v>0</v>
      </c>
    </row>
    <row r="60" spans="1:7" s="150" customFormat="1" ht="12" customHeight="1" x14ac:dyDescent="0.2">
      <c r="A60" s="12" t="s">
        <v>102</v>
      </c>
      <c r="B60" s="152" t="s">
        <v>296</v>
      </c>
      <c r="C60" s="141"/>
      <c r="D60" s="141"/>
      <c r="E60" s="141"/>
      <c r="F60" s="308">
        <f t="shared" si="1"/>
        <v>0</v>
      </c>
      <c r="G60" s="243">
        <f>C60+F60</f>
        <v>0</v>
      </c>
    </row>
    <row r="61" spans="1:7" s="150" customFormat="1" ht="12" customHeight="1" x14ac:dyDescent="0.2">
      <c r="A61" s="12" t="s">
        <v>123</v>
      </c>
      <c r="B61" s="152" t="s">
        <v>193</v>
      </c>
      <c r="C61" s="141"/>
      <c r="D61" s="141"/>
      <c r="E61" s="141"/>
      <c r="F61" s="308">
        <f t="shared" si="1"/>
        <v>0</v>
      </c>
      <c r="G61" s="243">
        <f>C61+F61</f>
        <v>0</v>
      </c>
    </row>
    <row r="62" spans="1:7" s="150" customFormat="1" ht="12" customHeight="1" thickBot="1" x14ac:dyDescent="0.25">
      <c r="A62" s="14" t="s">
        <v>191</v>
      </c>
      <c r="B62" s="80" t="s">
        <v>194</v>
      </c>
      <c r="C62" s="141"/>
      <c r="D62" s="141"/>
      <c r="E62" s="141"/>
      <c r="F62" s="308">
        <f t="shared" si="1"/>
        <v>0</v>
      </c>
      <c r="G62" s="243">
        <f>C62+F62</f>
        <v>0</v>
      </c>
    </row>
    <row r="63" spans="1:7" s="150" customFormat="1" ht="12" customHeight="1" thickBot="1" x14ac:dyDescent="0.25">
      <c r="A63" s="193" t="s">
        <v>342</v>
      </c>
      <c r="B63" s="19" t="s">
        <v>195</v>
      </c>
      <c r="C63" s="143">
        <f>+C6+C13+C20+C27+C35+C47+C53+C58</f>
        <v>0</v>
      </c>
      <c r="D63" s="143">
        <f>+D6+D13+D20+D27+D35+D47+D53+D58</f>
        <v>0</v>
      </c>
      <c r="E63" s="143">
        <f>+E6+E13+E20+E27+E35+E47+E53+E58</f>
        <v>0</v>
      </c>
      <c r="F63" s="143">
        <f>+F6+F13+F20+F27+F35+F47+F53+F58</f>
        <v>0</v>
      </c>
      <c r="G63" s="179">
        <f>+G6+G13+G20+G27+G35+G47+G53+G58</f>
        <v>0</v>
      </c>
    </row>
    <row r="64" spans="1:7" s="150" customFormat="1" ht="12" customHeight="1" thickBot="1" x14ac:dyDescent="0.25">
      <c r="A64" s="183" t="s">
        <v>196</v>
      </c>
      <c r="B64" s="78" t="s">
        <v>197</v>
      </c>
      <c r="C64" s="137">
        <f>SUM(C65:C67)</f>
        <v>0</v>
      </c>
      <c r="D64" s="137">
        <f>SUM(D65:D67)</f>
        <v>0</v>
      </c>
      <c r="E64" s="137">
        <f>SUM(E65:E67)</f>
        <v>0</v>
      </c>
      <c r="F64" s="137">
        <f>SUM(F65:F67)</f>
        <v>0</v>
      </c>
      <c r="G64" s="77">
        <f>SUM(G65:G67)</f>
        <v>0</v>
      </c>
    </row>
    <row r="65" spans="1:7" s="150" customFormat="1" ht="12" customHeight="1" x14ac:dyDescent="0.2">
      <c r="A65" s="13" t="s">
        <v>225</v>
      </c>
      <c r="B65" s="151" t="s">
        <v>198</v>
      </c>
      <c r="C65" s="141"/>
      <c r="D65" s="141"/>
      <c r="E65" s="141"/>
      <c r="F65" s="308">
        <f>D65+E65</f>
        <v>0</v>
      </c>
      <c r="G65" s="243">
        <f>C65+F65</f>
        <v>0</v>
      </c>
    </row>
    <row r="66" spans="1:7" s="150" customFormat="1" ht="12" customHeight="1" x14ac:dyDescent="0.2">
      <c r="A66" s="12" t="s">
        <v>234</v>
      </c>
      <c r="B66" s="152" t="s">
        <v>199</v>
      </c>
      <c r="C66" s="141"/>
      <c r="D66" s="141"/>
      <c r="E66" s="141"/>
      <c r="F66" s="308">
        <f>D66+E66</f>
        <v>0</v>
      </c>
      <c r="G66" s="243">
        <f>C66+F66</f>
        <v>0</v>
      </c>
    </row>
    <row r="67" spans="1:7" s="150" customFormat="1" ht="12" customHeight="1" thickBot="1" x14ac:dyDescent="0.25">
      <c r="A67" s="16" t="s">
        <v>235</v>
      </c>
      <c r="B67" s="323" t="s">
        <v>327</v>
      </c>
      <c r="C67" s="280"/>
      <c r="D67" s="280"/>
      <c r="E67" s="280"/>
      <c r="F67" s="307">
        <f>D67+E67</f>
        <v>0</v>
      </c>
      <c r="G67" s="324">
        <f>C67+F67</f>
        <v>0</v>
      </c>
    </row>
    <row r="68" spans="1:7" s="150" customFormat="1" ht="12" customHeight="1" thickBot="1" x14ac:dyDescent="0.25">
      <c r="A68" s="183" t="s">
        <v>201</v>
      </c>
      <c r="B68" s="78" t="s">
        <v>202</v>
      </c>
      <c r="C68" s="137">
        <f>SUM(C69:C72)</f>
        <v>0</v>
      </c>
      <c r="D68" s="137">
        <f>SUM(D69:D72)</f>
        <v>0</v>
      </c>
      <c r="E68" s="137">
        <f>SUM(E69:E72)</f>
        <v>0</v>
      </c>
      <c r="F68" s="137">
        <f>SUM(F69:F72)</f>
        <v>0</v>
      </c>
      <c r="G68" s="77">
        <f>SUM(G69:G72)</f>
        <v>0</v>
      </c>
    </row>
    <row r="69" spans="1:7" s="150" customFormat="1" ht="12" customHeight="1" x14ac:dyDescent="0.2">
      <c r="A69" s="13" t="s">
        <v>79</v>
      </c>
      <c r="B69" s="263" t="s">
        <v>203</v>
      </c>
      <c r="C69" s="141"/>
      <c r="D69" s="141"/>
      <c r="E69" s="141"/>
      <c r="F69" s="308">
        <f>D69+E69</f>
        <v>0</v>
      </c>
      <c r="G69" s="243">
        <f>C69+F69</f>
        <v>0</v>
      </c>
    </row>
    <row r="70" spans="1:7" s="150" customFormat="1" ht="12" customHeight="1" x14ac:dyDescent="0.2">
      <c r="A70" s="12" t="s">
        <v>80</v>
      </c>
      <c r="B70" s="263" t="s">
        <v>444</v>
      </c>
      <c r="C70" s="141"/>
      <c r="D70" s="141"/>
      <c r="E70" s="141"/>
      <c r="F70" s="308">
        <f>D70+E70</f>
        <v>0</v>
      </c>
      <c r="G70" s="243">
        <f>C70+F70</f>
        <v>0</v>
      </c>
    </row>
    <row r="71" spans="1:7" s="150" customFormat="1" ht="12" customHeight="1" x14ac:dyDescent="0.2">
      <c r="A71" s="12" t="s">
        <v>226</v>
      </c>
      <c r="B71" s="263" t="s">
        <v>204</v>
      </c>
      <c r="C71" s="141"/>
      <c r="D71" s="141"/>
      <c r="E71" s="141"/>
      <c r="F71" s="308">
        <f>D71+E71</f>
        <v>0</v>
      </c>
      <c r="G71" s="243">
        <f>C71+F71</f>
        <v>0</v>
      </c>
    </row>
    <row r="72" spans="1:7" s="150" customFormat="1" ht="12" customHeight="1" thickBot="1" x14ac:dyDescent="0.25">
      <c r="A72" s="14" t="s">
        <v>227</v>
      </c>
      <c r="B72" s="264" t="s">
        <v>445</v>
      </c>
      <c r="C72" s="141"/>
      <c r="D72" s="141"/>
      <c r="E72" s="141"/>
      <c r="F72" s="308">
        <f>D72+E72</f>
        <v>0</v>
      </c>
      <c r="G72" s="243">
        <f>C72+F72</f>
        <v>0</v>
      </c>
    </row>
    <row r="73" spans="1:7" s="150" customFormat="1" ht="12" customHeight="1" thickBot="1" x14ac:dyDescent="0.25">
      <c r="A73" s="183" t="s">
        <v>205</v>
      </c>
      <c r="B73" s="78" t="s">
        <v>206</v>
      </c>
      <c r="C73" s="137">
        <f>SUM(C74:C75)</f>
        <v>0</v>
      </c>
      <c r="D73" s="137">
        <f>SUM(D74:D75)</f>
        <v>0</v>
      </c>
      <c r="E73" s="137">
        <f>SUM(E74:E75)</f>
        <v>0</v>
      </c>
      <c r="F73" s="137">
        <f>SUM(F74:F75)</f>
        <v>0</v>
      </c>
      <c r="G73" s="77">
        <f>SUM(G74:G75)</f>
        <v>0</v>
      </c>
    </row>
    <row r="74" spans="1:7" s="150" customFormat="1" ht="12" customHeight="1" x14ac:dyDescent="0.2">
      <c r="A74" s="13" t="s">
        <v>228</v>
      </c>
      <c r="B74" s="151" t="s">
        <v>207</v>
      </c>
      <c r="C74" s="141"/>
      <c r="D74" s="141"/>
      <c r="E74" s="141"/>
      <c r="F74" s="308">
        <f>D74+E74</f>
        <v>0</v>
      </c>
      <c r="G74" s="243">
        <f>C74+F74</f>
        <v>0</v>
      </c>
    </row>
    <row r="75" spans="1:7" s="150" customFormat="1" ht="12" customHeight="1" thickBot="1" x14ac:dyDescent="0.25">
      <c r="A75" s="14" t="s">
        <v>229</v>
      </c>
      <c r="B75" s="80" t="s">
        <v>208</v>
      </c>
      <c r="C75" s="141"/>
      <c r="D75" s="141"/>
      <c r="E75" s="141"/>
      <c r="F75" s="308">
        <f>D75+E75</f>
        <v>0</v>
      </c>
      <c r="G75" s="243">
        <f>C75+F75</f>
        <v>0</v>
      </c>
    </row>
    <row r="76" spans="1:7" s="150" customFormat="1" ht="12" customHeight="1" thickBot="1" x14ac:dyDescent="0.25">
      <c r="A76" s="183" t="s">
        <v>209</v>
      </c>
      <c r="B76" s="78" t="s">
        <v>210</v>
      </c>
      <c r="C76" s="137">
        <f>SUM(C77:C79)</f>
        <v>0</v>
      </c>
      <c r="D76" s="137">
        <f>SUM(D77:D79)</f>
        <v>0</v>
      </c>
      <c r="E76" s="137">
        <f>SUM(E77:E79)</f>
        <v>0</v>
      </c>
      <c r="F76" s="137">
        <f>SUM(F77:F79)</f>
        <v>0</v>
      </c>
      <c r="G76" s="77">
        <f>SUM(G77:G79)</f>
        <v>0</v>
      </c>
    </row>
    <row r="77" spans="1:7" s="150" customFormat="1" ht="12" customHeight="1" x14ac:dyDescent="0.2">
      <c r="A77" s="13" t="s">
        <v>230</v>
      </c>
      <c r="B77" s="151" t="s">
        <v>211</v>
      </c>
      <c r="C77" s="141"/>
      <c r="D77" s="141"/>
      <c r="E77" s="141"/>
      <c r="F77" s="308">
        <f>D77+E77</f>
        <v>0</v>
      </c>
      <c r="G77" s="243">
        <f>C77+F77</f>
        <v>0</v>
      </c>
    </row>
    <row r="78" spans="1:7" s="150" customFormat="1" ht="12" customHeight="1" x14ac:dyDescent="0.2">
      <c r="A78" s="12" t="s">
        <v>231</v>
      </c>
      <c r="B78" s="152" t="s">
        <v>212</v>
      </c>
      <c r="C78" s="141"/>
      <c r="D78" s="141"/>
      <c r="E78" s="141"/>
      <c r="F78" s="308">
        <f>D78+E78</f>
        <v>0</v>
      </c>
      <c r="G78" s="243">
        <f>C78+F78</f>
        <v>0</v>
      </c>
    </row>
    <row r="79" spans="1:7" s="150" customFormat="1" ht="12" customHeight="1" thickBot="1" x14ac:dyDescent="0.25">
      <c r="A79" s="14" t="s">
        <v>232</v>
      </c>
      <c r="B79" s="80" t="s">
        <v>446</v>
      </c>
      <c r="C79" s="141"/>
      <c r="D79" s="141"/>
      <c r="E79" s="141"/>
      <c r="F79" s="308">
        <f>D79+E79</f>
        <v>0</v>
      </c>
      <c r="G79" s="243">
        <f>C79+F79</f>
        <v>0</v>
      </c>
    </row>
    <row r="80" spans="1:7" s="150" customFormat="1" ht="12" customHeight="1" thickBot="1" x14ac:dyDescent="0.25">
      <c r="A80" s="183" t="s">
        <v>213</v>
      </c>
      <c r="B80" s="78" t="s">
        <v>233</v>
      </c>
      <c r="C80" s="137">
        <f>SUM(C81:C84)</f>
        <v>0</v>
      </c>
      <c r="D80" s="137">
        <f>SUM(D81:D84)</f>
        <v>0</v>
      </c>
      <c r="E80" s="137">
        <f>SUM(E81:E84)</f>
        <v>0</v>
      </c>
      <c r="F80" s="137">
        <f>SUM(F81:F84)</f>
        <v>0</v>
      </c>
      <c r="G80" s="77">
        <f>SUM(G81:G84)</f>
        <v>0</v>
      </c>
    </row>
    <row r="81" spans="1:7" s="150" customFormat="1" ht="12" customHeight="1" x14ac:dyDescent="0.2">
      <c r="A81" s="154" t="s">
        <v>214</v>
      </c>
      <c r="B81" s="151" t="s">
        <v>215</v>
      </c>
      <c r="C81" s="141"/>
      <c r="D81" s="141"/>
      <c r="E81" s="141"/>
      <c r="F81" s="308">
        <f t="shared" ref="F81:F86" si="6">D81+E81</f>
        <v>0</v>
      </c>
      <c r="G81" s="243">
        <f t="shared" ref="G81:G86" si="7">C81+F81</f>
        <v>0</v>
      </c>
    </row>
    <row r="82" spans="1:7" s="150" customFormat="1" ht="12" customHeight="1" x14ac:dyDescent="0.2">
      <c r="A82" s="155" t="s">
        <v>216</v>
      </c>
      <c r="B82" s="152" t="s">
        <v>217</v>
      </c>
      <c r="C82" s="141"/>
      <c r="D82" s="141"/>
      <c r="E82" s="141"/>
      <c r="F82" s="308">
        <f t="shared" si="6"/>
        <v>0</v>
      </c>
      <c r="G82" s="243">
        <f t="shared" si="7"/>
        <v>0</v>
      </c>
    </row>
    <row r="83" spans="1:7" s="150" customFormat="1" ht="12" customHeight="1" x14ac:dyDescent="0.2">
      <c r="A83" s="155" t="s">
        <v>218</v>
      </c>
      <c r="B83" s="152" t="s">
        <v>219</v>
      </c>
      <c r="C83" s="141"/>
      <c r="D83" s="141"/>
      <c r="E83" s="141"/>
      <c r="F83" s="308">
        <f t="shared" si="6"/>
        <v>0</v>
      </c>
      <c r="G83" s="243">
        <f t="shared" si="7"/>
        <v>0</v>
      </c>
    </row>
    <row r="84" spans="1:7" s="150" customFormat="1" ht="12" customHeight="1" thickBot="1" x14ac:dyDescent="0.25">
      <c r="A84" s="156" t="s">
        <v>220</v>
      </c>
      <c r="B84" s="80" t="s">
        <v>221</v>
      </c>
      <c r="C84" s="141"/>
      <c r="D84" s="141"/>
      <c r="E84" s="141"/>
      <c r="F84" s="308">
        <f t="shared" si="6"/>
        <v>0</v>
      </c>
      <c r="G84" s="243">
        <f t="shared" si="7"/>
        <v>0</v>
      </c>
    </row>
    <row r="85" spans="1:7" s="150" customFormat="1" ht="12" customHeight="1" thickBot="1" x14ac:dyDescent="0.25">
      <c r="A85" s="183" t="s">
        <v>222</v>
      </c>
      <c r="B85" s="78" t="s">
        <v>341</v>
      </c>
      <c r="C85" s="185"/>
      <c r="D85" s="185"/>
      <c r="E85" s="185"/>
      <c r="F85" s="137">
        <f t="shared" si="6"/>
        <v>0</v>
      </c>
      <c r="G85" s="77">
        <f t="shared" si="7"/>
        <v>0</v>
      </c>
    </row>
    <row r="86" spans="1:7" s="150" customFormat="1" ht="13.5" customHeight="1" thickBot="1" x14ac:dyDescent="0.25">
      <c r="A86" s="183" t="s">
        <v>224</v>
      </c>
      <c r="B86" s="78" t="s">
        <v>223</v>
      </c>
      <c r="C86" s="185"/>
      <c r="D86" s="185"/>
      <c r="E86" s="185"/>
      <c r="F86" s="137">
        <f t="shared" si="6"/>
        <v>0</v>
      </c>
      <c r="G86" s="77">
        <f t="shared" si="7"/>
        <v>0</v>
      </c>
    </row>
    <row r="87" spans="1:7" s="150" customFormat="1" ht="15.75" customHeight="1" thickBot="1" x14ac:dyDescent="0.25">
      <c r="A87" s="183" t="s">
        <v>236</v>
      </c>
      <c r="B87" s="157" t="s">
        <v>344</v>
      </c>
      <c r="C87" s="143">
        <f>+C64+C68+C73+C76+C80+C86+C85</f>
        <v>0</v>
      </c>
      <c r="D87" s="143">
        <f>+D64+D68+D73+D76+D80+D86+D85</f>
        <v>0</v>
      </c>
      <c r="E87" s="143">
        <f>+E64+E68+E73+E76+E80+E86+E85</f>
        <v>0</v>
      </c>
      <c r="F87" s="143">
        <f>+F64+F68+F73+F76+F80+F86+F85</f>
        <v>0</v>
      </c>
      <c r="G87" s="179">
        <f>+G64+G68+G73+G76+G80+G86+G85</f>
        <v>0</v>
      </c>
    </row>
    <row r="88" spans="1:7" s="150" customFormat="1" ht="25.5" customHeight="1" thickBot="1" x14ac:dyDescent="0.25">
      <c r="A88" s="184" t="s">
        <v>343</v>
      </c>
      <c r="B88" s="158" t="s">
        <v>345</v>
      </c>
      <c r="C88" s="143">
        <f>+C63+C87</f>
        <v>0</v>
      </c>
      <c r="D88" s="143">
        <f>+D63+D87</f>
        <v>0</v>
      </c>
      <c r="E88" s="143">
        <f>+E63+E87</f>
        <v>0</v>
      </c>
      <c r="F88" s="143">
        <f>+F63+F87</f>
        <v>0</v>
      </c>
      <c r="G88" s="179">
        <f>+G63+G87</f>
        <v>0</v>
      </c>
    </row>
    <row r="89" spans="1:7" s="150" customFormat="1" ht="30.75" customHeight="1" x14ac:dyDescent="0.2">
      <c r="A89" s="3"/>
      <c r="B89" s="4"/>
      <c r="C89" s="82"/>
    </row>
    <row r="90" spans="1:7" ht="16.5" customHeight="1" x14ac:dyDescent="0.25">
      <c r="A90" s="349" t="s">
        <v>33</v>
      </c>
      <c r="B90" s="349"/>
      <c r="C90" s="349"/>
      <c r="D90" s="349"/>
      <c r="E90" s="349"/>
      <c r="F90" s="349"/>
      <c r="G90" s="349"/>
    </row>
    <row r="91" spans="1:7" s="159" customFormat="1" ht="16.5" customHeight="1" thickBot="1" x14ac:dyDescent="0.3">
      <c r="A91" s="351" t="s">
        <v>82</v>
      </c>
      <c r="B91" s="351"/>
      <c r="C91" s="52"/>
      <c r="G91" s="52" t="str">
        <f>G2</f>
        <v>Forintban!</v>
      </c>
    </row>
    <row r="92" spans="1:7" x14ac:dyDescent="0.25">
      <c r="A92" s="352" t="s">
        <v>46</v>
      </c>
      <c r="B92" s="354" t="s">
        <v>379</v>
      </c>
      <c r="C92" s="356" t="str">
        <f>+CONCATENATE(LEFT(ÖSSZEFÜGGÉSEK!A6,4),". évi")</f>
        <v>2018. évi</v>
      </c>
      <c r="D92" s="357"/>
      <c r="E92" s="358"/>
      <c r="F92" s="358"/>
      <c r="G92" s="359"/>
    </row>
    <row r="93" spans="1:7" ht="48.75" thickBot="1" x14ac:dyDescent="0.3">
      <c r="A93" s="353"/>
      <c r="B93" s="355"/>
      <c r="C93" s="316" t="s">
        <v>378</v>
      </c>
      <c r="D93" s="317" t="s">
        <v>453</v>
      </c>
      <c r="E93" s="317" t="str">
        <f>'1.1.sz.mell.'!E93</f>
        <v xml:space="preserve">2. sz. módosítás </v>
      </c>
      <c r="F93" s="318" t="s">
        <v>448</v>
      </c>
      <c r="G93" s="319" t="str">
        <f>'1.1.sz.mell.'!G93</f>
        <v>2. számú módosítás utáni előirányzat</v>
      </c>
    </row>
    <row r="94" spans="1:7" s="149" customFormat="1" ht="12" customHeight="1" thickBot="1" x14ac:dyDescent="0.25">
      <c r="A94" s="25" t="s">
        <v>353</v>
      </c>
      <c r="B94" s="26" t="s">
        <v>354</v>
      </c>
      <c r="C94" s="320" t="s">
        <v>355</v>
      </c>
      <c r="D94" s="320" t="s">
        <v>357</v>
      </c>
      <c r="E94" s="321" t="s">
        <v>356</v>
      </c>
      <c r="F94" s="321" t="s">
        <v>454</v>
      </c>
      <c r="G94" s="322" t="s">
        <v>455</v>
      </c>
    </row>
    <row r="95" spans="1:7" ht="12" customHeight="1" thickBot="1" x14ac:dyDescent="0.3">
      <c r="A95" s="20" t="s">
        <v>5</v>
      </c>
      <c r="B95" s="24" t="s">
        <v>303</v>
      </c>
      <c r="C95" s="136">
        <f>C96+C97+C98+C99+C100+C113</f>
        <v>0</v>
      </c>
      <c r="D95" s="136">
        <f>D96+D97+D98+D99+D100+D113</f>
        <v>0</v>
      </c>
      <c r="E95" s="136">
        <f>E96+E97+E98+E99+E100+E113</f>
        <v>0</v>
      </c>
      <c r="F95" s="136">
        <f>F96+F97+F98+F99+F100+F113</f>
        <v>0</v>
      </c>
      <c r="G95" s="196">
        <f>G96+G97+G98+G99+G100+G113</f>
        <v>0</v>
      </c>
    </row>
    <row r="96" spans="1:7" ht="12" customHeight="1" x14ac:dyDescent="0.25">
      <c r="A96" s="15" t="s">
        <v>58</v>
      </c>
      <c r="B96" s="8" t="s">
        <v>34</v>
      </c>
      <c r="C96" s="301"/>
      <c r="D96" s="200"/>
      <c r="E96" s="200"/>
      <c r="F96" s="309">
        <f t="shared" ref="F96:F115" si="8">D96+E96</f>
        <v>0</v>
      </c>
      <c r="G96" s="245">
        <f t="shared" ref="G96:G115" si="9">C96+F96</f>
        <v>0</v>
      </c>
    </row>
    <row r="97" spans="1:7" ht="12" customHeight="1" x14ac:dyDescent="0.25">
      <c r="A97" s="12" t="s">
        <v>59</v>
      </c>
      <c r="B97" s="6" t="s">
        <v>103</v>
      </c>
      <c r="C97" s="138"/>
      <c r="D97" s="138"/>
      <c r="E97" s="138"/>
      <c r="F97" s="310">
        <f t="shared" si="8"/>
        <v>0</v>
      </c>
      <c r="G97" s="241">
        <f t="shared" si="9"/>
        <v>0</v>
      </c>
    </row>
    <row r="98" spans="1:7" ht="12" customHeight="1" x14ac:dyDescent="0.25">
      <c r="A98" s="12" t="s">
        <v>60</v>
      </c>
      <c r="B98" s="6" t="s">
        <v>77</v>
      </c>
      <c r="C98" s="140"/>
      <c r="D98" s="140"/>
      <c r="E98" s="140"/>
      <c r="F98" s="311">
        <f t="shared" si="8"/>
        <v>0</v>
      </c>
      <c r="G98" s="242">
        <f t="shared" si="9"/>
        <v>0</v>
      </c>
    </row>
    <row r="99" spans="1:7" ht="12" customHeight="1" x14ac:dyDescent="0.25">
      <c r="A99" s="12" t="s">
        <v>61</v>
      </c>
      <c r="B99" s="9" t="s">
        <v>104</v>
      </c>
      <c r="C99" s="140"/>
      <c r="D99" s="140"/>
      <c r="E99" s="140"/>
      <c r="F99" s="311">
        <f t="shared" si="8"/>
        <v>0</v>
      </c>
      <c r="G99" s="242">
        <f t="shared" si="9"/>
        <v>0</v>
      </c>
    </row>
    <row r="100" spans="1:7" ht="12" customHeight="1" x14ac:dyDescent="0.25">
      <c r="A100" s="12" t="s">
        <v>69</v>
      </c>
      <c r="B100" s="17" t="s">
        <v>105</v>
      </c>
      <c r="C100" s="140"/>
      <c r="D100" s="140"/>
      <c r="E100" s="140"/>
      <c r="F100" s="311">
        <f t="shared" si="8"/>
        <v>0</v>
      </c>
      <c r="G100" s="242">
        <f t="shared" si="9"/>
        <v>0</v>
      </c>
    </row>
    <row r="101" spans="1:7" ht="12" customHeight="1" x14ac:dyDescent="0.25">
      <c r="A101" s="12" t="s">
        <v>62</v>
      </c>
      <c r="B101" s="6" t="s">
        <v>308</v>
      </c>
      <c r="C101" s="140"/>
      <c r="D101" s="140"/>
      <c r="E101" s="140"/>
      <c r="F101" s="311">
        <f t="shared" si="8"/>
        <v>0</v>
      </c>
      <c r="G101" s="242">
        <f t="shared" si="9"/>
        <v>0</v>
      </c>
    </row>
    <row r="102" spans="1:7" ht="12" customHeight="1" x14ac:dyDescent="0.25">
      <c r="A102" s="12" t="s">
        <v>63</v>
      </c>
      <c r="B102" s="55" t="s">
        <v>307</v>
      </c>
      <c r="C102" s="140"/>
      <c r="D102" s="140"/>
      <c r="E102" s="140"/>
      <c r="F102" s="311">
        <f t="shared" si="8"/>
        <v>0</v>
      </c>
      <c r="G102" s="242">
        <f t="shared" si="9"/>
        <v>0</v>
      </c>
    </row>
    <row r="103" spans="1:7" ht="12" customHeight="1" x14ac:dyDescent="0.25">
      <c r="A103" s="12" t="s">
        <v>70</v>
      </c>
      <c r="B103" s="55" t="s">
        <v>306</v>
      </c>
      <c r="C103" s="140"/>
      <c r="D103" s="140"/>
      <c r="E103" s="140"/>
      <c r="F103" s="311">
        <f t="shared" si="8"/>
        <v>0</v>
      </c>
      <c r="G103" s="242">
        <f t="shared" si="9"/>
        <v>0</v>
      </c>
    </row>
    <row r="104" spans="1:7" ht="12" customHeight="1" x14ac:dyDescent="0.25">
      <c r="A104" s="12" t="s">
        <v>71</v>
      </c>
      <c r="B104" s="53" t="s">
        <v>239</v>
      </c>
      <c r="C104" s="140"/>
      <c r="D104" s="140"/>
      <c r="E104" s="140"/>
      <c r="F104" s="311">
        <f t="shared" si="8"/>
        <v>0</v>
      </c>
      <c r="G104" s="242">
        <f t="shared" si="9"/>
        <v>0</v>
      </c>
    </row>
    <row r="105" spans="1:7" ht="12" customHeight="1" x14ac:dyDescent="0.25">
      <c r="A105" s="12" t="s">
        <v>72</v>
      </c>
      <c r="B105" s="54" t="s">
        <v>240</v>
      </c>
      <c r="C105" s="140"/>
      <c r="D105" s="140"/>
      <c r="E105" s="140"/>
      <c r="F105" s="311">
        <f t="shared" si="8"/>
        <v>0</v>
      </c>
      <c r="G105" s="242">
        <f t="shared" si="9"/>
        <v>0</v>
      </c>
    </row>
    <row r="106" spans="1:7" ht="12" customHeight="1" x14ac:dyDescent="0.25">
      <c r="A106" s="12" t="s">
        <v>73</v>
      </c>
      <c r="B106" s="54" t="s">
        <v>241</v>
      </c>
      <c r="C106" s="140"/>
      <c r="D106" s="140"/>
      <c r="E106" s="140"/>
      <c r="F106" s="311">
        <f t="shared" si="8"/>
        <v>0</v>
      </c>
      <c r="G106" s="242">
        <f t="shared" si="9"/>
        <v>0</v>
      </c>
    </row>
    <row r="107" spans="1:7" ht="12" customHeight="1" x14ac:dyDescent="0.25">
      <c r="A107" s="12" t="s">
        <v>75</v>
      </c>
      <c r="B107" s="53" t="s">
        <v>242</v>
      </c>
      <c r="C107" s="140"/>
      <c r="D107" s="140"/>
      <c r="E107" s="140"/>
      <c r="F107" s="311">
        <f t="shared" si="8"/>
        <v>0</v>
      </c>
      <c r="G107" s="242">
        <f t="shared" si="9"/>
        <v>0</v>
      </c>
    </row>
    <row r="108" spans="1:7" ht="12" customHeight="1" x14ac:dyDescent="0.25">
      <c r="A108" s="12" t="s">
        <v>106</v>
      </c>
      <c r="B108" s="53" t="s">
        <v>243</v>
      </c>
      <c r="C108" s="140"/>
      <c r="D108" s="140"/>
      <c r="E108" s="140"/>
      <c r="F108" s="311">
        <f t="shared" si="8"/>
        <v>0</v>
      </c>
      <c r="G108" s="242">
        <f t="shared" si="9"/>
        <v>0</v>
      </c>
    </row>
    <row r="109" spans="1:7" ht="12" customHeight="1" x14ac:dyDescent="0.25">
      <c r="A109" s="12" t="s">
        <v>237</v>
      </c>
      <c r="B109" s="54" t="s">
        <v>244</v>
      </c>
      <c r="C109" s="140"/>
      <c r="D109" s="140"/>
      <c r="E109" s="140"/>
      <c r="F109" s="311">
        <f t="shared" si="8"/>
        <v>0</v>
      </c>
      <c r="G109" s="242">
        <f t="shared" si="9"/>
        <v>0</v>
      </c>
    </row>
    <row r="110" spans="1:7" ht="12" customHeight="1" x14ac:dyDescent="0.25">
      <c r="A110" s="11" t="s">
        <v>238</v>
      </c>
      <c r="B110" s="55" t="s">
        <v>245</v>
      </c>
      <c r="C110" s="140"/>
      <c r="D110" s="140"/>
      <c r="E110" s="140"/>
      <c r="F110" s="311">
        <f t="shared" si="8"/>
        <v>0</v>
      </c>
      <c r="G110" s="242">
        <f t="shared" si="9"/>
        <v>0</v>
      </c>
    </row>
    <row r="111" spans="1:7" ht="12" customHeight="1" x14ac:dyDescent="0.25">
      <c r="A111" s="12" t="s">
        <v>304</v>
      </c>
      <c r="B111" s="55" t="s">
        <v>246</v>
      </c>
      <c r="C111" s="140"/>
      <c r="D111" s="140"/>
      <c r="E111" s="140"/>
      <c r="F111" s="311">
        <f t="shared" si="8"/>
        <v>0</v>
      </c>
      <c r="G111" s="242">
        <f t="shared" si="9"/>
        <v>0</v>
      </c>
    </row>
    <row r="112" spans="1:7" ht="12" customHeight="1" x14ac:dyDescent="0.25">
      <c r="A112" s="14" t="s">
        <v>305</v>
      </c>
      <c r="B112" s="55" t="s">
        <v>247</v>
      </c>
      <c r="C112" s="140"/>
      <c r="D112" s="140"/>
      <c r="E112" s="140"/>
      <c r="F112" s="311">
        <f t="shared" si="8"/>
        <v>0</v>
      </c>
      <c r="G112" s="242">
        <f t="shared" si="9"/>
        <v>0</v>
      </c>
    </row>
    <row r="113" spans="1:7" ht="12" customHeight="1" x14ac:dyDescent="0.25">
      <c r="A113" s="12" t="s">
        <v>309</v>
      </c>
      <c r="B113" s="9" t="s">
        <v>35</v>
      </c>
      <c r="C113" s="138"/>
      <c r="D113" s="138"/>
      <c r="E113" s="138"/>
      <c r="F113" s="310">
        <f t="shared" si="8"/>
        <v>0</v>
      </c>
      <c r="G113" s="241">
        <f t="shared" si="9"/>
        <v>0</v>
      </c>
    </row>
    <row r="114" spans="1:7" ht="12" customHeight="1" x14ac:dyDescent="0.25">
      <c r="A114" s="12" t="s">
        <v>310</v>
      </c>
      <c r="B114" s="6" t="s">
        <v>312</v>
      </c>
      <c r="C114" s="138"/>
      <c r="D114" s="138"/>
      <c r="E114" s="138"/>
      <c r="F114" s="310">
        <f t="shared" si="8"/>
        <v>0</v>
      </c>
      <c r="G114" s="241">
        <f t="shared" si="9"/>
        <v>0</v>
      </c>
    </row>
    <row r="115" spans="1:7" ht="12" customHeight="1" thickBot="1" x14ac:dyDescent="0.3">
      <c r="A115" s="16" t="s">
        <v>311</v>
      </c>
      <c r="B115" s="192" t="s">
        <v>313</v>
      </c>
      <c r="C115" s="201"/>
      <c r="D115" s="201"/>
      <c r="E115" s="201"/>
      <c r="F115" s="312">
        <f t="shared" si="8"/>
        <v>0</v>
      </c>
      <c r="G115" s="246">
        <f t="shared" si="9"/>
        <v>0</v>
      </c>
    </row>
    <row r="116" spans="1:7" ht="12" customHeight="1" thickBot="1" x14ac:dyDescent="0.3">
      <c r="A116" s="190" t="s">
        <v>6</v>
      </c>
      <c r="B116" s="191" t="s">
        <v>248</v>
      </c>
      <c r="C116" s="202">
        <f>+C117+C119+C121</f>
        <v>0</v>
      </c>
      <c r="D116" s="137">
        <f>+D117+D119+D121</f>
        <v>0</v>
      </c>
      <c r="E116" s="202">
        <f>+E117+E119+E121</f>
        <v>0</v>
      </c>
      <c r="F116" s="202">
        <f>+F117+F119+F121</f>
        <v>0</v>
      </c>
      <c r="G116" s="197">
        <f>+G117+G119+G121</f>
        <v>0</v>
      </c>
    </row>
    <row r="117" spans="1:7" ht="12" customHeight="1" x14ac:dyDescent="0.25">
      <c r="A117" s="13" t="s">
        <v>64</v>
      </c>
      <c r="B117" s="6" t="s">
        <v>122</v>
      </c>
      <c r="C117" s="139"/>
      <c r="D117" s="209"/>
      <c r="E117" s="139"/>
      <c r="F117" s="181">
        <f t="shared" ref="F117:F129" si="10">D117+E117</f>
        <v>0</v>
      </c>
      <c r="G117" s="180">
        <f t="shared" ref="G117:G129" si="11">C117+F117</f>
        <v>0</v>
      </c>
    </row>
    <row r="118" spans="1:7" ht="12" customHeight="1" x14ac:dyDescent="0.25">
      <c r="A118" s="13" t="s">
        <v>65</v>
      </c>
      <c r="B118" s="10" t="s">
        <v>252</v>
      </c>
      <c r="C118" s="139"/>
      <c r="D118" s="209"/>
      <c r="E118" s="139"/>
      <c r="F118" s="181">
        <f t="shared" si="10"/>
        <v>0</v>
      </c>
      <c r="G118" s="180">
        <f t="shared" si="11"/>
        <v>0</v>
      </c>
    </row>
    <row r="119" spans="1:7" ht="12" customHeight="1" x14ac:dyDescent="0.25">
      <c r="A119" s="13" t="s">
        <v>66</v>
      </c>
      <c r="B119" s="10" t="s">
        <v>107</v>
      </c>
      <c r="C119" s="138"/>
      <c r="D119" s="210"/>
      <c r="E119" s="138"/>
      <c r="F119" s="310">
        <f t="shared" si="10"/>
        <v>0</v>
      </c>
      <c r="G119" s="241">
        <f t="shared" si="11"/>
        <v>0</v>
      </c>
    </row>
    <row r="120" spans="1:7" ht="12" customHeight="1" x14ac:dyDescent="0.25">
      <c r="A120" s="13" t="s">
        <v>67</v>
      </c>
      <c r="B120" s="10" t="s">
        <v>253</v>
      </c>
      <c r="C120" s="138"/>
      <c r="D120" s="210"/>
      <c r="E120" s="138"/>
      <c r="F120" s="310">
        <f t="shared" si="10"/>
        <v>0</v>
      </c>
      <c r="G120" s="241">
        <f t="shared" si="11"/>
        <v>0</v>
      </c>
    </row>
    <row r="121" spans="1:7" ht="12" customHeight="1" x14ac:dyDescent="0.25">
      <c r="A121" s="13" t="s">
        <v>68</v>
      </c>
      <c r="B121" s="80" t="s">
        <v>124</v>
      </c>
      <c r="C121" s="138"/>
      <c r="D121" s="210"/>
      <c r="E121" s="138"/>
      <c r="F121" s="310">
        <f t="shared" si="10"/>
        <v>0</v>
      </c>
      <c r="G121" s="241">
        <f t="shared" si="11"/>
        <v>0</v>
      </c>
    </row>
    <row r="122" spans="1:7" ht="12" customHeight="1" x14ac:dyDescent="0.25">
      <c r="A122" s="13" t="s">
        <v>74</v>
      </c>
      <c r="B122" s="79" t="s">
        <v>297</v>
      </c>
      <c r="C122" s="138"/>
      <c r="D122" s="210"/>
      <c r="E122" s="138"/>
      <c r="F122" s="310">
        <f t="shared" si="10"/>
        <v>0</v>
      </c>
      <c r="G122" s="241">
        <f t="shared" si="11"/>
        <v>0</v>
      </c>
    </row>
    <row r="123" spans="1:7" ht="12" customHeight="1" x14ac:dyDescent="0.25">
      <c r="A123" s="13" t="s">
        <v>76</v>
      </c>
      <c r="B123" s="147" t="s">
        <v>258</v>
      </c>
      <c r="C123" s="138"/>
      <c r="D123" s="210"/>
      <c r="E123" s="138"/>
      <c r="F123" s="310">
        <f t="shared" si="10"/>
        <v>0</v>
      </c>
      <c r="G123" s="241">
        <f t="shared" si="11"/>
        <v>0</v>
      </c>
    </row>
    <row r="124" spans="1:7" ht="22.5" x14ac:dyDescent="0.25">
      <c r="A124" s="13" t="s">
        <v>108</v>
      </c>
      <c r="B124" s="54" t="s">
        <v>241</v>
      </c>
      <c r="C124" s="138"/>
      <c r="D124" s="210"/>
      <c r="E124" s="138"/>
      <c r="F124" s="310">
        <f t="shared" si="10"/>
        <v>0</v>
      </c>
      <c r="G124" s="241">
        <f t="shared" si="11"/>
        <v>0</v>
      </c>
    </row>
    <row r="125" spans="1:7" ht="12" customHeight="1" x14ac:dyDescent="0.25">
      <c r="A125" s="13" t="s">
        <v>109</v>
      </c>
      <c r="B125" s="54" t="s">
        <v>257</v>
      </c>
      <c r="C125" s="138"/>
      <c r="D125" s="210"/>
      <c r="E125" s="138"/>
      <c r="F125" s="310">
        <f t="shared" si="10"/>
        <v>0</v>
      </c>
      <c r="G125" s="241">
        <f t="shared" si="11"/>
        <v>0</v>
      </c>
    </row>
    <row r="126" spans="1:7" ht="12" customHeight="1" x14ac:dyDescent="0.25">
      <c r="A126" s="13" t="s">
        <v>110</v>
      </c>
      <c r="B126" s="54" t="s">
        <v>256</v>
      </c>
      <c r="C126" s="138"/>
      <c r="D126" s="210"/>
      <c r="E126" s="138"/>
      <c r="F126" s="310">
        <f t="shared" si="10"/>
        <v>0</v>
      </c>
      <c r="G126" s="241">
        <f t="shared" si="11"/>
        <v>0</v>
      </c>
    </row>
    <row r="127" spans="1:7" ht="12" customHeight="1" x14ac:dyDescent="0.25">
      <c r="A127" s="13" t="s">
        <v>249</v>
      </c>
      <c r="B127" s="54" t="s">
        <v>244</v>
      </c>
      <c r="C127" s="138"/>
      <c r="D127" s="210"/>
      <c r="E127" s="138"/>
      <c r="F127" s="310">
        <f t="shared" si="10"/>
        <v>0</v>
      </c>
      <c r="G127" s="241">
        <f t="shared" si="11"/>
        <v>0</v>
      </c>
    </row>
    <row r="128" spans="1:7" ht="12" customHeight="1" x14ac:dyDescent="0.25">
      <c r="A128" s="13" t="s">
        <v>250</v>
      </c>
      <c r="B128" s="54" t="s">
        <v>255</v>
      </c>
      <c r="C128" s="138"/>
      <c r="D128" s="210"/>
      <c r="E128" s="138"/>
      <c r="F128" s="310">
        <f t="shared" si="10"/>
        <v>0</v>
      </c>
      <c r="G128" s="241">
        <f t="shared" si="11"/>
        <v>0</v>
      </c>
    </row>
    <row r="129" spans="1:7" ht="23.25" thickBot="1" x14ac:dyDescent="0.3">
      <c r="A129" s="11" t="s">
        <v>251</v>
      </c>
      <c r="B129" s="54" t="s">
        <v>254</v>
      </c>
      <c r="C129" s="140"/>
      <c r="D129" s="211"/>
      <c r="E129" s="140"/>
      <c r="F129" s="311">
        <f t="shared" si="10"/>
        <v>0</v>
      </c>
      <c r="G129" s="242">
        <f t="shared" si="11"/>
        <v>0</v>
      </c>
    </row>
    <row r="130" spans="1:7" ht="12" customHeight="1" thickBot="1" x14ac:dyDescent="0.3">
      <c r="A130" s="18" t="s">
        <v>7</v>
      </c>
      <c r="B130" s="50" t="s">
        <v>314</v>
      </c>
      <c r="C130" s="137">
        <f>+C95+C116</f>
        <v>0</v>
      </c>
      <c r="D130" s="208">
        <f>+D95+D116</f>
        <v>0</v>
      </c>
      <c r="E130" s="137">
        <f>+E95+E116</f>
        <v>0</v>
      </c>
      <c r="F130" s="137">
        <f>+F95+F116</f>
        <v>0</v>
      </c>
      <c r="G130" s="77">
        <f>+G95+G116</f>
        <v>0</v>
      </c>
    </row>
    <row r="131" spans="1:7" ht="12" customHeight="1" thickBot="1" x14ac:dyDescent="0.3">
      <c r="A131" s="18" t="s">
        <v>8</v>
      </c>
      <c r="B131" s="50" t="s">
        <v>380</v>
      </c>
      <c r="C131" s="137">
        <f>+C132+C133+C134</f>
        <v>0</v>
      </c>
      <c r="D131" s="208">
        <f>+D132+D133+D134</f>
        <v>0</v>
      </c>
      <c r="E131" s="137">
        <f>+E132+E133+E134</f>
        <v>0</v>
      </c>
      <c r="F131" s="137">
        <f>+F132+F133+F134</f>
        <v>0</v>
      </c>
      <c r="G131" s="77">
        <f>+G132+G133+G134</f>
        <v>0</v>
      </c>
    </row>
    <row r="132" spans="1:7" ht="12" customHeight="1" x14ac:dyDescent="0.25">
      <c r="A132" s="13" t="s">
        <v>156</v>
      </c>
      <c r="B132" s="10" t="s">
        <v>322</v>
      </c>
      <c r="C132" s="138"/>
      <c r="D132" s="210"/>
      <c r="E132" s="138"/>
      <c r="F132" s="310">
        <f>D132+E132</f>
        <v>0</v>
      </c>
      <c r="G132" s="241">
        <f>C132+F132</f>
        <v>0</v>
      </c>
    </row>
    <row r="133" spans="1:7" ht="12" customHeight="1" x14ac:dyDescent="0.25">
      <c r="A133" s="13" t="s">
        <v>157</v>
      </c>
      <c r="B133" s="10" t="s">
        <v>323</v>
      </c>
      <c r="C133" s="138"/>
      <c r="D133" s="210"/>
      <c r="E133" s="138"/>
      <c r="F133" s="310">
        <f>D133+E133</f>
        <v>0</v>
      </c>
      <c r="G133" s="241">
        <f>C133+F133</f>
        <v>0</v>
      </c>
    </row>
    <row r="134" spans="1:7" ht="12" customHeight="1" thickBot="1" x14ac:dyDescent="0.3">
      <c r="A134" s="11" t="s">
        <v>158</v>
      </c>
      <c r="B134" s="10" t="s">
        <v>324</v>
      </c>
      <c r="C134" s="138"/>
      <c r="D134" s="210"/>
      <c r="E134" s="138"/>
      <c r="F134" s="310">
        <f>D134+E134</f>
        <v>0</v>
      </c>
      <c r="G134" s="241">
        <f>C134+F134</f>
        <v>0</v>
      </c>
    </row>
    <row r="135" spans="1:7" ht="12" customHeight="1" thickBot="1" x14ac:dyDescent="0.3">
      <c r="A135" s="18" t="s">
        <v>9</v>
      </c>
      <c r="B135" s="50" t="s">
        <v>316</v>
      </c>
      <c r="C135" s="137">
        <f>SUM(C136:C141)</f>
        <v>0</v>
      </c>
      <c r="D135" s="208">
        <f>SUM(D136:D141)</f>
        <v>0</v>
      </c>
      <c r="E135" s="137">
        <f>SUM(E136:E141)</f>
        <v>0</v>
      </c>
      <c r="F135" s="137">
        <f>SUM(F136:F141)</f>
        <v>0</v>
      </c>
      <c r="G135" s="77">
        <f>SUM(G136:G141)</f>
        <v>0</v>
      </c>
    </row>
    <row r="136" spans="1:7" ht="12" customHeight="1" x14ac:dyDescent="0.25">
      <c r="A136" s="13" t="s">
        <v>51</v>
      </c>
      <c r="B136" s="7" t="s">
        <v>325</v>
      </c>
      <c r="C136" s="138"/>
      <c r="D136" s="210"/>
      <c r="E136" s="138"/>
      <c r="F136" s="310">
        <f t="shared" ref="F136:F141" si="12">D136+E136</f>
        <v>0</v>
      </c>
      <c r="G136" s="241">
        <f t="shared" ref="G136:G141" si="13">C136+F136</f>
        <v>0</v>
      </c>
    </row>
    <row r="137" spans="1:7" ht="12" customHeight="1" x14ac:dyDescent="0.25">
      <c r="A137" s="13" t="s">
        <v>52</v>
      </c>
      <c r="B137" s="7" t="s">
        <v>317</v>
      </c>
      <c r="C137" s="138"/>
      <c r="D137" s="210"/>
      <c r="E137" s="138"/>
      <c r="F137" s="310">
        <f t="shared" si="12"/>
        <v>0</v>
      </c>
      <c r="G137" s="241">
        <f t="shared" si="13"/>
        <v>0</v>
      </c>
    </row>
    <row r="138" spans="1:7" ht="12" customHeight="1" x14ac:dyDescent="0.25">
      <c r="A138" s="13" t="s">
        <v>53</v>
      </c>
      <c r="B138" s="7" t="s">
        <v>318</v>
      </c>
      <c r="C138" s="138"/>
      <c r="D138" s="210"/>
      <c r="E138" s="138"/>
      <c r="F138" s="310">
        <f t="shared" si="12"/>
        <v>0</v>
      </c>
      <c r="G138" s="241">
        <f t="shared" si="13"/>
        <v>0</v>
      </c>
    </row>
    <row r="139" spans="1:7" ht="12" customHeight="1" x14ac:dyDescent="0.25">
      <c r="A139" s="13" t="s">
        <v>95</v>
      </c>
      <c r="B139" s="7" t="s">
        <v>319</v>
      </c>
      <c r="C139" s="138"/>
      <c r="D139" s="210"/>
      <c r="E139" s="138"/>
      <c r="F139" s="310">
        <f t="shared" si="12"/>
        <v>0</v>
      </c>
      <c r="G139" s="241">
        <f t="shared" si="13"/>
        <v>0</v>
      </c>
    </row>
    <row r="140" spans="1:7" ht="12" customHeight="1" x14ac:dyDescent="0.25">
      <c r="A140" s="13" t="s">
        <v>96</v>
      </c>
      <c r="B140" s="7" t="s">
        <v>320</v>
      </c>
      <c r="C140" s="138"/>
      <c r="D140" s="210"/>
      <c r="E140" s="138"/>
      <c r="F140" s="310">
        <f t="shared" si="12"/>
        <v>0</v>
      </c>
      <c r="G140" s="241">
        <f t="shared" si="13"/>
        <v>0</v>
      </c>
    </row>
    <row r="141" spans="1:7" ht="12" customHeight="1" thickBot="1" x14ac:dyDescent="0.3">
      <c r="A141" s="11" t="s">
        <v>97</v>
      </c>
      <c r="B141" s="7" t="s">
        <v>321</v>
      </c>
      <c r="C141" s="138"/>
      <c r="D141" s="210"/>
      <c r="E141" s="138"/>
      <c r="F141" s="310">
        <f t="shared" si="12"/>
        <v>0</v>
      </c>
      <c r="G141" s="241">
        <f t="shared" si="13"/>
        <v>0</v>
      </c>
    </row>
    <row r="142" spans="1:7" ht="12" customHeight="1" thickBot="1" x14ac:dyDescent="0.3">
      <c r="A142" s="18" t="s">
        <v>10</v>
      </c>
      <c r="B142" s="50" t="s">
        <v>329</v>
      </c>
      <c r="C142" s="143">
        <f>+C143+C144+C145+C146</f>
        <v>0</v>
      </c>
      <c r="D142" s="212">
        <f>+D143+D144+D145+D146</f>
        <v>0</v>
      </c>
      <c r="E142" s="143">
        <f>+E143+E144+E145+E146</f>
        <v>0</v>
      </c>
      <c r="F142" s="143">
        <f>+F143+F144+F145+F146</f>
        <v>0</v>
      </c>
      <c r="G142" s="179">
        <f>+G143+G144+G145+G146</f>
        <v>0</v>
      </c>
    </row>
    <row r="143" spans="1:7" ht="12" customHeight="1" x14ac:dyDescent="0.25">
      <c r="A143" s="13" t="s">
        <v>54</v>
      </c>
      <c r="B143" s="7" t="s">
        <v>259</v>
      </c>
      <c r="C143" s="138"/>
      <c r="D143" s="210"/>
      <c r="E143" s="138"/>
      <c r="F143" s="310">
        <f>D143+E143</f>
        <v>0</v>
      </c>
      <c r="G143" s="241">
        <f>C143+F143</f>
        <v>0</v>
      </c>
    </row>
    <row r="144" spans="1:7" ht="12" customHeight="1" x14ac:dyDescent="0.25">
      <c r="A144" s="13" t="s">
        <v>55</v>
      </c>
      <c r="B144" s="7" t="s">
        <v>260</v>
      </c>
      <c r="C144" s="138"/>
      <c r="D144" s="210"/>
      <c r="E144" s="138"/>
      <c r="F144" s="310">
        <f>D144+E144</f>
        <v>0</v>
      </c>
      <c r="G144" s="241">
        <f>C144+F144</f>
        <v>0</v>
      </c>
    </row>
    <row r="145" spans="1:11" ht="12" customHeight="1" x14ac:dyDescent="0.25">
      <c r="A145" s="13" t="s">
        <v>176</v>
      </c>
      <c r="B145" s="7" t="s">
        <v>330</v>
      </c>
      <c r="C145" s="138"/>
      <c r="D145" s="210"/>
      <c r="E145" s="138"/>
      <c r="F145" s="310">
        <f>D145+E145</f>
        <v>0</v>
      </c>
      <c r="G145" s="241">
        <f>C145+F145</f>
        <v>0</v>
      </c>
    </row>
    <row r="146" spans="1:11" ht="12" customHeight="1" thickBot="1" x14ac:dyDescent="0.3">
      <c r="A146" s="11" t="s">
        <v>177</v>
      </c>
      <c r="B146" s="5" t="s">
        <v>279</v>
      </c>
      <c r="C146" s="138"/>
      <c r="D146" s="210"/>
      <c r="E146" s="138"/>
      <c r="F146" s="310">
        <f>D146+E146</f>
        <v>0</v>
      </c>
      <c r="G146" s="241">
        <f>C146+F146</f>
        <v>0</v>
      </c>
    </row>
    <row r="147" spans="1:11" ht="12" customHeight="1" thickBot="1" x14ac:dyDescent="0.3">
      <c r="A147" s="18" t="s">
        <v>11</v>
      </c>
      <c r="B147" s="50" t="s">
        <v>331</v>
      </c>
      <c r="C147" s="203">
        <f>SUM(C148:C152)</f>
        <v>0</v>
      </c>
      <c r="D147" s="213">
        <f>SUM(D148:D152)</f>
        <v>0</v>
      </c>
      <c r="E147" s="203">
        <f>SUM(E148:E152)</f>
        <v>0</v>
      </c>
      <c r="F147" s="203">
        <f>SUM(F148:F152)</f>
        <v>0</v>
      </c>
      <c r="G147" s="198">
        <f>SUM(G148:G152)</f>
        <v>0</v>
      </c>
    </row>
    <row r="148" spans="1:11" ht="12" customHeight="1" x14ac:dyDescent="0.25">
      <c r="A148" s="13" t="s">
        <v>56</v>
      </c>
      <c r="B148" s="7" t="s">
        <v>326</v>
      </c>
      <c r="C148" s="138"/>
      <c r="D148" s="210"/>
      <c r="E148" s="138"/>
      <c r="F148" s="310">
        <f t="shared" ref="F148:F154" si="14">D148+E148</f>
        <v>0</v>
      </c>
      <c r="G148" s="241">
        <f t="shared" ref="G148:G153" si="15">C148+F148</f>
        <v>0</v>
      </c>
    </row>
    <row r="149" spans="1:11" ht="12" customHeight="1" x14ac:dyDescent="0.25">
      <c r="A149" s="13" t="s">
        <v>57</v>
      </c>
      <c r="B149" s="7" t="s">
        <v>333</v>
      </c>
      <c r="C149" s="138"/>
      <c r="D149" s="210"/>
      <c r="E149" s="138"/>
      <c r="F149" s="310">
        <f t="shared" si="14"/>
        <v>0</v>
      </c>
      <c r="G149" s="241">
        <f t="shared" si="15"/>
        <v>0</v>
      </c>
    </row>
    <row r="150" spans="1:11" ht="12" customHeight="1" x14ac:dyDescent="0.25">
      <c r="A150" s="13" t="s">
        <v>188</v>
      </c>
      <c r="B150" s="7" t="s">
        <v>328</v>
      </c>
      <c r="C150" s="138"/>
      <c r="D150" s="210"/>
      <c r="E150" s="138"/>
      <c r="F150" s="310">
        <f t="shared" si="14"/>
        <v>0</v>
      </c>
      <c r="G150" s="241">
        <f t="shared" si="15"/>
        <v>0</v>
      </c>
    </row>
    <row r="151" spans="1:11" ht="12" customHeight="1" x14ac:dyDescent="0.25">
      <c r="A151" s="13" t="s">
        <v>189</v>
      </c>
      <c r="B151" s="7" t="s">
        <v>334</v>
      </c>
      <c r="C151" s="138"/>
      <c r="D151" s="210"/>
      <c r="E151" s="138"/>
      <c r="F151" s="310">
        <f t="shared" si="14"/>
        <v>0</v>
      </c>
      <c r="G151" s="241">
        <f t="shared" si="15"/>
        <v>0</v>
      </c>
    </row>
    <row r="152" spans="1:11" ht="12" customHeight="1" thickBot="1" x14ac:dyDescent="0.3">
      <c r="A152" s="13" t="s">
        <v>332</v>
      </c>
      <c r="B152" s="7" t="s">
        <v>335</v>
      </c>
      <c r="C152" s="138"/>
      <c r="D152" s="210"/>
      <c r="E152" s="140"/>
      <c r="F152" s="311">
        <f t="shared" si="14"/>
        <v>0</v>
      </c>
      <c r="G152" s="242">
        <f t="shared" si="15"/>
        <v>0</v>
      </c>
    </row>
    <row r="153" spans="1:11" ht="12" customHeight="1" thickBot="1" x14ac:dyDescent="0.3">
      <c r="A153" s="18" t="s">
        <v>12</v>
      </c>
      <c r="B153" s="50" t="s">
        <v>336</v>
      </c>
      <c r="C153" s="204"/>
      <c r="D153" s="214"/>
      <c r="E153" s="204"/>
      <c r="F153" s="203">
        <f t="shared" si="14"/>
        <v>0</v>
      </c>
      <c r="G153" s="278">
        <f t="shared" si="15"/>
        <v>0</v>
      </c>
    </row>
    <row r="154" spans="1:11" ht="12" customHeight="1" thickBot="1" x14ac:dyDescent="0.3">
      <c r="A154" s="18" t="s">
        <v>13</v>
      </c>
      <c r="B154" s="50" t="s">
        <v>337</v>
      </c>
      <c r="C154" s="204"/>
      <c r="D154" s="214"/>
      <c r="E154" s="279"/>
      <c r="F154" s="313">
        <f t="shared" si="14"/>
        <v>0</v>
      </c>
      <c r="G154" s="180">
        <f>C154+D154</f>
        <v>0</v>
      </c>
    </row>
    <row r="155" spans="1:11" ht="15" customHeight="1" thickBot="1" x14ac:dyDescent="0.3">
      <c r="A155" s="18" t="s">
        <v>14</v>
      </c>
      <c r="B155" s="50" t="s">
        <v>339</v>
      </c>
      <c r="C155" s="205">
        <f>+C131+C135+C142+C147+C153+C154</f>
        <v>0</v>
      </c>
      <c r="D155" s="215">
        <f>+D131+D135+D142+D147+D153+D154</f>
        <v>0</v>
      </c>
      <c r="E155" s="205">
        <f>+E131+E135+E142+E147+E153+E154</f>
        <v>0</v>
      </c>
      <c r="F155" s="205">
        <f>+F131+F135+F142+F147+F153+F154</f>
        <v>0</v>
      </c>
      <c r="G155" s="199">
        <f>C155+F155</f>
        <v>0</v>
      </c>
      <c r="H155" s="160"/>
      <c r="I155" s="161"/>
      <c r="J155" s="161"/>
      <c r="K155" s="161"/>
    </row>
    <row r="156" spans="1:11" s="150" customFormat="1" ht="12.95" customHeight="1" thickBot="1" x14ac:dyDescent="0.25">
      <c r="A156" s="81" t="s">
        <v>15</v>
      </c>
      <c r="B156" s="124" t="s">
        <v>338</v>
      </c>
      <c r="C156" s="205">
        <f>+C130+C155</f>
        <v>0</v>
      </c>
      <c r="D156" s="215">
        <f>+D130+D155</f>
        <v>0</v>
      </c>
      <c r="E156" s="205">
        <f>+E130+E155</f>
        <v>0</v>
      </c>
      <c r="F156" s="205">
        <f>+F130+F155</f>
        <v>0</v>
      </c>
      <c r="G156" s="199">
        <f>+G130+G155</f>
        <v>0</v>
      </c>
    </row>
    <row r="157" spans="1:11" ht="7.5" customHeight="1" x14ac:dyDescent="0.25"/>
    <row r="158" spans="1:11" x14ac:dyDescent="0.25">
      <c r="A158" s="360" t="s">
        <v>261</v>
      </c>
      <c r="B158" s="360"/>
      <c r="C158" s="360"/>
      <c r="D158" s="360"/>
      <c r="E158" s="360"/>
      <c r="F158" s="360"/>
      <c r="G158" s="360"/>
    </row>
    <row r="159" spans="1:11" ht="15" customHeight="1" thickBot="1" x14ac:dyDescent="0.3">
      <c r="A159" s="350" t="s">
        <v>83</v>
      </c>
      <c r="B159" s="350"/>
      <c r="C159" s="83"/>
      <c r="G159" s="83" t="str">
        <f>G91</f>
        <v>Forintban!</v>
      </c>
    </row>
    <row r="160" spans="1:11" ht="25.5" customHeight="1" thickBot="1" x14ac:dyDescent="0.3">
      <c r="A160" s="18">
        <v>1</v>
      </c>
      <c r="B160" s="23" t="s">
        <v>340</v>
      </c>
      <c r="C160" s="207">
        <f>+C63-C130</f>
        <v>0</v>
      </c>
      <c r="D160" s="137">
        <f>+D63-D130</f>
        <v>0</v>
      </c>
      <c r="E160" s="137">
        <f>+E63-E130</f>
        <v>0</v>
      </c>
      <c r="F160" s="137">
        <f>+F63-F130</f>
        <v>0</v>
      </c>
      <c r="G160" s="77">
        <f>+G63-G130</f>
        <v>0</v>
      </c>
    </row>
    <row r="161" spans="1:7" ht="32.25" customHeight="1" thickBot="1" x14ac:dyDescent="0.3">
      <c r="A161" s="18" t="s">
        <v>6</v>
      </c>
      <c r="B161" s="23" t="s">
        <v>346</v>
      </c>
      <c r="C161" s="137">
        <f>+C87-C155</f>
        <v>0</v>
      </c>
      <c r="D161" s="137">
        <f>+D87-D155</f>
        <v>0</v>
      </c>
      <c r="E161" s="137">
        <f>+E87-E155</f>
        <v>0</v>
      </c>
      <c r="F161" s="137">
        <f>+F87-F155</f>
        <v>0</v>
      </c>
      <c r="G161" s="77">
        <f>+G87-G155</f>
        <v>0</v>
      </c>
    </row>
  </sheetData>
  <mergeCells count="12">
    <mergeCell ref="A158:G158"/>
    <mergeCell ref="A159:B159"/>
    <mergeCell ref="A90:G90"/>
    <mergeCell ref="A91:B91"/>
    <mergeCell ref="A92:A93"/>
    <mergeCell ref="B92:B93"/>
    <mergeCell ref="C92:G92"/>
    <mergeCell ref="A1:G1"/>
    <mergeCell ref="A2:B2"/>
    <mergeCell ref="A3:A4"/>
    <mergeCell ref="B3:B4"/>
    <mergeCell ref="C3:G3"/>
  </mergeCells>
  <printOptions horizontalCentered="1"/>
  <pageMargins left="0.39370078740157483" right="0.39370078740157483" top="1.4566929133858268" bottom="0.86614173228346458" header="0.78740157480314965" footer="0.59055118110236227"/>
  <pageSetup paperSize="9" scale="78" fitToHeight="2" orientation="portrait" r:id="rId1"/>
  <headerFooter alignWithMargins="0">
    <oddHeader xml:space="preserve">&amp;C&amp;"Times New Roman CE,Félkövér"&amp;12
Som Község Önkormányzata
2018. ÉVI KÖLTSÉGVETÉS ÁLLAMIGAZGATÁSI FELADATOK MÓDOSÍTOTT MÉRLEGE&amp;10
&amp;R&amp;"Times New Roman CE,Félkövér dőlt"&amp;11 1.4. melléklet </oddHeader>
  </headerFooter>
  <rowBreaks count="3" manualBreakCount="3">
    <brk id="67" max="6" man="1"/>
    <brk id="89" max="4" man="1"/>
    <brk id="157" max="10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7">
    <tabColor rgb="FF92D050"/>
  </sheetPr>
  <dimension ref="A1:J33"/>
  <sheetViews>
    <sheetView topLeftCell="C19" zoomScale="130" zoomScaleNormal="130" zoomScaleSheetLayoutView="100" workbookViewId="0">
      <selection activeCell="I30" sqref="I30"/>
    </sheetView>
  </sheetViews>
  <sheetFormatPr defaultRowHeight="12.75" x14ac:dyDescent="0.2"/>
  <cols>
    <col min="1" max="1" width="6.83203125" style="34" customWidth="1"/>
    <col min="2" max="2" width="48" style="58" customWidth="1"/>
    <col min="3" max="5" width="15.5" style="34" customWidth="1"/>
    <col min="6" max="6" width="55.1640625" style="34" customWidth="1"/>
    <col min="7" max="9" width="15.5" style="34" customWidth="1"/>
    <col min="10" max="10" width="4.83203125" style="34" customWidth="1"/>
    <col min="11" max="16384" width="9.33203125" style="34"/>
  </cols>
  <sheetData>
    <row r="1" spans="1:10" ht="39.75" customHeight="1" x14ac:dyDescent="0.2">
      <c r="B1" s="90" t="s">
        <v>87</v>
      </c>
      <c r="C1" s="91"/>
      <c r="D1" s="91"/>
      <c r="E1" s="91"/>
      <c r="F1" s="91"/>
      <c r="G1" s="91"/>
      <c r="H1" s="91"/>
      <c r="I1" s="91"/>
      <c r="J1" s="363" t="s">
        <v>381</v>
      </c>
    </row>
    <row r="2" spans="1:10" ht="14.25" thickBot="1" x14ac:dyDescent="0.25">
      <c r="G2" s="92"/>
      <c r="H2" s="92"/>
      <c r="I2" s="92" t="e">
        <f>#REF!</f>
        <v>#REF!</v>
      </c>
      <c r="J2" s="363"/>
    </row>
    <row r="3" spans="1:10" ht="18" customHeight="1" thickBot="1" x14ac:dyDescent="0.25">
      <c r="A3" s="361" t="s">
        <v>46</v>
      </c>
      <c r="B3" s="93" t="s">
        <v>37</v>
      </c>
      <c r="C3" s="94"/>
      <c r="D3" s="216"/>
      <c r="E3" s="216"/>
      <c r="F3" s="93" t="s">
        <v>38</v>
      </c>
      <c r="G3" s="95"/>
      <c r="H3" s="219"/>
      <c r="I3" s="220"/>
      <c r="J3" s="363"/>
    </row>
    <row r="4" spans="1:10" s="96" customFormat="1" ht="42.75" customHeight="1" thickBot="1" x14ac:dyDescent="0.25">
      <c r="A4" s="362"/>
      <c r="B4" s="59" t="s">
        <v>39</v>
      </c>
      <c r="C4" s="333" t="str">
        <f>+CONCATENATE('1.1.sz.mell.'!C3," eredeti előirányzat")</f>
        <v>2018. évi eredeti előirányzat</v>
      </c>
      <c r="D4" s="334" t="s">
        <v>474</v>
      </c>
      <c r="E4" s="334" t="s">
        <v>476</v>
      </c>
      <c r="F4" s="335" t="s">
        <v>39</v>
      </c>
      <c r="G4" s="333" t="str">
        <f>+C4</f>
        <v>2018. évi eredeti előirányzat</v>
      </c>
      <c r="H4" s="336" t="str">
        <f>+D4</f>
        <v>Halmozott módosítás 2018. 06.30-ig</v>
      </c>
      <c r="I4" s="337" t="str">
        <f>+E4</f>
        <v>2018.06.30. módosítás után</v>
      </c>
      <c r="J4" s="363"/>
    </row>
    <row r="5" spans="1:10" s="100" customFormat="1" ht="12" customHeight="1" thickBot="1" x14ac:dyDescent="0.25">
      <c r="A5" s="97" t="s">
        <v>353</v>
      </c>
      <c r="B5" s="98" t="s">
        <v>354</v>
      </c>
      <c r="C5" s="99" t="s">
        <v>355</v>
      </c>
      <c r="D5" s="217" t="s">
        <v>357</v>
      </c>
      <c r="E5" s="217" t="s">
        <v>437</v>
      </c>
      <c r="F5" s="98" t="s">
        <v>382</v>
      </c>
      <c r="G5" s="99" t="s">
        <v>359</v>
      </c>
      <c r="H5" s="99" t="s">
        <v>360</v>
      </c>
      <c r="I5" s="259" t="s">
        <v>438</v>
      </c>
      <c r="J5" s="363"/>
    </row>
    <row r="6" spans="1:10" ht="12.95" customHeight="1" x14ac:dyDescent="0.2">
      <c r="A6" s="101" t="s">
        <v>5</v>
      </c>
      <c r="B6" s="102" t="s">
        <v>262</v>
      </c>
      <c r="C6" s="84">
        <f>'1.1.sz.mell.'!C6</f>
        <v>23285320</v>
      </c>
      <c r="D6" s="84">
        <f>'1.1.sz.mell.'!F6</f>
        <v>195580</v>
      </c>
      <c r="E6" s="247">
        <f>C6+D6</f>
        <v>23480900</v>
      </c>
      <c r="F6" s="102" t="s">
        <v>40</v>
      </c>
      <c r="G6" s="84">
        <f>'1.1.sz.mell.'!C96</f>
        <v>11508900</v>
      </c>
      <c r="H6" s="84">
        <f>'1.1.sz.mell.'!F96</f>
        <v>2446000</v>
      </c>
      <c r="I6" s="251">
        <f>G6+H6</f>
        <v>13954900</v>
      </c>
      <c r="J6" s="363"/>
    </row>
    <row r="7" spans="1:10" ht="12.95" customHeight="1" x14ac:dyDescent="0.2">
      <c r="A7" s="103" t="s">
        <v>6</v>
      </c>
      <c r="B7" s="104" t="s">
        <v>263</v>
      </c>
      <c r="C7" s="85">
        <f>'1.1.sz.mell.'!C13</f>
        <v>3452500</v>
      </c>
      <c r="D7" s="85">
        <f>'1.1.sz.mell.'!F13</f>
        <v>2733000</v>
      </c>
      <c r="E7" s="247">
        <f t="shared" ref="E7:E16" si="0">C7+D7</f>
        <v>6185500</v>
      </c>
      <c r="F7" s="104" t="s">
        <v>103</v>
      </c>
      <c r="G7" s="85">
        <f>'1.1.sz.mell.'!C97</f>
        <v>2223800</v>
      </c>
      <c r="H7" s="85">
        <f>'1.1.sz.mell.'!F97</f>
        <v>240000</v>
      </c>
      <c r="I7" s="251">
        <f t="shared" ref="I7:I17" si="1">G7+H7</f>
        <v>2463800</v>
      </c>
      <c r="J7" s="363"/>
    </row>
    <row r="8" spans="1:10" ht="12.95" customHeight="1" x14ac:dyDescent="0.2">
      <c r="A8" s="103" t="s">
        <v>7</v>
      </c>
      <c r="B8" s="104" t="s">
        <v>284</v>
      </c>
      <c r="C8" s="85">
        <f>'1.1.sz.mell.'!C19</f>
        <v>0</v>
      </c>
      <c r="D8" s="85"/>
      <c r="E8" s="247">
        <f t="shared" si="0"/>
        <v>0</v>
      </c>
      <c r="F8" s="104" t="s">
        <v>127</v>
      </c>
      <c r="G8" s="85">
        <f>'1.1.sz.mell.'!C98</f>
        <v>16363200</v>
      </c>
      <c r="H8" s="85">
        <f>'1.1.sz.mell.'!F98</f>
        <v>411580</v>
      </c>
      <c r="I8" s="251">
        <f t="shared" si="1"/>
        <v>16774780</v>
      </c>
      <c r="J8" s="363"/>
    </row>
    <row r="9" spans="1:10" ht="12.95" customHeight="1" x14ac:dyDescent="0.2">
      <c r="A9" s="103" t="s">
        <v>8</v>
      </c>
      <c r="B9" s="104" t="s">
        <v>94</v>
      </c>
      <c r="C9" s="85">
        <f>'1.1.sz.mell.'!C27</f>
        <v>21650000</v>
      </c>
      <c r="D9" s="85">
        <f>'1.1.sz.mell.'!F27</f>
        <v>0</v>
      </c>
      <c r="E9" s="247">
        <f t="shared" si="0"/>
        <v>21650000</v>
      </c>
      <c r="F9" s="104" t="s">
        <v>104</v>
      </c>
      <c r="G9" s="85">
        <f>'1.1.sz.mell.'!C99</f>
        <v>4715000</v>
      </c>
      <c r="H9" s="85">
        <f>'1.1.sz.mell.'!F99</f>
        <v>0</v>
      </c>
      <c r="I9" s="251">
        <f t="shared" si="1"/>
        <v>4715000</v>
      </c>
      <c r="J9" s="363"/>
    </row>
    <row r="10" spans="1:10" ht="12.95" customHeight="1" x14ac:dyDescent="0.2">
      <c r="A10" s="103" t="s">
        <v>9</v>
      </c>
      <c r="B10" s="105" t="s">
        <v>290</v>
      </c>
      <c r="C10" s="85">
        <f>'1.1.sz.mell.'!C35</f>
        <v>1364000</v>
      </c>
      <c r="D10" s="85">
        <f>'1.1.sz.mell.'!F35</f>
        <v>0</v>
      </c>
      <c r="E10" s="247">
        <f t="shared" si="0"/>
        <v>1364000</v>
      </c>
      <c r="F10" s="104" t="s">
        <v>105</v>
      </c>
      <c r="G10" s="85">
        <f>'1.1.sz.mell.'!C100</f>
        <v>13873000</v>
      </c>
      <c r="H10" s="85">
        <f>'1.1.sz.mell.'!F100</f>
        <v>41380</v>
      </c>
      <c r="I10" s="251">
        <f t="shared" si="1"/>
        <v>13914380</v>
      </c>
      <c r="J10" s="363"/>
    </row>
    <row r="11" spans="1:10" ht="12.95" customHeight="1" x14ac:dyDescent="0.2">
      <c r="A11" s="103" t="s">
        <v>10</v>
      </c>
      <c r="B11" s="104" t="s">
        <v>264</v>
      </c>
      <c r="C11" s="86">
        <f>'1.1.sz.mell.'!C53</f>
        <v>690000</v>
      </c>
      <c r="D11" s="86">
        <f>'1.1.sz.mell.'!F53</f>
        <v>0</v>
      </c>
      <c r="E11" s="247">
        <f t="shared" si="0"/>
        <v>690000</v>
      </c>
      <c r="F11" s="104" t="s">
        <v>35</v>
      </c>
      <c r="G11" s="85">
        <f>'1.1.sz.mell.'!C113</f>
        <v>12087851</v>
      </c>
      <c r="H11" s="85">
        <f>'1.1.sz.mell.'!F113</f>
        <v>-2712302</v>
      </c>
      <c r="I11" s="251">
        <f t="shared" si="1"/>
        <v>9375549</v>
      </c>
      <c r="J11" s="363"/>
    </row>
    <row r="12" spans="1:10" ht="12.95" customHeight="1" x14ac:dyDescent="0.2">
      <c r="A12" s="103" t="s">
        <v>11</v>
      </c>
      <c r="B12" s="104" t="s">
        <v>347</v>
      </c>
      <c r="C12" s="85">
        <f>'1.1.sz.mell.'!C57</f>
        <v>0</v>
      </c>
      <c r="D12" s="85"/>
      <c r="E12" s="247">
        <f t="shared" si="0"/>
        <v>0</v>
      </c>
      <c r="F12" s="30"/>
      <c r="G12" s="85"/>
      <c r="H12" s="85"/>
      <c r="I12" s="251">
        <f t="shared" si="1"/>
        <v>0</v>
      </c>
      <c r="J12" s="363"/>
    </row>
    <row r="13" spans="1:10" ht="12.95" customHeight="1" x14ac:dyDescent="0.2">
      <c r="A13" s="103" t="s">
        <v>12</v>
      </c>
      <c r="B13" s="30"/>
      <c r="C13" s="85"/>
      <c r="D13" s="85"/>
      <c r="E13" s="247">
        <f t="shared" si="0"/>
        <v>0</v>
      </c>
      <c r="F13" s="30"/>
      <c r="G13" s="85"/>
      <c r="H13" s="85"/>
      <c r="I13" s="251">
        <f t="shared" si="1"/>
        <v>0</v>
      </c>
      <c r="J13" s="363"/>
    </row>
    <row r="14" spans="1:10" ht="12.95" customHeight="1" x14ac:dyDescent="0.2">
      <c r="A14" s="103" t="s">
        <v>13</v>
      </c>
      <c r="B14" s="162"/>
      <c r="C14" s="86"/>
      <c r="D14" s="86"/>
      <c r="E14" s="247">
        <f t="shared" si="0"/>
        <v>0</v>
      </c>
      <c r="F14" s="30"/>
      <c r="G14" s="85"/>
      <c r="H14" s="85"/>
      <c r="I14" s="251">
        <f t="shared" si="1"/>
        <v>0</v>
      </c>
      <c r="J14" s="363"/>
    </row>
    <row r="15" spans="1:10" ht="12.95" customHeight="1" x14ac:dyDescent="0.2">
      <c r="A15" s="103" t="s">
        <v>14</v>
      </c>
      <c r="B15" s="30"/>
      <c r="C15" s="85"/>
      <c r="D15" s="85"/>
      <c r="E15" s="247">
        <f t="shared" si="0"/>
        <v>0</v>
      </c>
      <c r="F15" s="30"/>
      <c r="G15" s="85"/>
      <c r="H15" s="85"/>
      <c r="I15" s="251">
        <f t="shared" si="1"/>
        <v>0</v>
      </c>
      <c r="J15" s="363"/>
    </row>
    <row r="16" spans="1:10" ht="12.95" customHeight="1" x14ac:dyDescent="0.2">
      <c r="A16" s="103" t="s">
        <v>15</v>
      </c>
      <c r="B16" s="30"/>
      <c r="C16" s="85"/>
      <c r="D16" s="85"/>
      <c r="E16" s="247">
        <f t="shared" si="0"/>
        <v>0</v>
      </c>
      <c r="F16" s="30"/>
      <c r="G16" s="85"/>
      <c r="H16" s="85"/>
      <c r="I16" s="251">
        <f t="shared" si="1"/>
        <v>0</v>
      </c>
      <c r="J16" s="363"/>
    </row>
    <row r="17" spans="1:10" ht="12.95" customHeight="1" thickBot="1" x14ac:dyDescent="0.25">
      <c r="A17" s="103" t="s">
        <v>16</v>
      </c>
      <c r="B17" s="36"/>
      <c r="C17" s="87"/>
      <c r="D17" s="87"/>
      <c r="E17" s="248"/>
      <c r="F17" s="30"/>
      <c r="G17" s="87"/>
      <c r="H17" s="87"/>
      <c r="I17" s="251">
        <f t="shared" si="1"/>
        <v>0</v>
      </c>
      <c r="J17" s="363"/>
    </row>
    <row r="18" spans="1:10" ht="21.75" thickBot="1" x14ac:dyDescent="0.25">
      <c r="A18" s="106" t="s">
        <v>17</v>
      </c>
      <c r="B18" s="51" t="s">
        <v>348</v>
      </c>
      <c r="C18" s="88">
        <f>SUM(C6:C17)</f>
        <v>50441820</v>
      </c>
      <c r="D18" s="88">
        <f>SUM(D6:D17)</f>
        <v>2928580</v>
      </c>
      <c r="E18" s="88">
        <f>SUM(E6:E17)</f>
        <v>53370400</v>
      </c>
      <c r="F18" s="51" t="s">
        <v>270</v>
      </c>
      <c r="G18" s="88">
        <f>SUM(G6:G17)</f>
        <v>60771751</v>
      </c>
      <c r="H18" s="88">
        <f>SUM(H6:H17)</f>
        <v>426658</v>
      </c>
      <c r="I18" s="122">
        <f>SUM(I6:I17)</f>
        <v>61198409</v>
      </c>
      <c r="J18" s="363"/>
    </row>
    <row r="19" spans="1:10" ht="12.95" customHeight="1" x14ac:dyDescent="0.2">
      <c r="A19" s="107" t="s">
        <v>18</v>
      </c>
      <c r="B19" s="108" t="s">
        <v>267</v>
      </c>
      <c r="C19" s="194">
        <f>+C20+C21+C22+C23</f>
        <v>207193931</v>
      </c>
      <c r="D19" s="194">
        <f>+D20+D21+D22+D23</f>
        <v>-2438009</v>
      </c>
      <c r="E19" s="194">
        <f>+E20+E21+E22+E23</f>
        <v>204755922</v>
      </c>
      <c r="F19" s="109" t="s">
        <v>111</v>
      </c>
      <c r="G19" s="89"/>
      <c r="H19" s="89"/>
      <c r="I19" s="252">
        <f>G19+H19</f>
        <v>0</v>
      </c>
      <c r="J19" s="363"/>
    </row>
    <row r="20" spans="1:10" ht="12.95" customHeight="1" x14ac:dyDescent="0.2">
      <c r="A20" s="110" t="s">
        <v>19</v>
      </c>
      <c r="B20" s="109" t="s">
        <v>120</v>
      </c>
      <c r="C20" s="42">
        <f>'1.1.sz.mell.'!C74</f>
        <v>207193931</v>
      </c>
      <c r="D20" s="42">
        <f>'1.1.sz.mell.'!F74</f>
        <v>-2438009</v>
      </c>
      <c r="E20" s="249">
        <f>C20+D20</f>
        <v>204755922</v>
      </c>
      <c r="F20" s="109" t="s">
        <v>269</v>
      </c>
      <c r="G20" s="42">
        <f>'1.1.sz.mell.'!C133</f>
        <v>0</v>
      </c>
      <c r="H20" s="42">
        <f>'1.1.sz.mell.'!F133</f>
        <v>0</v>
      </c>
      <c r="I20" s="253">
        <f t="shared" ref="I20:I28" si="2">G20+H20</f>
        <v>0</v>
      </c>
      <c r="J20" s="363"/>
    </row>
    <row r="21" spans="1:10" ht="12.95" customHeight="1" x14ac:dyDescent="0.2">
      <c r="A21" s="110" t="s">
        <v>20</v>
      </c>
      <c r="B21" s="109" t="s">
        <v>121</v>
      </c>
      <c r="C21" s="42"/>
      <c r="D21" s="42"/>
      <c r="E21" s="249">
        <f>C21+D21</f>
        <v>0</v>
      </c>
      <c r="F21" s="109" t="s">
        <v>85</v>
      </c>
      <c r="G21" s="42"/>
      <c r="H21" s="42"/>
      <c r="I21" s="253">
        <f t="shared" si="2"/>
        <v>0</v>
      </c>
      <c r="J21" s="363"/>
    </row>
    <row r="22" spans="1:10" ht="12.95" customHeight="1" x14ac:dyDescent="0.2">
      <c r="A22" s="110" t="s">
        <v>21</v>
      </c>
      <c r="B22" s="109" t="s">
        <v>125</v>
      </c>
      <c r="C22" s="42"/>
      <c r="D22" s="42"/>
      <c r="E22" s="249">
        <f>C22+D22</f>
        <v>0</v>
      </c>
      <c r="F22" s="109" t="s">
        <v>86</v>
      </c>
      <c r="G22" s="42"/>
      <c r="H22" s="42"/>
      <c r="I22" s="253">
        <f t="shared" si="2"/>
        <v>0</v>
      </c>
      <c r="J22" s="363"/>
    </row>
    <row r="23" spans="1:10" ht="12.95" customHeight="1" x14ac:dyDescent="0.2">
      <c r="A23" s="110" t="s">
        <v>22</v>
      </c>
      <c r="B23" s="109" t="s">
        <v>126</v>
      </c>
      <c r="C23" s="42"/>
      <c r="D23" s="42"/>
      <c r="E23" s="249">
        <f>C23+D23</f>
        <v>0</v>
      </c>
      <c r="F23" s="108" t="s">
        <v>128</v>
      </c>
      <c r="G23" s="42"/>
      <c r="H23" s="42"/>
      <c r="I23" s="253">
        <f t="shared" si="2"/>
        <v>0</v>
      </c>
      <c r="J23" s="363"/>
    </row>
    <row r="24" spans="1:10" ht="12.95" customHeight="1" x14ac:dyDescent="0.2">
      <c r="A24" s="110" t="s">
        <v>23</v>
      </c>
      <c r="B24" s="109" t="s">
        <v>268</v>
      </c>
      <c r="C24" s="111">
        <f>+C25+C26</f>
        <v>0</v>
      </c>
      <c r="D24" s="111">
        <f>+D25+D26</f>
        <v>0</v>
      </c>
      <c r="E24" s="111">
        <f>+E25+E26</f>
        <v>0</v>
      </c>
      <c r="F24" s="109" t="s">
        <v>112</v>
      </c>
      <c r="G24" s="42"/>
      <c r="H24" s="42"/>
      <c r="I24" s="253">
        <f t="shared" si="2"/>
        <v>0</v>
      </c>
      <c r="J24" s="363"/>
    </row>
    <row r="25" spans="1:10" ht="12.95" customHeight="1" x14ac:dyDescent="0.2">
      <c r="A25" s="107" t="s">
        <v>24</v>
      </c>
      <c r="B25" s="108" t="s">
        <v>265</v>
      </c>
      <c r="C25" s="89">
        <f>'1.1.sz.mell.'!C66</f>
        <v>0</v>
      </c>
      <c r="D25" s="89">
        <f>'1.1.sz.mell.'!F66</f>
        <v>0</v>
      </c>
      <c r="E25" s="250">
        <f>C25+D25</f>
        <v>0</v>
      </c>
      <c r="F25" s="102" t="s">
        <v>330</v>
      </c>
      <c r="G25" s="89"/>
      <c r="H25" s="89"/>
      <c r="I25" s="252">
        <f t="shared" si="2"/>
        <v>0</v>
      </c>
      <c r="J25" s="363"/>
    </row>
    <row r="26" spans="1:10" ht="12.95" customHeight="1" x14ac:dyDescent="0.2">
      <c r="A26" s="110" t="s">
        <v>25</v>
      </c>
      <c r="B26" s="109" t="s">
        <v>266</v>
      </c>
      <c r="C26" s="42"/>
      <c r="D26" s="42"/>
      <c r="E26" s="249">
        <f>C26+D26</f>
        <v>0</v>
      </c>
      <c r="F26" s="104" t="s">
        <v>460</v>
      </c>
      <c r="G26" s="42">
        <f>'1.1.sz.mell.'!C144</f>
        <v>932000</v>
      </c>
      <c r="H26" s="42">
        <f>'1.1.sz.mell.'!F144</f>
        <v>-587</v>
      </c>
      <c r="I26" s="253">
        <f t="shared" si="2"/>
        <v>931413</v>
      </c>
      <c r="J26" s="363"/>
    </row>
    <row r="27" spans="1:10" ht="12.95" customHeight="1" x14ac:dyDescent="0.2">
      <c r="A27" s="103" t="s">
        <v>26</v>
      </c>
      <c r="B27" s="109" t="s">
        <v>434</v>
      </c>
      <c r="C27" s="42"/>
      <c r="D27" s="42"/>
      <c r="E27" s="249">
        <f>C27+D27</f>
        <v>0</v>
      </c>
      <c r="F27" s="104" t="s">
        <v>337</v>
      </c>
      <c r="G27" s="42"/>
      <c r="H27" s="42"/>
      <c r="I27" s="253">
        <f t="shared" si="2"/>
        <v>0</v>
      </c>
      <c r="J27" s="363"/>
    </row>
    <row r="28" spans="1:10" ht="12.95" customHeight="1" thickBot="1" x14ac:dyDescent="0.25">
      <c r="A28" s="133" t="s">
        <v>27</v>
      </c>
      <c r="B28" s="108" t="s">
        <v>223</v>
      </c>
      <c r="C28" s="89"/>
      <c r="D28" s="89"/>
      <c r="E28" s="250">
        <f>C28+D28</f>
        <v>0</v>
      </c>
      <c r="F28" s="164"/>
      <c r="G28" s="89"/>
      <c r="H28" s="89"/>
      <c r="I28" s="252">
        <f t="shared" si="2"/>
        <v>0</v>
      </c>
      <c r="J28" s="363"/>
    </row>
    <row r="29" spans="1:10" ht="24" customHeight="1" thickBot="1" x14ac:dyDescent="0.25">
      <c r="A29" s="106" t="s">
        <v>28</v>
      </c>
      <c r="B29" s="51" t="s">
        <v>349</v>
      </c>
      <c r="C29" s="88">
        <f>+C19+C24+C27+C28</f>
        <v>207193931</v>
      </c>
      <c r="D29" s="88">
        <f>+D19+D24+D27+D28</f>
        <v>-2438009</v>
      </c>
      <c r="E29" s="218">
        <f>+E19+E24+E27+E28</f>
        <v>204755922</v>
      </c>
      <c r="F29" s="51" t="s">
        <v>351</v>
      </c>
      <c r="G29" s="88">
        <f>SUM(G19:G28)</f>
        <v>932000</v>
      </c>
      <c r="H29" s="88">
        <f>SUM(H19:H28)</f>
        <v>-587</v>
      </c>
      <c r="I29" s="122">
        <f>SUM(I19:I28)</f>
        <v>931413</v>
      </c>
      <c r="J29" s="363"/>
    </row>
    <row r="30" spans="1:10" ht="13.5" thickBot="1" x14ac:dyDescent="0.25">
      <c r="A30" s="106" t="s">
        <v>29</v>
      </c>
      <c r="B30" s="112" t="s">
        <v>350</v>
      </c>
      <c r="C30" s="260">
        <f>+C18+C29</f>
        <v>257635751</v>
      </c>
      <c r="D30" s="260">
        <f>+D18+D29</f>
        <v>490571</v>
      </c>
      <c r="E30" s="261">
        <f>+E18+E29</f>
        <v>258126322</v>
      </c>
      <c r="F30" s="112" t="s">
        <v>352</v>
      </c>
      <c r="G30" s="260">
        <f>+G18+G29</f>
        <v>61703751</v>
      </c>
      <c r="H30" s="260">
        <f>+H18+H29</f>
        <v>426071</v>
      </c>
      <c r="I30" s="261">
        <f>+I18+I29</f>
        <v>62129822</v>
      </c>
      <c r="J30" s="363"/>
    </row>
    <row r="31" spans="1:10" ht="13.5" thickBot="1" x14ac:dyDescent="0.25">
      <c r="A31" s="106" t="s">
        <v>30</v>
      </c>
      <c r="B31" s="112" t="s">
        <v>89</v>
      </c>
      <c r="C31" s="260">
        <f>IF(C18-G18&lt;0,G18-C18,"-")</f>
        <v>10329931</v>
      </c>
      <c r="D31" s="260" t="str">
        <f>IF(D18-H18&lt;0,H18-D18,"-")</f>
        <v>-</v>
      </c>
      <c r="E31" s="261">
        <f>IF(E18-I18&lt;0,I18-E18,"-")</f>
        <v>7828009</v>
      </c>
      <c r="F31" s="112" t="s">
        <v>90</v>
      </c>
      <c r="G31" s="260" t="str">
        <f>IF(C18-G18&gt;0,C18-G18,"-")</f>
        <v>-</v>
      </c>
      <c r="H31" s="260">
        <f>IF(D18-H18&gt;0,D18-H18,"-")</f>
        <v>2501922</v>
      </c>
      <c r="I31" s="261" t="str">
        <f>IF(E18-I18&gt;0,E18-I18,"-")</f>
        <v>-</v>
      </c>
      <c r="J31" s="363"/>
    </row>
    <row r="32" spans="1:10" ht="13.5" thickBot="1" x14ac:dyDescent="0.25">
      <c r="A32" s="106" t="s">
        <v>31</v>
      </c>
      <c r="B32" s="112" t="s">
        <v>441</v>
      </c>
      <c r="C32" s="260" t="str">
        <f>IF(C30-G30&lt;0,G30-C30,"-")</f>
        <v>-</v>
      </c>
      <c r="D32" s="260" t="str">
        <f>IF(D30-H30&lt;0,H30-D30,"-")</f>
        <v>-</v>
      </c>
      <c r="E32" s="260" t="str">
        <f>IF(E30-I30&lt;0,I30-E30,"-")</f>
        <v>-</v>
      </c>
      <c r="F32" s="112" t="s">
        <v>442</v>
      </c>
      <c r="G32" s="260">
        <f>IF(C30-G30&gt;0,C30-G30,"-")</f>
        <v>195932000</v>
      </c>
      <c r="H32" s="260">
        <f>IF(D30-H30&gt;0,D30-H30,"-")</f>
        <v>64500</v>
      </c>
      <c r="I32" s="262">
        <f>IF(E30-I30&gt;0,E30-I30,"-")</f>
        <v>195996500</v>
      </c>
      <c r="J32" s="363"/>
    </row>
    <row r="33" spans="2:6" ht="18.75" x14ac:dyDescent="0.2">
      <c r="B33" s="364"/>
      <c r="C33" s="364"/>
      <c r="D33" s="364"/>
      <c r="E33" s="364"/>
      <c r="F33" s="364"/>
    </row>
  </sheetData>
  <mergeCells count="3">
    <mergeCell ref="A3:A4"/>
    <mergeCell ref="J1:J32"/>
    <mergeCell ref="B33:F33"/>
  </mergeCells>
  <phoneticPr fontId="0" type="noConversion"/>
  <printOptions horizontalCentered="1"/>
  <pageMargins left="0.33" right="0.48" top="0.9055118110236221" bottom="0.5" header="0.6692913385826772" footer="0.28000000000000003"/>
  <pageSetup paperSize="9" scale="72" orientation="landscape" verticalDpi="300" r:id="rId1"/>
  <headerFooter alignWithMargins="0">
    <oddHeader xml:space="preserve">&amp;R&amp;"Times New Roman CE,Félkövér dőlt"&amp;11 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8">
    <tabColor rgb="FF92D050"/>
  </sheetPr>
  <dimension ref="A1:J33"/>
  <sheetViews>
    <sheetView zoomScaleNormal="100" zoomScaleSheetLayoutView="115" workbookViewId="0">
      <selection activeCell="E5" sqref="E5"/>
    </sheetView>
  </sheetViews>
  <sheetFormatPr defaultRowHeight="12.75" x14ac:dyDescent="0.2"/>
  <cols>
    <col min="1" max="1" width="6.83203125" style="34" customWidth="1"/>
    <col min="2" max="2" width="49.83203125" style="58" customWidth="1"/>
    <col min="3" max="5" width="15.5" style="34" customWidth="1"/>
    <col min="6" max="6" width="49.83203125" style="34" customWidth="1"/>
    <col min="7" max="9" width="15.5" style="34" customWidth="1"/>
    <col min="10" max="10" width="4.83203125" style="34" customWidth="1"/>
    <col min="11" max="16384" width="9.33203125" style="34"/>
  </cols>
  <sheetData>
    <row r="1" spans="1:10" ht="31.5" x14ac:dyDescent="0.2">
      <c r="B1" s="90" t="s">
        <v>88</v>
      </c>
      <c r="C1" s="91"/>
      <c r="D1" s="91"/>
      <c r="E1" s="91"/>
      <c r="F1" s="91"/>
      <c r="G1" s="91"/>
      <c r="H1" s="91"/>
      <c r="I1" s="91"/>
      <c r="J1" s="363" t="s">
        <v>383</v>
      </c>
    </row>
    <row r="2" spans="1:10" ht="14.25" thickBot="1" x14ac:dyDescent="0.25">
      <c r="G2" s="92"/>
      <c r="H2" s="92"/>
      <c r="I2" s="92" t="e">
        <f>'2.1.sz.mell  '!I2</f>
        <v>#REF!</v>
      </c>
      <c r="J2" s="363"/>
    </row>
    <row r="3" spans="1:10" ht="13.5" customHeight="1" thickBot="1" x14ac:dyDescent="0.25">
      <c r="A3" s="361" t="s">
        <v>46</v>
      </c>
      <c r="B3" s="93" t="s">
        <v>37</v>
      </c>
      <c r="C3" s="94"/>
      <c r="D3" s="216"/>
      <c r="E3" s="216"/>
      <c r="F3" s="93" t="s">
        <v>38</v>
      </c>
      <c r="G3" s="95"/>
      <c r="H3" s="219"/>
      <c r="I3" s="220"/>
      <c r="J3" s="363"/>
    </row>
    <row r="4" spans="1:10" s="96" customFormat="1" ht="36.75" thickBot="1" x14ac:dyDescent="0.25">
      <c r="A4" s="362"/>
      <c r="B4" s="59" t="s">
        <v>39</v>
      </c>
      <c r="C4" s="333" t="str">
        <f>+CONCATENATE('1.1.sz.mell.'!C3," eredeti előirányzat")</f>
        <v>2018. évi eredeti előirányzat</v>
      </c>
      <c r="D4" s="334" t="s">
        <v>474</v>
      </c>
      <c r="E4" s="334" t="str">
        <f>'2.1.sz.mell  '!E4</f>
        <v>2018.06.30. módosítás után</v>
      </c>
      <c r="F4" s="335" t="s">
        <v>39</v>
      </c>
      <c r="G4" s="333" t="str">
        <f>+C4</f>
        <v>2018. évi eredeti előirányzat</v>
      </c>
      <c r="H4" s="336" t="str">
        <f>+D4</f>
        <v>Halmozott módosítás 2018. 06.30-ig</v>
      </c>
      <c r="I4" s="337" t="str">
        <f>+E4</f>
        <v>2018.06.30. módosítás után</v>
      </c>
      <c r="J4" s="363"/>
    </row>
    <row r="5" spans="1:10" s="96" customFormat="1" ht="13.5" thickBot="1" x14ac:dyDescent="0.25">
      <c r="A5" s="97" t="s">
        <v>353</v>
      </c>
      <c r="B5" s="98" t="s">
        <v>354</v>
      </c>
      <c r="C5" s="99" t="s">
        <v>355</v>
      </c>
      <c r="D5" s="217" t="s">
        <v>357</v>
      </c>
      <c r="E5" s="217" t="s">
        <v>437</v>
      </c>
      <c r="F5" s="98" t="s">
        <v>382</v>
      </c>
      <c r="G5" s="99" t="s">
        <v>359</v>
      </c>
      <c r="H5" s="99" t="s">
        <v>360</v>
      </c>
      <c r="I5" s="259" t="s">
        <v>438</v>
      </c>
      <c r="J5" s="363"/>
    </row>
    <row r="6" spans="1:10" ht="12.95" customHeight="1" x14ac:dyDescent="0.2">
      <c r="A6" s="101" t="s">
        <v>5</v>
      </c>
      <c r="B6" s="102" t="s">
        <v>271</v>
      </c>
      <c r="C6" s="84">
        <f>'1.1.sz.mell.'!C20</f>
        <v>0</v>
      </c>
      <c r="D6" s="84">
        <f>'1.1.sz.mell.'!F20</f>
        <v>383000</v>
      </c>
      <c r="E6" s="247">
        <f>C6+D6</f>
        <v>383000</v>
      </c>
      <c r="F6" s="102" t="s">
        <v>122</v>
      </c>
      <c r="G6" s="84">
        <f>'1.1.sz.mell.'!C117</f>
        <v>195932000</v>
      </c>
      <c r="H6" s="223">
        <f>'1.1.sz.mell.'!F117</f>
        <v>447500</v>
      </c>
      <c r="I6" s="254">
        <f>G6+H6</f>
        <v>196379500</v>
      </c>
      <c r="J6" s="363"/>
    </row>
    <row r="7" spans="1:10" x14ac:dyDescent="0.2">
      <c r="A7" s="103" t="s">
        <v>6</v>
      </c>
      <c r="B7" s="104" t="s">
        <v>272</v>
      </c>
      <c r="C7" s="85"/>
      <c r="D7" s="85"/>
      <c r="E7" s="247">
        <f t="shared" ref="E7:E16" si="0">C7+D7</f>
        <v>0</v>
      </c>
      <c r="F7" s="104" t="s">
        <v>277</v>
      </c>
      <c r="G7" s="85"/>
      <c r="H7" s="85"/>
      <c r="I7" s="255">
        <f t="shared" ref="I7:I29" si="1">G7+H7</f>
        <v>0</v>
      </c>
      <c r="J7" s="363"/>
    </row>
    <row r="8" spans="1:10" ht="12.95" customHeight="1" x14ac:dyDescent="0.2">
      <c r="A8" s="103" t="s">
        <v>7</v>
      </c>
      <c r="B8" s="104" t="s">
        <v>2</v>
      </c>
      <c r="C8" s="85">
        <f>'1.1.sz.mell.'!C47</f>
        <v>0</v>
      </c>
      <c r="D8" s="85">
        <f>'1.1.sz.mell.'!F47</f>
        <v>0</v>
      </c>
      <c r="E8" s="247">
        <f t="shared" si="0"/>
        <v>0</v>
      </c>
      <c r="F8" s="104" t="s">
        <v>107</v>
      </c>
      <c r="G8" s="85">
        <f>'1.1.sz.mell.'!C119</f>
        <v>0</v>
      </c>
      <c r="H8" s="85">
        <f>'1.1.sz.mell.'!F119</f>
        <v>0</v>
      </c>
      <c r="I8" s="255">
        <f t="shared" si="1"/>
        <v>0</v>
      </c>
      <c r="J8" s="363"/>
    </row>
    <row r="9" spans="1:10" ht="12.95" customHeight="1" x14ac:dyDescent="0.2">
      <c r="A9" s="103" t="s">
        <v>8</v>
      </c>
      <c r="B9" s="104" t="s">
        <v>273</v>
      </c>
      <c r="C9" s="85"/>
      <c r="D9" s="85"/>
      <c r="E9" s="247">
        <f t="shared" si="0"/>
        <v>0</v>
      </c>
      <c r="F9" s="104" t="s">
        <v>278</v>
      </c>
      <c r="G9" s="85"/>
      <c r="H9" s="85"/>
      <c r="I9" s="255">
        <f t="shared" si="1"/>
        <v>0</v>
      </c>
      <c r="J9" s="363"/>
    </row>
    <row r="10" spans="1:10" ht="12.75" customHeight="1" x14ac:dyDescent="0.2">
      <c r="A10" s="103" t="s">
        <v>9</v>
      </c>
      <c r="B10" s="104" t="s">
        <v>274</v>
      </c>
      <c r="C10" s="85"/>
      <c r="D10" s="85"/>
      <c r="E10" s="247">
        <f t="shared" si="0"/>
        <v>0</v>
      </c>
      <c r="F10" s="104" t="s">
        <v>124</v>
      </c>
      <c r="G10" s="85"/>
      <c r="H10" s="85"/>
      <c r="I10" s="255">
        <f t="shared" si="1"/>
        <v>0</v>
      </c>
      <c r="J10" s="363"/>
    </row>
    <row r="11" spans="1:10" ht="12.95" customHeight="1" x14ac:dyDescent="0.2">
      <c r="A11" s="103" t="s">
        <v>10</v>
      </c>
      <c r="B11" s="104" t="s">
        <v>275</v>
      </c>
      <c r="C11" s="86"/>
      <c r="D11" s="86"/>
      <c r="E11" s="247">
        <f t="shared" si="0"/>
        <v>0</v>
      </c>
      <c r="F11" s="165"/>
      <c r="G11" s="85"/>
      <c r="H11" s="85"/>
      <c r="I11" s="255">
        <f t="shared" si="1"/>
        <v>0</v>
      </c>
      <c r="J11" s="363"/>
    </row>
    <row r="12" spans="1:10" ht="12.95" customHeight="1" x14ac:dyDescent="0.2">
      <c r="A12" s="103" t="s">
        <v>11</v>
      </c>
      <c r="B12" s="30"/>
      <c r="C12" s="85"/>
      <c r="D12" s="85"/>
      <c r="E12" s="247">
        <f t="shared" si="0"/>
        <v>0</v>
      </c>
      <c r="F12" s="165"/>
      <c r="G12" s="85"/>
      <c r="H12" s="85"/>
      <c r="I12" s="255">
        <f t="shared" si="1"/>
        <v>0</v>
      </c>
      <c r="J12" s="363"/>
    </row>
    <row r="13" spans="1:10" ht="12.95" customHeight="1" x14ac:dyDescent="0.2">
      <c r="A13" s="103" t="s">
        <v>12</v>
      </c>
      <c r="B13" s="30"/>
      <c r="C13" s="85"/>
      <c r="D13" s="85"/>
      <c r="E13" s="247">
        <f t="shared" si="0"/>
        <v>0</v>
      </c>
      <c r="F13" s="166"/>
      <c r="G13" s="85"/>
      <c r="H13" s="85"/>
      <c r="I13" s="255">
        <f t="shared" si="1"/>
        <v>0</v>
      </c>
      <c r="J13" s="363"/>
    </row>
    <row r="14" spans="1:10" ht="12.95" customHeight="1" x14ac:dyDescent="0.2">
      <c r="A14" s="103" t="s">
        <v>13</v>
      </c>
      <c r="B14" s="163"/>
      <c r="C14" s="86"/>
      <c r="D14" s="86"/>
      <c r="E14" s="247">
        <f t="shared" si="0"/>
        <v>0</v>
      </c>
      <c r="F14" s="165"/>
      <c r="G14" s="85"/>
      <c r="H14" s="85"/>
      <c r="I14" s="255">
        <f t="shared" si="1"/>
        <v>0</v>
      </c>
      <c r="J14" s="363"/>
    </row>
    <row r="15" spans="1:10" x14ac:dyDescent="0.2">
      <c r="A15" s="103" t="s">
        <v>14</v>
      </c>
      <c r="B15" s="30"/>
      <c r="C15" s="86"/>
      <c r="D15" s="86"/>
      <c r="E15" s="247">
        <f t="shared" si="0"/>
        <v>0</v>
      </c>
      <c r="F15" s="165"/>
      <c r="G15" s="85"/>
      <c r="H15" s="85"/>
      <c r="I15" s="255">
        <f t="shared" si="1"/>
        <v>0</v>
      </c>
      <c r="J15" s="363"/>
    </row>
    <row r="16" spans="1:10" ht="12.95" customHeight="1" thickBot="1" x14ac:dyDescent="0.25">
      <c r="A16" s="133" t="s">
        <v>15</v>
      </c>
      <c r="B16" s="164"/>
      <c r="C16" s="135"/>
      <c r="D16" s="135"/>
      <c r="E16" s="247">
        <f t="shared" si="0"/>
        <v>0</v>
      </c>
      <c r="F16" s="134" t="s">
        <v>35</v>
      </c>
      <c r="G16" s="221"/>
      <c r="H16" s="221"/>
      <c r="I16" s="256">
        <f t="shared" si="1"/>
        <v>0</v>
      </c>
      <c r="J16" s="363"/>
    </row>
    <row r="17" spans="1:10" ht="15.95" customHeight="1" thickBot="1" x14ac:dyDescent="0.25">
      <c r="A17" s="106" t="s">
        <v>16</v>
      </c>
      <c r="B17" s="51" t="s">
        <v>285</v>
      </c>
      <c r="C17" s="88">
        <f>+C6+C8+C9+C11+C12+C13+C14+C15+C16</f>
        <v>0</v>
      </c>
      <c r="D17" s="88">
        <f>+D6+D8+D9+D11+D12+D13+D14+D15+D16</f>
        <v>383000</v>
      </c>
      <c r="E17" s="88">
        <f>+E6+E8+E9+E11+E12+E13+E14+E15+E16</f>
        <v>383000</v>
      </c>
      <c r="F17" s="51" t="s">
        <v>286</v>
      </c>
      <c r="G17" s="88">
        <f>+G6+G8+G10+G11+G12+G13+G14+G15+G16</f>
        <v>195932000</v>
      </c>
      <c r="H17" s="88">
        <f>+H6+H8+H10+H11+H12+H13+H14+H15+H16</f>
        <v>447500</v>
      </c>
      <c r="I17" s="122">
        <f>+I6+I8+I10+I11+I12+I13+I14+I15+I16</f>
        <v>196379500</v>
      </c>
      <c r="J17" s="363"/>
    </row>
    <row r="18" spans="1:10" ht="12.95" customHeight="1" x14ac:dyDescent="0.2">
      <c r="A18" s="101" t="s">
        <v>17</v>
      </c>
      <c r="B18" s="114" t="s">
        <v>140</v>
      </c>
      <c r="C18" s="121">
        <f>+C19+C20+C21+C22+C23</f>
        <v>0</v>
      </c>
      <c r="D18" s="121">
        <f>+D19+D20+D21+D22+D23</f>
        <v>0</v>
      </c>
      <c r="E18" s="121">
        <f>+E19+E20+E21+E22+E23</f>
        <v>0</v>
      </c>
      <c r="F18" s="109" t="s">
        <v>111</v>
      </c>
      <c r="G18" s="222"/>
      <c r="H18" s="222"/>
      <c r="I18" s="257">
        <f t="shared" si="1"/>
        <v>0</v>
      </c>
      <c r="J18" s="363"/>
    </row>
    <row r="19" spans="1:10" ht="12.95" customHeight="1" x14ac:dyDescent="0.2">
      <c r="A19" s="103" t="s">
        <v>18</v>
      </c>
      <c r="B19" s="115" t="s">
        <v>129</v>
      </c>
      <c r="C19" s="42"/>
      <c r="D19" s="42"/>
      <c r="E19" s="249">
        <f t="shared" ref="E19:E29" si="2">C19+D19</f>
        <v>0</v>
      </c>
      <c r="F19" s="109" t="s">
        <v>114</v>
      </c>
      <c r="G19" s="42"/>
      <c r="H19" s="42"/>
      <c r="I19" s="253">
        <f t="shared" si="1"/>
        <v>0</v>
      </c>
      <c r="J19" s="363"/>
    </row>
    <row r="20" spans="1:10" ht="12.95" customHeight="1" x14ac:dyDescent="0.2">
      <c r="A20" s="101" t="s">
        <v>19</v>
      </c>
      <c r="B20" s="115" t="s">
        <v>130</v>
      </c>
      <c r="C20" s="42"/>
      <c r="D20" s="42"/>
      <c r="E20" s="249">
        <f t="shared" si="2"/>
        <v>0</v>
      </c>
      <c r="F20" s="109" t="s">
        <v>85</v>
      </c>
      <c r="G20" s="42"/>
      <c r="H20" s="42"/>
      <c r="I20" s="253">
        <f t="shared" si="1"/>
        <v>0</v>
      </c>
      <c r="J20" s="363"/>
    </row>
    <row r="21" spans="1:10" ht="12.95" customHeight="1" x14ac:dyDescent="0.2">
      <c r="A21" s="103" t="s">
        <v>20</v>
      </c>
      <c r="B21" s="115" t="s">
        <v>131</v>
      </c>
      <c r="C21" s="42"/>
      <c r="D21" s="42"/>
      <c r="E21" s="249">
        <f t="shared" si="2"/>
        <v>0</v>
      </c>
      <c r="F21" s="109" t="s">
        <v>86</v>
      </c>
      <c r="G21" s="42"/>
      <c r="H21" s="42"/>
      <c r="I21" s="253">
        <f t="shared" si="1"/>
        <v>0</v>
      </c>
      <c r="J21" s="363"/>
    </row>
    <row r="22" spans="1:10" ht="12.95" customHeight="1" x14ac:dyDescent="0.2">
      <c r="A22" s="101" t="s">
        <v>21</v>
      </c>
      <c r="B22" s="115" t="s">
        <v>132</v>
      </c>
      <c r="C22" s="42"/>
      <c r="D22" s="42"/>
      <c r="E22" s="249">
        <f t="shared" si="2"/>
        <v>0</v>
      </c>
      <c r="F22" s="108" t="s">
        <v>128</v>
      </c>
      <c r="G22" s="42"/>
      <c r="H22" s="42"/>
      <c r="I22" s="253">
        <f t="shared" si="1"/>
        <v>0</v>
      </c>
      <c r="J22" s="363"/>
    </row>
    <row r="23" spans="1:10" ht="12.95" customHeight="1" x14ac:dyDescent="0.2">
      <c r="A23" s="103" t="s">
        <v>22</v>
      </c>
      <c r="B23" s="116" t="s">
        <v>133</v>
      </c>
      <c r="C23" s="42"/>
      <c r="D23" s="42"/>
      <c r="E23" s="249">
        <f t="shared" si="2"/>
        <v>0</v>
      </c>
      <c r="F23" s="109" t="s">
        <v>115</v>
      </c>
      <c r="G23" s="42"/>
      <c r="H23" s="42"/>
      <c r="I23" s="253">
        <f t="shared" si="1"/>
        <v>0</v>
      </c>
      <c r="J23" s="363"/>
    </row>
    <row r="24" spans="1:10" ht="12.95" customHeight="1" x14ac:dyDescent="0.2">
      <c r="A24" s="101" t="s">
        <v>23</v>
      </c>
      <c r="B24" s="117" t="s">
        <v>134</v>
      </c>
      <c r="C24" s="111">
        <f>+C25+C26+C27+C28+C29</f>
        <v>0</v>
      </c>
      <c r="D24" s="111">
        <f>+D25+D26+D27+D28+D29</f>
        <v>0</v>
      </c>
      <c r="E24" s="111">
        <f>+E25+E26+E27+E28+E29</f>
        <v>0</v>
      </c>
      <c r="F24" s="118" t="s">
        <v>113</v>
      </c>
      <c r="G24" s="42"/>
      <c r="H24" s="42"/>
      <c r="I24" s="253">
        <f t="shared" si="1"/>
        <v>0</v>
      </c>
      <c r="J24" s="363"/>
    </row>
    <row r="25" spans="1:10" ht="12.95" customHeight="1" x14ac:dyDescent="0.2">
      <c r="A25" s="103" t="s">
        <v>24</v>
      </c>
      <c r="B25" s="116" t="s">
        <v>135</v>
      </c>
      <c r="C25" s="42"/>
      <c r="D25" s="42"/>
      <c r="E25" s="249">
        <f t="shared" si="2"/>
        <v>0</v>
      </c>
      <c r="F25" s="118" t="s">
        <v>279</v>
      </c>
      <c r="G25" s="42"/>
      <c r="H25" s="42"/>
      <c r="I25" s="253">
        <f t="shared" si="1"/>
        <v>0</v>
      </c>
      <c r="J25" s="363"/>
    </row>
    <row r="26" spans="1:10" ht="12.95" customHeight="1" x14ac:dyDescent="0.2">
      <c r="A26" s="101" t="s">
        <v>25</v>
      </c>
      <c r="B26" s="116" t="s">
        <v>136</v>
      </c>
      <c r="C26" s="42"/>
      <c r="D26" s="42"/>
      <c r="E26" s="249">
        <f t="shared" si="2"/>
        <v>0</v>
      </c>
      <c r="F26" s="113"/>
      <c r="G26" s="42"/>
      <c r="H26" s="42"/>
      <c r="I26" s="253">
        <f t="shared" si="1"/>
        <v>0</v>
      </c>
      <c r="J26" s="363"/>
    </row>
    <row r="27" spans="1:10" ht="12.95" customHeight="1" x14ac:dyDescent="0.2">
      <c r="A27" s="103" t="s">
        <v>26</v>
      </c>
      <c r="B27" s="115" t="s">
        <v>137</v>
      </c>
      <c r="C27" s="42"/>
      <c r="D27" s="42"/>
      <c r="E27" s="249">
        <f t="shared" si="2"/>
        <v>0</v>
      </c>
      <c r="F27" s="49"/>
      <c r="G27" s="42"/>
      <c r="H27" s="42"/>
      <c r="I27" s="253">
        <f t="shared" si="1"/>
        <v>0</v>
      </c>
      <c r="J27" s="363"/>
    </row>
    <row r="28" spans="1:10" ht="12.95" customHeight="1" x14ac:dyDescent="0.2">
      <c r="A28" s="101" t="s">
        <v>27</v>
      </c>
      <c r="B28" s="119" t="s">
        <v>138</v>
      </c>
      <c r="C28" s="42"/>
      <c r="D28" s="42"/>
      <c r="E28" s="249">
        <f t="shared" si="2"/>
        <v>0</v>
      </c>
      <c r="F28" s="30"/>
      <c r="G28" s="42"/>
      <c r="H28" s="42"/>
      <c r="I28" s="253">
        <f t="shared" si="1"/>
        <v>0</v>
      </c>
      <c r="J28" s="363"/>
    </row>
    <row r="29" spans="1:10" ht="12.95" customHeight="1" thickBot="1" x14ac:dyDescent="0.25">
      <c r="A29" s="103" t="s">
        <v>28</v>
      </c>
      <c r="B29" s="120" t="s">
        <v>139</v>
      </c>
      <c r="C29" s="42"/>
      <c r="D29" s="42"/>
      <c r="E29" s="249">
        <f t="shared" si="2"/>
        <v>0</v>
      </c>
      <c r="F29" s="49"/>
      <c r="G29" s="42"/>
      <c r="H29" s="42"/>
      <c r="I29" s="253">
        <f t="shared" si="1"/>
        <v>0</v>
      </c>
      <c r="J29" s="363"/>
    </row>
    <row r="30" spans="1:10" ht="21.75" customHeight="1" thickBot="1" x14ac:dyDescent="0.25">
      <c r="A30" s="106" t="s">
        <v>29</v>
      </c>
      <c r="B30" s="51" t="s">
        <v>276</v>
      </c>
      <c r="C30" s="88">
        <f>+C18+C24</f>
        <v>0</v>
      </c>
      <c r="D30" s="88">
        <f>+D18+D24</f>
        <v>0</v>
      </c>
      <c r="E30" s="88">
        <f>+E18+E24</f>
        <v>0</v>
      </c>
      <c r="F30" s="51" t="s">
        <v>280</v>
      </c>
      <c r="G30" s="88">
        <f>SUM(G18:G29)</f>
        <v>0</v>
      </c>
      <c r="H30" s="88">
        <f>SUM(H18:H29)</f>
        <v>0</v>
      </c>
      <c r="I30" s="122">
        <f>SUM(I18:I29)</f>
        <v>0</v>
      </c>
      <c r="J30" s="363"/>
    </row>
    <row r="31" spans="1:10" ht="13.5" thickBot="1" x14ac:dyDescent="0.25">
      <c r="A31" s="106" t="s">
        <v>30</v>
      </c>
      <c r="B31" s="112" t="s">
        <v>281</v>
      </c>
      <c r="C31" s="260">
        <f>+C17+C30</f>
        <v>0</v>
      </c>
      <c r="D31" s="260">
        <f>+D17+D30</f>
        <v>383000</v>
      </c>
      <c r="E31" s="261">
        <f>+E17+E30</f>
        <v>383000</v>
      </c>
      <c r="F31" s="112" t="s">
        <v>282</v>
      </c>
      <c r="G31" s="260">
        <f>+G17+G30</f>
        <v>195932000</v>
      </c>
      <c r="H31" s="260">
        <f>+H17+H30</f>
        <v>447500</v>
      </c>
      <c r="I31" s="261">
        <f>+I17+I30</f>
        <v>196379500</v>
      </c>
      <c r="J31" s="363"/>
    </row>
    <row r="32" spans="1:10" ht="13.5" thickBot="1" x14ac:dyDescent="0.25">
      <c r="A32" s="106" t="s">
        <v>31</v>
      </c>
      <c r="B32" s="112" t="s">
        <v>89</v>
      </c>
      <c r="C32" s="260">
        <f>IF(C17-G17&lt;0,G17-C17,"-")</f>
        <v>195932000</v>
      </c>
      <c r="D32" s="260">
        <f>IF(D17-H17&lt;0,H17-D17,"-")</f>
        <v>64500</v>
      </c>
      <c r="E32" s="261">
        <f>IF(E17-I17&lt;0,I17-E17,"-")</f>
        <v>195996500</v>
      </c>
      <c r="F32" s="112" t="s">
        <v>90</v>
      </c>
      <c r="G32" s="260" t="str">
        <f>IF(C17-G17&gt;0,C17-G17,"-")</f>
        <v>-</v>
      </c>
      <c r="H32" s="260" t="str">
        <f>IF(D17-H17&gt;0,D17-H17,"-")</f>
        <v>-</v>
      </c>
      <c r="I32" s="261" t="str">
        <f>IF(E17-I17&gt;0,E17-I17,"-")</f>
        <v>-</v>
      </c>
      <c r="J32" s="363"/>
    </row>
    <row r="33" spans="1:10" ht="13.5" thickBot="1" x14ac:dyDescent="0.25">
      <c r="A33" s="106" t="s">
        <v>32</v>
      </c>
      <c r="B33" s="112" t="s">
        <v>441</v>
      </c>
      <c r="C33" s="260">
        <f>IF(C31-G31&lt;0,G31-C31,"-")</f>
        <v>195932000</v>
      </c>
      <c r="D33" s="260">
        <f>IF(D31-H31&lt;0,H31-D31,"-")</f>
        <v>64500</v>
      </c>
      <c r="E33" s="260">
        <f>IF(E31-I31&lt;0,I31-E31,"-")</f>
        <v>195996500</v>
      </c>
      <c r="F33" s="112" t="s">
        <v>442</v>
      </c>
      <c r="G33" s="260" t="str">
        <f>IF(C31-G31&gt;0,C31-G31,"-")</f>
        <v>-</v>
      </c>
      <c r="H33" s="260" t="str">
        <f>IF(D31-H31&gt;0,D31-H31,"-")</f>
        <v>-</v>
      </c>
      <c r="I33" s="262" t="str">
        <f>IF(E31-I31&gt;0,E31-I31,"-")</f>
        <v>-</v>
      </c>
      <c r="J33" s="363"/>
    </row>
  </sheetData>
  <mergeCells count="2">
    <mergeCell ref="A3:A4"/>
    <mergeCell ref="J1:J33"/>
  </mergeCells>
  <phoneticPr fontId="0" type="noConversion"/>
  <printOptions horizontalCentered="1"/>
  <pageMargins left="0.78740157480314965" right="0.78740157480314965" top="0.47244094488188981" bottom="0.78740157480314965" header="0.47244094488188981" footer="0.78740157480314965"/>
  <pageSetup paperSize="9" scale="72" orientation="landscape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9">
    <tabColor rgb="FF92D050"/>
    <pageSetUpPr fitToPage="1"/>
  </sheetPr>
  <dimension ref="A1:E38"/>
  <sheetViews>
    <sheetView topLeftCell="A22" zoomScaleNormal="100" workbookViewId="0">
      <selection activeCell="L18" sqref="L18"/>
    </sheetView>
  </sheetViews>
  <sheetFormatPr defaultRowHeight="12.75" x14ac:dyDescent="0.2"/>
  <cols>
    <col min="1" max="1" width="46.33203125" customWidth="1"/>
    <col min="2" max="2" width="13.83203125" customWidth="1"/>
    <col min="3" max="3" width="66.1640625" customWidth="1"/>
    <col min="4" max="5" width="13.83203125" customWidth="1"/>
  </cols>
  <sheetData>
    <row r="1" spans="1:5" ht="18.75" x14ac:dyDescent="0.3">
      <c r="A1" s="224" t="s">
        <v>436</v>
      </c>
      <c r="B1" s="64"/>
      <c r="C1" s="64"/>
      <c r="D1" s="64"/>
      <c r="E1" s="225" t="s">
        <v>84</v>
      </c>
    </row>
    <row r="2" spans="1:5" x14ac:dyDescent="0.2">
      <c r="A2" s="64"/>
      <c r="B2" s="64"/>
      <c r="C2" s="64"/>
      <c r="D2" s="64"/>
      <c r="E2" s="64"/>
    </row>
    <row r="3" spans="1:5" x14ac:dyDescent="0.2">
      <c r="A3" s="226"/>
      <c r="B3" s="227"/>
      <c r="C3" s="226"/>
      <c r="D3" s="228"/>
      <c r="E3" s="227"/>
    </row>
    <row r="4" spans="1:5" ht="15.75" x14ac:dyDescent="0.25">
      <c r="A4" s="66" t="str">
        <f>+ÖSSZEFÜGGÉSEK!A6</f>
        <v>2018. évi eredeti előirányzat BEVÉTELEK</v>
      </c>
      <c r="B4" s="229"/>
      <c r="C4" s="230"/>
      <c r="D4" s="228"/>
      <c r="E4" s="227"/>
    </row>
    <row r="5" spans="1:5" x14ac:dyDescent="0.2">
      <c r="A5" s="226"/>
      <c r="B5" s="227"/>
      <c r="C5" s="226"/>
      <c r="D5" s="228"/>
      <c r="E5" s="227"/>
    </row>
    <row r="6" spans="1:5" x14ac:dyDescent="0.2">
      <c r="A6" s="226" t="s">
        <v>404</v>
      </c>
      <c r="B6" s="227">
        <f>+'1.1.sz.mell.'!C63</f>
        <v>50441820</v>
      </c>
      <c r="C6" s="226" t="s">
        <v>384</v>
      </c>
      <c r="D6" s="228">
        <f>+'2.1.sz.mell  '!C18+'2.2.sz.mell  '!C17</f>
        <v>50441820</v>
      </c>
      <c r="E6" s="227">
        <f>+B6-D6</f>
        <v>0</v>
      </c>
    </row>
    <row r="7" spans="1:5" x14ac:dyDescent="0.2">
      <c r="A7" s="226" t="s">
        <v>420</v>
      </c>
      <c r="B7" s="227">
        <f>+'1.1.sz.mell.'!C87</f>
        <v>207193931</v>
      </c>
      <c r="C7" s="226" t="s">
        <v>390</v>
      </c>
      <c r="D7" s="228">
        <f>+'2.1.sz.mell  '!C29+'2.2.sz.mell  '!C30</f>
        <v>207193931</v>
      </c>
      <c r="E7" s="227">
        <f>+B7-D7</f>
        <v>0</v>
      </c>
    </row>
    <row r="8" spans="1:5" x14ac:dyDescent="0.2">
      <c r="A8" s="226" t="s">
        <v>421</v>
      </c>
      <c r="B8" s="227">
        <f>+'1.1.sz.mell.'!C88</f>
        <v>257635751</v>
      </c>
      <c r="C8" s="226" t="s">
        <v>391</v>
      </c>
      <c r="D8" s="228">
        <f>+'2.1.sz.mell  '!C30+'2.2.sz.mell  '!C31</f>
        <v>257635751</v>
      </c>
      <c r="E8" s="227">
        <f>+B8-D8</f>
        <v>0</v>
      </c>
    </row>
    <row r="9" spans="1:5" x14ac:dyDescent="0.2">
      <c r="A9" s="226"/>
      <c r="B9" s="227"/>
      <c r="C9" s="226"/>
      <c r="D9" s="228"/>
      <c r="E9" s="227"/>
    </row>
    <row r="10" spans="1:5" ht="15.75" x14ac:dyDescent="0.25">
      <c r="A10" s="66" t="str">
        <f>+ÖSSZEFÜGGÉSEK!A13</f>
        <v>2018. évi előirányzat módosítások BEVÉTELEK</v>
      </c>
      <c r="B10" s="229"/>
      <c r="C10" s="230"/>
      <c r="D10" s="228"/>
      <c r="E10" s="227"/>
    </row>
    <row r="11" spans="1:5" x14ac:dyDescent="0.2">
      <c r="A11" s="226"/>
      <c r="B11" s="227"/>
      <c r="C11" s="226"/>
      <c r="D11" s="228"/>
      <c r="E11" s="227"/>
    </row>
    <row r="12" spans="1:5" x14ac:dyDescent="0.2">
      <c r="A12" s="226" t="s">
        <v>405</v>
      </c>
      <c r="B12" s="227">
        <f>+'1.1.sz.mell.'!F63</f>
        <v>3311580</v>
      </c>
      <c r="C12" s="226" t="s">
        <v>385</v>
      </c>
      <c r="D12" s="228">
        <f>+'2.1.sz.mell  '!D18+'2.2.sz.mell  '!D17</f>
        <v>3311580</v>
      </c>
      <c r="E12" s="227">
        <f>+B12-D12</f>
        <v>0</v>
      </c>
    </row>
    <row r="13" spans="1:5" x14ac:dyDescent="0.2">
      <c r="A13" s="226" t="s">
        <v>406</v>
      </c>
      <c r="B13" s="227">
        <f>+'1.1.sz.mell.'!F87</f>
        <v>-2438009</v>
      </c>
      <c r="C13" s="226" t="s">
        <v>392</v>
      </c>
      <c r="D13" s="228">
        <f>+'2.1.sz.mell  '!D29+'2.2.sz.mell  '!D30</f>
        <v>-2438009</v>
      </c>
      <c r="E13" s="227">
        <f>+B13-D13</f>
        <v>0</v>
      </c>
    </row>
    <row r="14" spans="1:5" x14ac:dyDescent="0.2">
      <c r="A14" s="226" t="s">
        <v>407</v>
      </c>
      <c r="B14" s="227">
        <f>+'1.1.sz.mell.'!F88</f>
        <v>873571</v>
      </c>
      <c r="C14" s="226" t="s">
        <v>393</v>
      </c>
      <c r="D14" s="228">
        <f>+'2.1.sz.mell  '!D30+'2.2.sz.mell  '!D31</f>
        <v>873571</v>
      </c>
      <c r="E14" s="227">
        <f>+B14-D14</f>
        <v>0</v>
      </c>
    </row>
    <row r="15" spans="1:5" x14ac:dyDescent="0.2">
      <c r="A15" s="226"/>
      <c r="B15" s="227"/>
      <c r="C15" s="226"/>
      <c r="D15" s="228"/>
      <c r="E15" s="227"/>
    </row>
    <row r="16" spans="1:5" ht="14.25" x14ac:dyDescent="0.2">
      <c r="A16" s="231" t="str">
        <f>+ÖSSZEFÜGGÉSEK!A19</f>
        <v>2018. módosítás utáni módosított előrirányzatok BEVÉTELEK</v>
      </c>
      <c r="B16" s="65"/>
      <c r="C16" s="230"/>
      <c r="D16" s="228"/>
      <c r="E16" s="227"/>
    </row>
    <row r="17" spans="1:5" x14ac:dyDescent="0.2">
      <c r="A17" s="226"/>
      <c r="B17" s="227"/>
      <c r="C17" s="226"/>
      <c r="D17" s="228"/>
      <c r="E17" s="227"/>
    </row>
    <row r="18" spans="1:5" x14ac:dyDescent="0.2">
      <c r="A18" s="226" t="s">
        <v>408</v>
      </c>
      <c r="B18" s="227">
        <f>+'1.1.sz.mell.'!G63</f>
        <v>53753400</v>
      </c>
      <c r="C18" s="226" t="s">
        <v>386</v>
      </c>
      <c r="D18" s="228">
        <f>+'2.1.sz.mell  '!E18+'2.2.sz.mell  '!E17</f>
        <v>53753400</v>
      </c>
      <c r="E18" s="227">
        <f>+B18-D18</f>
        <v>0</v>
      </c>
    </row>
    <row r="19" spans="1:5" x14ac:dyDescent="0.2">
      <c r="A19" s="226" t="s">
        <v>409</v>
      </c>
      <c r="B19" s="227">
        <f>+'1.1.sz.mell.'!G87</f>
        <v>204755922</v>
      </c>
      <c r="C19" s="226" t="s">
        <v>394</v>
      </c>
      <c r="D19" s="228">
        <f>+'2.1.sz.mell  '!E29+'2.2.sz.mell  '!E30</f>
        <v>204755922</v>
      </c>
      <c r="E19" s="227">
        <f>+B19-D19</f>
        <v>0</v>
      </c>
    </row>
    <row r="20" spans="1:5" x14ac:dyDescent="0.2">
      <c r="A20" s="226" t="s">
        <v>410</v>
      </c>
      <c r="B20" s="227">
        <f>+'1.1.sz.mell.'!G88</f>
        <v>258509322</v>
      </c>
      <c r="C20" s="226" t="s">
        <v>395</v>
      </c>
      <c r="D20" s="228">
        <f>+'2.1.sz.mell  '!E30+'2.2.sz.mell  '!E31</f>
        <v>258509322</v>
      </c>
      <c r="E20" s="227">
        <f>+B20-D20</f>
        <v>0</v>
      </c>
    </row>
    <row r="21" spans="1:5" x14ac:dyDescent="0.2">
      <c r="A21" s="226"/>
      <c r="B21" s="227"/>
      <c r="C21" s="226"/>
      <c r="D21" s="228"/>
      <c r="E21" s="227"/>
    </row>
    <row r="22" spans="1:5" ht="15.75" x14ac:dyDescent="0.25">
      <c r="A22" s="66" t="str">
        <f>+ÖSSZEFÜGGÉSEK!A25</f>
        <v>2018. évi eredeti előirányzat KIADÁSOK</v>
      </c>
      <c r="B22" s="229"/>
      <c r="C22" s="230"/>
      <c r="D22" s="228"/>
      <c r="E22" s="227"/>
    </row>
    <row r="23" spans="1:5" x14ac:dyDescent="0.2">
      <c r="A23" s="226"/>
      <c r="B23" s="227"/>
      <c r="C23" s="226"/>
      <c r="D23" s="228"/>
      <c r="E23" s="227"/>
    </row>
    <row r="24" spans="1:5" x14ac:dyDescent="0.2">
      <c r="A24" s="226" t="s">
        <v>422</v>
      </c>
      <c r="B24" s="227">
        <f>+'1.1.sz.mell.'!C130</f>
        <v>256703751</v>
      </c>
      <c r="C24" s="226" t="s">
        <v>387</v>
      </c>
      <c r="D24" s="228">
        <f>+'2.1.sz.mell  '!G18+'2.2.sz.mell  '!G17</f>
        <v>256703751</v>
      </c>
      <c r="E24" s="227">
        <f>+B24-D24</f>
        <v>0</v>
      </c>
    </row>
    <row r="25" spans="1:5" x14ac:dyDescent="0.2">
      <c r="A25" s="226" t="s">
        <v>412</v>
      </c>
      <c r="B25" s="227">
        <f>+'1.1.sz.mell.'!C155</f>
        <v>932000</v>
      </c>
      <c r="C25" s="226" t="s">
        <v>396</v>
      </c>
      <c r="D25" s="228">
        <f>+'2.1.sz.mell  '!G29+'2.2.sz.mell  '!G30</f>
        <v>932000</v>
      </c>
      <c r="E25" s="227">
        <f>+B25-D25</f>
        <v>0</v>
      </c>
    </row>
    <row r="26" spans="1:5" x14ac:dyDescent="0.2">
      <c r="A26" s="226" t="s">
        <v>413</v>
      </c>
      <c r="B26" s="227">
        <f>+'1.1.sz.mell.'!C156</f>
        <v>257635751</v>
      </c>
      <c r="C26" s="226" t="s">
        <v>397</v>
      </c>
      <c r="D26" s="228">
        <f>+'2.1.sz.mell  '!G30+'2.2.sz.mell  '!G31</f>
        <v>257635751</v>
      </c>
      <c r="E26" s="227">
        <f>+B26-D26</f>
        <v>0</v>
      </c>
    </row>
    <row r="27" spans="1:5" x14ac:dyDescent="0.2">
      <c r="A27" s="226"/>
      <c r="B27" s="227"/>
      <c r="C27" s="226"/>
      <c r="D27" s="228"/>
      <c r="E27" s="227"/>
    </row>
    <row r="28" spans="1:5" ht="15.75" x14ac:dyDescent="0.25">
      <c r="A28" s="66" t="str">
        <f>+ÖSSZEFÜGGÉSEK!A31</f>
        <v>2018. évi előirányzat módosítások KIADÁSOK</v>
      </c>
      <c r="B28" s="229"/>
      <c r="C28" s="230"/>
      <c r="D28" s="228"/>
      <c r="E28" s="227"/>
    </row>
    <row r="29" spans="1:5" x14ac:dyDescent="0.2">
      <c r="A29" s="226"/>
      <c r="B29" s="227"/>
      <c r="C29" s="226"/>
      <c r="D29" s="228"/>
      <c r="E29" s="227"/>
    </row>
    <row r="30" spans="1:5" x14ac:dyDescent="0.2">
      <c r="A30" s="226" t="s">
        <v>414</v>
      </c>
      <c r="B30" s="227">
        <f>+'1.1.sz.mell.'!F130</f>
        <v>874158</v>
      </c>
      <c r="C30" s="226" t="s">
        <v>388</v>
      </c>
      <c r="D30" s="228">
        <f>+'2.1.sz.mell  '!H18+'2.2.sz.mell  '!H17</f>
        <v>874158</v>
      </c>
      <c r="E30" s="227">
        <f>+B30-D30</f>
        <v>0</v>
      </c>
    </row>
    <row r="31" spans="1:5" x14ac:dyDescent="0.2">
      <c r="A31" s="226" t="s">
        <v>415</v>
      </c>
      <c r="B31" s="227">
        <f>+'1.1.sz.mell.'!F155</f>
        <v>-587</v>
      </c>
      <c r="C31" s="226" t="s">
        <v>398</v>
      </c>
      <c r="D31" s="228">
        <f>+'2.1.sz.mell  '!H29+'2.2.sz.mell  '!H30</f>
        <v>-587</v>
      </c>
      <c r="E31" s="227">
        <f>+B31-D31</f>
        <v>0</v>
      </c>
    </row>
    <row r="32" spans="1:5" x14ac:dyDescent="0.2">
      <c r="A32" s="226" t="s">
        <v>416</v>
      </c>
      <c r="B32" s="227">
        <f>+'1.1.sz.mell.'!F156</f>
        <v>873571</v>
      </c>
      <c r="C32" s="226" t="s">
        <v>399</v>
      </c>
      <c r="D32" s="228">
        <f>+'2.1.sz.mell  '!H30+'2.2.sz.mell  '!H31</f>
        <v>873571</v>
      </c>
      <c r="E32" s="227">
        <f>+B32-D32</f>
        <v>0</v>
      </c>
    </row>
    <row r="33" spans="1:5" x14ac:dyDescent="0.2">
      <c r="A33" s="226"/>
      <c r="B33" s="227"/>
      <c r="C33" s="226"/>
      <c r="D33" s="228"/>
      <c r="E33" s="227"/>
    </row>
    <row r="34" spans="1:5" ht="15.75" x14ac:dyDescent="0.25">
      <c r="A34" s="232" t="str">
        <f>+ÖSSZEFÜGGÉSEK!A37</f>
        <v>2018. módosítás utáni módosított előirányzatok KIADÁSOK</v>
      </c>
      <c r="B34" s="229"/>
      <c r="C34" s="230"/>
      <c r="D34" s="228"/>
      <c r="E34" s="227"/>
    </row>
    <row r="35" spans="1:5" x14ac:dyDescent="0.2">
      <c r="A35" s="226"/>
      <c r="B35" s="227"/>
      <c r="C35" s="226"/>
      <c r="D35" s="228"/>
      <c r="E35" s="227"/>
    </row>
    <row r="36" spans="1:5" x14ac:dyDescent="0.2">
      <c r="A36" s="226" t="s">
        <v>417</v>
      </c>
      <c r="B36" s="227">
        <f>+'1.1.sz.mell.'!G130</f>
        <v>257577909</v>
      </c>
      <c r="C36" s="226" t="s">
        <v>389</v>
      </c>
      <c r="D36" s="228">
        <f>+'2.1.sz.mell  '!I18+'2.2.sz.mell  '!I17</f>
        <v>257577909</v>
      </c>
      <c r="E36" s="227">
        <f>+B36-D36</f>
        <v>0</v>
      </c>
    </row>
    <row r="37" spans="1:5" x14ac:dyDescent="0.2">
      <c r="A37" s="226" t="s">
        <v>418</v>
      </c>
      <c r="B37" s="227">
        <f>+'1.1.sz.mell.'!G155</f>
        <v>931413</v>
      </c>
      <c r="C37" s="226" t="s">
        <v>400</v>
      </c>
      <c r="D37" s="228">
        <f>+'2.1.sz.mell  '!I29+'2.2.sz.mell  '!I30</f>
        <v>931413</v>
      </c>
      <c r="E37" s="227">
        <f>+B37-D37</f>
        <v>0</v>
      </c>
    </row>
    <row r="38" spans="1:5" x14ac:dyDescent="0.2">
      <c r="A38" s="226" t="s">
        <v>423</v>
      </c>
      <c r="B38" s="227">
        <f>+'1.1.sz.mell.'!G156</f>
        <v>258509322</v>
      </c>
      <c r="C38" s="226" t="s">
        <v>401</v>
      </c>
      <c r="D38" s="228">
        <f>+'2.1.sz.mell  '!I30+'2.2.sz.mell  '!I31</f>
        <v>258509322</v>
      </c>
      <c r="E38" s="227">
        <f>+B38-D38</f>
        <v>0</v>
      </c>
    </row>
  </sheetData>
  <phoneticPr fontId="25" type="noConversion"/>
  <conditionalFormatting sqref="E3:E15">
    <cfRule type="cellIs" dxfId="1" priority="2" stopIfTrue="1" operator="notEqual">
      <formula>0</formula>
    </cfRule>
  </conditionalFormatting>
  <conditionalFormatting sqref="E3:E38">
    <cfRule type="cellIs" dxfId="0" priority="1" stopIfTrue="1" operator="notEqual">
      <formula>0</formula>
    </cfRule>
  </conditionalFormatting>
  <pageMargins left="0.79" right="0.56999999999999995" top="0.88" bottom="0.66" header="0.5" footer="0.5"/>
  <pageSetup paperSize="9" scale="96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0">
    <tabColor rgb="FF92D050"/>
  </sheetPr>
  <dimension ref="A1:I23"/>
  <sheetViews>
    <sheetView topLeftCell="A7" zoomScaleNormal="100" workbookViewId="0">
      <selection activeCell="G11" sqref="G11"/>
    </sheetView>
  </sheetViews>
  <sheetFormatPr defaultRowHeight="12.75" x14ac:dyDescent="0.2"/>
  <cols>
    <col min="1" max="1" width="38.83203125" style="28" customWidth="1"/>
    <col min="2" max="8" width="15.83203125" style="27" customWidth="1"/>
    <col min="9" max="9" width="15.83203125" style="34" customWidth="1"/>
    <col min="10" max="11" width="12.83203125" style="27" customWidth="1"/>
    <col min="12" max="12" width="13.83203125" style="27" customWidth="1"/>
    <col min="13" max="16384" width="9.33203125" style="27"/>
  </cols>
  <sheetData>
    <row r="1" spans="1:9" ht="25.5" customHeight="1" x14ac:dyDescent="0.2">
      <c r="A1" s="365" t="s">
        <v>0</v>
      </c>
      <c r="B1" s="365"/>
      <c r="C1" s="365"/>
      <c r="D1" s="365"/>
      <c r="E1" s="365"/>
      <c r="F1" s="365"/>
      <c r="G1" s="365"/>
      <c r="H1" s="365"/>
      <c r="I1" s="365"/>
    </row>
    <row r="2" spans="1:9" ht="22.5" customHeight="1" thickBot="1" x14ac:dyDescent="0.3">
      <c r="A2" s="58"/>
      <c r="B2" s="34"/>
      <c r="C2" s="34"/>
      <c r="D2" s="34"/>
      <c r="E2" s="34"/>
      <c r="F2" s="34"/>
      <c r="G2" s="34"/>
      <c r="H2" s="34"/>
      <c r="I2" s="31" t="e">
        <f>'2.2.sz.mell  '!I2</f>
        <v>#REF!</v>
      </c>
    </row>
    <row r="3" spans="1:9" s="29" customFormat="1" ht="44.25" customHeight="1" thickBot="1" x14ac:dyDescent="0.25">
      <c r="A3" s="59" t="s">
        <v>42</v>
      </c>
      <c r="B3" s="60" t="s">
        <v>43</v>
      </c>
      <c r="C3" s="60" t="s">
        <v>44</v>
      </c>
      <c r="D3" s="60" t="str">
        <f>+CONCATENATE("Felhasználás   ",LEFT(ÖSSZEFÜGGÉSEK!A6,4)-1,". XII. 31-ig")</f>
        <v>Felhasználás   2017. XII. 31-ig</v>
      </c>
      <c r="E3" s="60" t="str">
        <f>+CONCATENATE(LEFT(ÖSSZEFÜGGÉSEK!A6,4),". évi",CHAR(10),"eredeti előirányzat")</f>
        <v>2018. évi
eredeti előirányzat</v>
      </c>
      <c r="F3" s="336" t="s">
        <v>447</v>
      </c>
      <c r="G3" s="336" t="str">
        <f>'1.1.sz.mell.'!E4</f>
        <v xml:space="preserve">2. sz. módosítás </v>
      </c>
      <c r="H3" s="336" t="s">
        <v>475</v>
      </c>
      <c r="I3" s="338" t="str">
        <f>'1.1.sz.mell.'!G4</f>
        <v>2. számú módosítás utáni előirányzat</v>
      </c>
    </row>
    <row r="4" spans="1:9" s="34" customFormat="1" ht="12" customHeight="1" thickBot="1" x14ac:dyDescent="0.25">
      <c r="A4" s="32" t="s">
        <v>353</v>
      </c>
      <c r="B4" s="33" t="s">
        <v>354</v>
      </c>
      <c r="C4" s="33" t="s">
        <v>355</v>
      </c>
      <c r="D4" s="33" t="s">
        <v>357</v>
      </c>
      <c r="E4" s="33" t="s">
        <v>356</v>
      </c>
      <c r="F4" s="33" t="s">
        <v>358</v>
      </c>
      <c r="G4" s="33" t="s">
        <v>359</v>
      </c>
      <c r="H4" s="339" t="s">
        <v>450</v>
      </c>
      <c r="I4" s="340" t="s">
        <v>449</v>
      </c>
    </row>
    <row r="5" spans="1:9" ht="33.75" x14ac:dyDescent="0.2">
      <c r="A5" s="186" t="s">
        <v>464</v>
      </c>
      <c r="B5" s="21">
        <v>186271200</v>
      </c>
      <c r="C5" s="188" t="s">
        <v>462</v>
      </c>
      <c r="D5" s="21">
        <v>2530200</v>
      </c>
      <c r="E5" s="21">
        <v>183741000</v>
      </c>
      <c r="F5" s="21"/>
      <c r="G5" s="21"/>
      <c r="H5" s="21">
        <f>F5+G5</f>
        <v>0</v>
      </c>
      <c r="I5" s="35">
        <f>E5+H5</f>
        <v>183741000</v>
      </c>
    </row>
    <row r="6" spans="1:9" ht="15.95" customHeight="1" x14ac:dyDescent="0.2">
      <c r="A6" s="186" t="s">
        <v>465</v>
      </c>
      <c r="B6" s="21">
        <v>190000</v>
      </c>
      <c r="C6" s="188" t="s">
        <v>461</v>
      </c>
      <c r="D6" s="21"/>
      <c r="E6" s="21">
        <v>190000</v>
      </c>
      <c r="F6" s="21"/>
      <c r="G6" s="21"/>
      <c r="H6" s="21">
        <f>F6+G6</f>
        <v>0</v>
      </c>
      <c r="I6" s="35">
        <f>E6+H6</f>
        <v>190000</v>
      </c>
    </row>
    <row r="7" spans="1:9" ht="15.95" customHeight="1" x14ac:dyDescent="0.2">
      <c r="A7" s="186" t="s">
        <v>466</v>
      </c>
      <c r="B7" s="21">
        <v>98000</v>
      </c>
      <c r="C7" s="188" t="s">
        <v>461</v>
      </c>
      <c r="D7" s="21"/>
      <c r="E7" s="21">
        <v>98000</v>
      </c>
      <c r="F7" s="21"/>
      <c r="G7" s="21"/>
      <c r="H7" s="21">
        <f t="shared" ref="H7:H22" si="0">F7+G7</f>
        <v>0</v>
      </c>
      <c r="I7" s="35">
        <f t="shared" ref="I7:I22" si="1">E7+H7</f>
        <v>98000</v>
      </c>
    </row>
    <row r="8" spans="1:9" ht="15.95" customHeight="1" x14ac:dyDescent="0.2">
      <c r="A8" s="186" t="s">
        <v>467</v>
      </c>
      <c r="B8" s="21">
        <v>2500000</v>
      </c>
      <c r="C8" s="188" t="s">
        <v>461</v>
      </c>
      <c r="D8" s="21"/>
      <c r="E8" s="21">
        <v>2500000</v>
      </c>
      <c r="F8" s="21"/>
      <c r="G8" s="21"/>
      <c r="H8" s="21">
        <f t="shared" si="0"/>
        <v>0</v>
      </c>
      <c r="I8" s="35">
        <f t="shared" si="1"/>
        <v>2500000</v>
      </c>
    </row>
    <row r="9" spans="1:9" ht="15.95" customHeight="1" x14ac:dyDescent="0.2">
      <c r="A9" s="186" t="s">
        <v>468</v>
      </c>
      <c r="B9" s="21">
        <v>4003000</v>
      </c>
      <c r="C9" s="188" t="s">
        <v>461</v>
      </c>
      <c r="D9" s="21"/>
      <c r="E9" s="21">
        <v>4003000</v>
      </c>
      <c r="F9" s="21"/>
      <c r="G9" s="21"/>
      <c r="H9" s="21">
        <f t="shared" si="0"/>
        <v>0</v>
      </c>
      <c r="I9" s="35">
        <f t="shared" si="1"/>
        <v>4003000</v>
      </c>
    </row>
    <row r="10" spans="1:9" ht="15.95" customHeight="1" x14ac:dyDescent="0.2">
      <c r="A10" s="186" t="s">
        <v>469</v>
      </c>
      <c r="B10" s="21">
        <v>5400000</v>
      </c>
      <c r="C10" s="188" t="s">
        <v>461</v>
      </c>
      <c r="D10" s="21"/>
      <c r="E10" s="21">
        <v>5400000</v>
      </c>
      <c r="F10" s="21"/>
      <c r="G10" s="21"/>
      <c r="H10" s="21">
        <f t="shared" si="0"/>
        <v>0</v>
      </c>
      <c r="I10" s="35">
        <f t="shared" si="1"/>
        <v>5400000</v>
      </c>
    </row>
    <row r="11" spans="1:9" ht="15.95" customHeight="1" x14ac:dyDescent="0.2">
      <c r="A11" s="186" t="s">
        <v>470</v>
      </c>
      <c r="B11" s="21">
        <v>30000</v>
      </c>
      <c r="C11" s="188" t="s">
        <v>461</v>
      </c>
      <c r="D11" s="21"/>
      <c r="E11" s="21">
        <v>0</v>
      </c>
      <c r="F11" s="21">
        <v>30000</v>
      </c>
      <c r="G11" s="21">
        <v>383000</v>
      </c>
      <c r="H11" s="21">
        <f t="shared" si="0"/>
        <v>413000</v>
      </c>
      <c r="I11" s="35">
        <f t="shared" si="1"/>
        <v>413000</v>
      </c>
    </row>
    <row r="12" spans="1:9" ht="20.25" customHeight="1" x14ac:dyDescent="0.2">
      <c r="A12" s="186" t="s">
        <v>471</v>
      </c>
      <c r="B12" s="21">
        <v>34500</v>
      </c>
      <c r="C12" s="188" t="s">
        <v>461</v>
      </c>
      <c r="D12" s="21"/>
      <c r="E12" s="21">
        <v>0</v>
      </c>
      <c r="F12" s="21">
        <v>34500</v>
      </c>
      <c r="G12" s="21"/>
      <c r="H12" s="21">
        <f t="shared" si="0"/>
        <v>34500</v>
      </c>
      <c r="I12" s="35">
        <f t="shared" si="1"/>
        <v>34500</v>
      </c>
    </row>
    <row r="13" spans="1:9" ht="15.95" customHeight="1" x14ac:dyDescent="0.2">
      <c r="A13" s="186"/>
      <c r="B13" s="21"/>
      <c r="C13" s="188"/>
      <c r="D13" s="21"/>
      <c r="E13" s="21"/>
      <c r="F13" s="21"/>
      <c r="G13" s="21"/>
      <c r="H13" s="21">
        <f t="shared" si="0"/>
        <v>0</v>
      </c>
      <c r="I13" s="35">
        <f t="shared" si="1"/>
        <v>0</v>
      </c>
    </row>
    <row r="14" spans="1:9" ht="15.95" customHeight="1" x14ac:dyDescent="0.2">
      <c r="A14" s="186"/>
      <c r="B14" s="21"/>
      <c r="C14" s="188"/>
      <c r="D14" s="21"/>
      <c r="E14" s="21"/>
      <c r="F14" s="21"/>
      <c r="G14" s="21"/>
      <c r="H14" s="21">
        <f t="shared" si="0"/>
        <v>0</v>
      </c>
      <c r="I14" s="35">
        <f t="shared" si="1"/>
        <v>0</v>
      </c>
    </row>
    <row r="15" spans="1:9" ht="15.95" customHeight="1" x14ac:dyDescent="0.2">
      <c r="A15" s="186"/>
      <c r="B15" s="21"/>
      <c r="C15" s="188"/>
      <c r="D15" s="21"/>
      <c r="E15" s="21"/>
      <c r="F15" s="21"/>
      <c r="G15" s="21"/>
      <c r="H15" s="21">
        <f t="shared" si="0"/>
        <v>0</v>
      </c>
      <c r="I15" s="35">
        <f t="shared" si="1"/>
        <v>0</v>
      </c>
    </row>
    <row r="16" spans="1:9" ht="15.95" customHeight="1" x14ac:dyDescent="0.2">
      <c r="A16" s="186"/>
      <c r="B16" s="21"/>
      <c r="C16" s="188"/>
      <c r="D16" s="21"/>
      <c r="E16" s="21"/>
      <c r="F16" s="21"/>
      <c r="G16" s="21"/>
      <c r="H16" s="21">
        <f t="shared" si="0"/>
        <v>0</v>
      </c>
      <c r="I16" s="35">
        <f t="shared" si="1"/>
        <v>0</v>
      </c>
    </row>
    <row r="17" spans="1:9" ht="15.95" customHeight="1" x14ac:dyDescent="0.2">
      <c r="A17" s="186"/>
      <c r="B17" s="21"/>
      <c r="C17" s="188"/>
      <c r="D17" s="21"/>
      <c r="E17" s="21"/>
      <c r="F17" s="21"/>
      <c r="G17" s="21"/>
      <c r="H17" s="21">
        <f t="shared" si="0"/>
        <v>0</v>
      </c>
      <c r="I17" s="35">
        <f t="shared" si="1"/>
        <v>0</v>
      </c>
    </row>
    <row r="18" spans="1:9" ht="15.95" customHeight="1" x14ac:dyDescent="0.2">
      <c r="A18" s="186"/>
      <c r="B18" s="21"/>
      <c r="C18" s="188"/>
      <c r="D18" s="21"/>
      <c r="E18" s="21"/>
      <c r="F18" s="21"/>
      <c r="G18" s="21"/>
      <c r="H18" s="21">
        <f t="shared" si="0"/>
        <v>0</v>
      </c>
      <c r="I18" s="35">
        <f t="shared" si="1"/>
        <v>0</v>
      </c>
    </row>
    <row r="19" spans="1:9" ht="15.95" customHeight="1" x14ac:dyDescent="0.2">
      <c r="A19" s="186"/>
      <c r="B19" s="21"/>
      <c r="C19" s="188"/>
      <c r="D19" s="21"/>
      <c r="E19" s="21"/>
      <c r="F19" s="21"/>
      <c r="G19" s="21"/>
      <c r="H19" s="21">
        <f t="shared" si="0"/>
        <v>0</v>
      </c>
      <c r="I19" s="35">
        <f t="shared" si="1"/>
        <v>0</v>
      </c>
    </row>
    <row r="20" spans="1:9" ht="15.95" customHeight="1" x14ac:dyDescent="0.2">
      <c r="A20" s="186"/>
      <c r="B20" s="21"/>
      <c r="C20" s="188"/>
      <c r="D20" s="21"/>
      <c r="E20" s="21"/>
      <c r="F20" s="21"/>
      <c r="G20" s="21"/>
      <c r="H20" s="21">
        <f t="shared" si="0"/>
        <v>0</v>
      </c>
      <c r="I20" s="35">
        <f t="shared" si="1"/>
        <v>0</v>
      </c>
    </row>
    <row r="21" spans="1:9" ht="15.95" customHeight="1" x14ac:dyDescent="0.2">
      <c r="A21" s="186"/>
      <c r="B21" s="21"/>
      <c r="C21" s="188"/>
      <c r="D21" s="21"/>
      <c r="E21" s="21"/>
      <c r="F21" s="21"/>
      <c r="G21" s="21"/>
      <c r="H21" s="21">
        <f t="shared" si="0"/>
        <v>0</v>
      </c>
      <c r="I21" s="35">
        <f t="shared" si="1"/>
        <v>0</v>
      </c>
    </row>
    <row r="22" spans="1:9" ht="15.95" customHeight="1" thickBot="1" x14ac:dyDescent="0.25">
      <c r="A22" s="36"/>
      <c r="B22" s="22"/>
      <c r="C22" s="189"/>
      <c r="D22" s="22"/>
      <c r="E22" s="22"/>
      <c r="F22" s="22"/>
      <c r="G22" s="22"/>
      <c r="H22" s="21">
        <f t="shared" si="0"/>
        <v>0</v>
      </c>
      <c r="I22" s="37">
        <f t="shared" si="1"/>
        <v>0</v>
      </c>
    </row>
    <row r="23" spans="1:9" s="40" customFormat="1" ht="18" customHeight="1" thickBot="1" x14ac:dyDescent="0.25">
      <c r="A23" s="61" t="s">
        <v>41</v>
      </c>
      <c r="B23" s="38">
        <f>SUM(B5:B22)</f>
        <v>198526700</v>
      </c>
      <c r="C23" s="48"/>
      <c r="D23" s="38">
        <f>SUM(D5:D22)</f>
        <v>2530200</v>
      </c>
      <c r="E23" s="38">
        <f>SUM(E5:E22)</f>
        <v>195932000</v>
      </c>
      <c r="F23" s="38"/>
      <c r="G23" s="38"/>
      <c r="H23" s="38">
        <f>SUM(H5:H22)</f>
        <v>447500</v>
      </c>
      <c r="I23" s="39">
        <f>SUM(I5:I22)</f>
        <v>196379500</v>
      </c>
    </row>
  </sheetData>
  <mergeCells count="1">
    <mergeCell ref="A1:I1"/>
  </mergeCells>
  <phoneticPr fontId="0" type="noConversion"/>
  <printOptions horizontalCentered="1"/>
  <pageMargins left="0.39370078740157483" right="0.39370078740157483" top="1.0236220472440944" bottom="0.98425196850393704" header="0.78740157480314965" footer="0.78740157480314965"/>
  <pageSetup paperSize="9" scale="89" orientation="landscape" horizontalDpi="300" verticalDpi="300" r:id="rId1"/>
  <headerFooter alignWithMargins="0">
    <oddHeader xml:space="preserve">&amp;R&amp;"Times New Roman CE,Félkövér dőlt"&amp;11 3. melléklet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14</vt:i4>
      </vt:variant>
      <vt:variant>
        <vt:lpstr>Névvel ellátott tartományok</vt:lpstr>
      </vt:variant>
      <vt:variant>
        <vt:i4>8</vt:i4>
      </vt:variant>
    </vt:vector>
  </HeadingPairs>
  <TitlesOfParts>
    <vt:vector size="22" baseType="lpstr">
      <vt:lpstr>ÖSSZEFÜGGÉSEK</vt:lpstr>
      <vt:lpstr>1.1.sz.mell.</vt:lpstr>
      <vt:lpstr>1.2.sz.mell. </vt:lpstr>
      <vt:lpstr>1.3.sz.mell. </vt:lpstr>
      <vt:lpstr>1.4.sz.mell. </vt:lpstr>
      <vt:lpstr>2.1.sz.mell  </vt:lpstr>
      <vt:lpstr>2.2.sz.mell  </vt:lpstr>
      <vt:lpstr>ELLENŐRZÉS-1.sz.2.a.sz.2.b.sz.</vt:lpstr>
      <vt:lpstr>3.sz.mell.</vt:lpstr>
      <vt:lpstr>4.sz.mell. </vt:lpstr>
      <vt:lpstr>5.1. sz. mell</vt:lpstr>
      <vt:lpstr>5.1.1. sz. mell </vt:lpstr>
      <vt:lpstr>5.1.2. sz. mell </vt:lpstr>
      <vt:lpstr>5.1.3. sz. mell </vt:lpstr>
      <vt:lpstr>'5.1. sz. mell'!Nyomtatási_cím</vt:lpstr>
      <vt:lpstr>'5.1.1. sz. mell '!Nyomtatási_cím</vt:lpstr>
      <vt:lpstr>'5.1.2. sz. mell '!Nyomtatási_cím</vt:lpstr>
      <vt:lpstr>'5.1.3. sz. mell '!Nyomtatási_cím</vt:lpstr>
      <vt:lpstr>'1.1.sz.mell.'!Nyomtatási_terület</vt:lpstr>
      <vt:lpstr>'1.2.sz.mell. '!Nyomtatási_terület</vt:lpstr>
      <vt:lpstr>'1.3.sz.mell. '!Nyomtatási_terület</vt:lpstr>
      <vt:lpstr>'1.4.sz.mell. 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Makranczi László</dc:creator>
  <cp:lastModifiedBy>Windows-felhasználó</cp:lastModifiedBy>
  <cp:lastPrinted>2017-12-28T12:01:25Z</cp:lastPrinted>
  <dcterms:created xsi:type="dcterms:W3CDTF">1999-10-30T10:30:45Z</dcterms:created>
  <dcterms:modified xsi:type="dcterms:W3CDTF">2018-07-12T12:35:08Z</dcterms:modified>
</cp:coreProperties>
</file>