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8" i="1" s="1"/>
  <c r="B15" i="1"/>
  <c r="B16" i="1"/>
  <c r="B10" i="1" s="1"/>
  <c r="B19" i="1"/>
  <c r="B18" i="1" s="1"/>
  <c r="B20" i="1"/>
  <c r="B21" i="1"/>
  <c r="B22" i="1"/>
  <c r="B27" i="1"/>
  <c r="B28" i="1"/>
  <c r="B29" i="1"/>
  <c r="B30" i="1"/>
  <c r="B24" i="1" s="1"/>
  <c r="B34" i="1"/>
  <c r="B33" i="1" s="1"/>
  <c r="B32" i="1" s="1"/>
  <c r="B35" i="1"/>
  <c r="B36" i="1"/>
  <c r="B37" i="1"/>
  <c r="B38" i="1"/>
  <c r="B46" i="1"/>
  <c r="B48" i="1"/>
  <c r="B43" i="1" s="1"/>
  <c r="B42" i="1" s="1"/>
  <c r="B40" i="1" s="1"/>
  <c r="B94" i="1" s="1"/>
  <c r="B49" i="1"/>
  <c r="B50" i="1"/>
  <c r="B51" i="1"/>
  <c r="B52" i="1"/>
  <c r="B53" i="1"/>
  <c r="B57" i="1"/>
  <c r="B58" i="1"/>
  <c r="B59" i="1"/>
  <c r="B60" i="1"/>
  <c r="B61" i="1"/>
  <c r="B66" i="1"/>
  <c r="B65" i="1" s="1"/>
  <c r="B69" i="1"/>
  <c r="B74" i="1"/>
  <c r="B73" i="1" s="1"/>
  <c r="B75" i="1"/>
  <c r="B79" i="1"/>
  <c r="B90" i="1"/>
  <c r="B93" i="1"/>
  <c r="B97" i="1"/>
  <c r="B99" i="1"/>
  <c r="B105" i="1" s="1"/>
  <c r="B100" i="1"/>
  <c r="B101" i="1"/>
  <c r="B104" i="1"/>
  <c r="B102" i="1" s="1"/>
  <c r="B7" i="1" l="1"/>
  <c r="B6" i="1" s="1"/>
  <c r="B92" i="1"/>
  <c r="B12" i="1"/>
  <c r="B77" i="1" l="1"/>
  <c r="B84" i="1" s="1"/>
  <c r="B91" i="1"/>
  <c r="B89" i="1"/>
  <c r="B95" i="1" s="1"/>
  <c r="B107" i="1" l="1"/>
</calcChain>
</file>

<file path=xl/sharedStrings.xml><?xml version="1.0" encoding="utf-8"?>
<sst xmlns="http://schemas.openxmlformats.org/spreadsheetml/2006/main" count="88" uniqueCount="86">
  <si>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</si>
  <si>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</si>
  <si>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</si>
  <si>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</si>
  <si>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</si>
  <si>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</si>
  <si>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</si>
  <si>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</si>
  <si>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</si>
  <si>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</si>
  <si>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</si>
  <si>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</si>
  <si>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</si>
  <si>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</si>
  <si>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</si>
  <si>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</si>
  <si>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</si>
  <si>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</si>
  <si>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</si>
  <si>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Forgatási célú értékpapírvásárlás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</si>
  <si>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</si>
  <si>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</si>
  <si>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</si>
  <si>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</si>
  <si>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</si>
  <si>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</si>
  <si>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</si>
  <si>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2.1.5. Hídvégi Béla emlékszoba kialakítása</t>
  </si>
  <si>
    <t>2.1.4. Rendőrségi épület felújítása</t>
  </si>
  <si>
    <t>2.1.3. Ivóvízhálózat felújítási munkái</t>
  </si>
  <si>
    <t>2.1.2. Művelődési Ház előtér mennyezet felújítása</t>
  </si>
  <si>
    <t>2.1.1. Idősek klubja kazáncsere továbbszámlázása</t>
  </si>
  <si>
    <t>2.1. Nagyszénás Nagyközség Önkormányzata</t>
  </si>
  <si>
    <t>2. Felújítási kiadások</t>
  </si>
  <si>
    <t>1.4.1. Kisértékű tárgyieszköz beruházás</t>
  </si>
  <si>
    <t>1.4. Nagyszénási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</si>
  <si>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</si>
  <si>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</si>
  <si>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</si>
  <si>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</si>
  <si>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1.1.13 Szövőszék vásárlás a Varrodába</t>
  </si>
  <si>
    <t>1.1.12. Tepülésrendezési eszközök felülvizsgálata</t>
  </si>
  <si>
    <t>1.1.11. Művelődési Ház külső felújítása</t>
  </si>
  <si>
    <t>1.1.10. Számítógépvásárlás a gyemekorvosi rendelőbe</t>
  </si>
  <si>
    <t>1.1.9. Közfoglalkoztatási beruházások (kerékpár tároló, járdák)</t>
  </si>
  <si>
    <t>1.1.8. Billenős pótkocsi vásárlás közfoglalkoztatás</t>
  </si>
  <si>
    <t>1.1.7. Kisértékű tárgyieszköz beruházás közfoglalkoztatás</t>
  </si>
  <si>
    <t>1.1.6. Sporttelep műfüves pálya építése</t>
  </si>
  <si>
    <t>1.1.5. Parkfürdő medencetető kialakítása</t>
  </si>
  <si>
    <t>1.1.4. Szennyvízhálózat fejlesztése</t>
  </si>
  <si>
    <t>1.1.3. Kisértékű tárgyieszköz beruházás</t>
  </si>
  <si>
    <t>1.1.2. Ingatlan vásárlás (Nagyszénás, Szabadság utca 18.)</t>
  </si>
  <si>
    <t>1.1.1. Iskola energetikai fejlesztése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</si>
  <si>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</si>
  <si>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</si>
  <si>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</si>
  <si>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</si>
  <si>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</si>
  <si>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</si>
  <si>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</si>
  <si>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</si>
  <si>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</si>
  <si>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</si>
  <si>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</si>
  <si>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</si>
  <si>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</si>
  <si>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</si>
  <si>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</si>
  <si>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</si>
  <si>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</si>
  <si>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</si>
  <si>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</si>
  <si>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</si>
  <si>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</si>
  <si>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</si>
  <si>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</si>
  <si>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</si>
  <si>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</si>
  <si>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</si>
  <si>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</si>
  <si>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</si>
  <si>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</si>
  <si>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ÖNKORMÁNYZAT KÖLTSÉGVETÉS MŰKÖDÉSI KIADÁSAI</t>
  </si>
  <si>
    <t>2018. évi költségvetési kiadások (adatok Ft-ban)</t>
  </si>
  <si>
    <t>"2. melléklet a 1/2018. (II.21.) önkormányzati rendelethez</t>
  </si>
  <si>
    <t>2. melléklet a…/2018. (…)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</si>
</sst>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7" fillId="0" borderId="0" xfId="1" applyNumberFormat="1" applyFont="1" applyFill="1" applyBorder="1" applyAlignment="1" applyProtection="1"/>
    <xf numFmtId="3" fontId="2" fillId="2" borderId="2" xfId="3" applyNumberFormat="1" applyFont="1" applyFill="1" applyBorder="1"/>
    <xf numFmtId="0" fontId="2" fillId="2" borderId="4" xfId="3" applyFont="1" applyFill="1" applyBorder="1" applyAlignment="1">
      <alignment wrapText="1"/>
    </xf>
    <xf numFmtId="3" fontId="2" fillId="2" borderId="1" xfId="3" applyNumberFormat="1" applyFont="1" applyFill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 applyAlignment="1">
      <alignment wrapText="1"/>
    </xf>
    <xf numFmtId="3" fontId="7" fillId="0" borderId="0" xfId="1" applyNumberFormat="1" applyFont="1" applyAlignment="1">
      <alignment horizontal="right"/>
    </xf>
    <xf numFmtId="0" fontId="6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 applyAlignment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165" fontId="1" fillId="0" borderId="0" xfId="1" applyNumberFormat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3" fontId="11" fillId="0" borderId="0" xfId="0" applyNumberFormat="1" applyFont="1"/>
    <xf numFmtId="0" fontId="13" fillId="0" borderId="0" xfId="0" applyFont="1"/>
    <xf numFmtId="14" fontId="7" fillId="0" borderId="0" xfId="0" applyNumberFormat="1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3_melléklet"/>
      <sheetName val="4_ melléklet"/>
      <sheetName val="5_melléklet"/>
      <sheetName val="kisértékű"/>
    </sheetNames>
    <sheetDataSet>
      <sheetData sheetId="0">
        <row r="80">
          <cell r="B80">
            <v>716494620</v>
          </cell>
        </row>
        <row r="96">
          <cell r="B96">
            <v>33247500</v>
          </cell>
        </row>
        <row r="100">
          <cell r="B100">
            <v>113500000</v>
          </cell>
        </row>
        <row r="104">
          <cell r="B104">
            <v>156396900</v>
          </cell>
        </row>
      </sheetData>
      <sheetData sheetId="1"/>
      <sheetData sheetId="2">
        <row r="13">
          <cell r="B13">
            <v>5600000</v>
          </cell>
        </row>
        <row r="19">
          <cell r="B19">
            <v>63296804</v>
          </cell>
        </row>
        <row r="29">
          <cell r="B29">
            <v>10000000</v>
          </cell>
        </row>
        <row r="33">
          <cell r="B33">
            <v>6200000</v>
          </cell>
        </row>
        <row r="39">
          <cell r="B39">
            <v>160145</v>
          </cell>
        </row>
        <row r="44">
          <cell r="B44">
            <v>2480000</v>
          </cell>
        </row>
      </sheetData>
      <sheetData sheetId="3">
        <row r="219">
          <cell r="B219">
            <v>88060984</v>
          </cell>
        </row>
        <row r="220">
          <cell r="B220">
            <v>14128360</v>
          </cell>
        </row>
        <row r="221">
          <cell r="B221">
            <v>90905582</v>
          </cell>
        </row>
        <row r="350">
          <cell r="B350">
            <v>71281767</v>
          </cell>
        </row>
        <row r="351">
          <cell r="B351">
            <v>15785942</v>
          </cell>
        </row>
        <row r="352">
          <cell r="B352">
            <v>28551692</v>
          </cell>
        </row>
        <row r="648">
          <cell r="B648">
            <v>125305250</v>
          </cell>
        </row>
        <row r="649">
          <cell r="B649">
            <v>23316036</v>
          </cell>
        </row>
        <row r="650">
          <cell r="B650">
            <v>33858545</v>
          </cell>
        </row>
        <row r="772">
          <cell r="B772">
            <v>70149386</v>
          </cell>
        </row>
        <row r="773">
          <cell r="B773">
            <v>14287500</v>
          </cell>
        </row>
        <row r="774">
          <cell r="B774">
            <v>61852780</v>
          </cell>
        </row>
      </sheetData>
      <sheetData sheetId="4">
        <row r="11">
          <cell r="D11">
            <v>2511603</v>
          </cell>
        </row>
        <row r="26">
          <cell r="D26">
            <v>1297900</v>
          </cell>
        </row>
        <row r="32">
          <cell r="D32">
            <v>599400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7"/>
  <sheetViews>
    <sheetView tabSelected="1" topLeftCell="A82" workbookViewId="0">
      <selection activeCell="B74" sqref="B74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65" t="s">
        <v>85</v>
      </c>
      <c r="B1" s="65"/>
      <c r="C1" s="2"/>
      <c r="D1" s="2"/>
    </row>
    <row r="2" spans="1:8" x14ac:dyDescent="0.2">
      <c r="A2" s="64" t="s">
        <v>84</v>
      </c>
      <c r="B2" s="63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62" t="s">
        <v>83</v>
      </c>
      <c r="B4" s="62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12" t="s">
        <v>82</v>
      </c>
      <c r="B6" s="59">
        <f>B7+B8+B9+B10</f>
        <v>725220773</v>
      </c>
      <c r="C6" s="4"/>
      <c r="D6" s="3"/>
      <c r="H6" s="4"/>
    </row>
    <row r="7" spans="1:8" x14ac:dyDescent="0.2">
      <c r="A7" s="61" t="s">
        <v>81</v>
      </c>
      <c r="B7" s="44">
        <f>B13+B19+B27+B33</f>
        <v>280831875</v>
      </c>
      <c r="C7" s="2"/>
      <c r="D7" s="2"/>
    </row>
    <row r="8" spans="1:8" x14ac:dyDescent="0.2">
      <c r="A8" s="60" t="s">
        <v>80</v>
      </c>
      <c r="B8" s="44">
        <f>B14+B20+B28</f>
        <v>115619401</v>
      </c>
      <c r="C8" s="2"/>
      <c r="D8" s="2"/>
    </row>
    <row r="9" spans="1:8" x14ac:dyDescent="0.2">
      <c r="A9" s="60" t="s">
        <v>79</v>
      </c>
      <c r="B9" s="44">
        <f>B15+B21+B29</f>
        <v>182479831</v>
      </c>
      <c r="C9" s="2"/>
      <c r="D9" s="2"/>
    </row>
    <row r="10" spans="1:8" x14ac:dyDescent="0.2">
      <c r="A10" s="60" t="s">
        <v>78</v>
      </c>
      <c r="B10" s="44">
        <f>B16+B22+B30</f>
        <v>146289666</v>
      </c>
      <c r="C10" s="2"/>
      <c r="D10" s="2"/>
    </row>
    <row r="11" spans="1:8" ht="13.5" thickBot="1" x14ac:dyDescent="0.25">
      <c r="A11" s="10"/>
      <c r="B11" s="44"/>
      <c r="C11" s="2"/>
      <c r="D11" s="2"/>
    </row>
    <row r="12" spans="1:8" ht="13.5" thickBot="1" x14ac:dyDescent="0.25">
      <c r="A12" s="12" t="s">
        <v>77</v>
      </c>
      <c r="B12" s="59">
        <f>SUM(B13:B16)</f>
        <v>354797387</v>
      </c>
      <c r="C12" s="3"/>
      <c r="D12" s="3"/>
    </row>
    <row r="13" spans="1:8" x14ac:dyDescent="0.2">
      <c r="A13" s="61" t="s">
        <v>53</v>
      </c>
      <c r="B13" s="44">
        <f>'[1]5_melléklet'!B219</f>
        <v>88060984</v>
      </c>
      <c r="C13" s="3"/>
      <c r="D13" s="3"/>
    </row>
    <row r="14" spans="1:8" x14ac:dyDescent="0.2">
      <c r="A14" s="60" t="s">
        <v>76</v>
      </c>
      <c r="B14" s="44">
        <f>'[1]5_melléklet'!B350</f>
        <v>71281767</v>
      </c>
      <c r="C14" s="3"/>
      <c r="D14" s="3"/>
    </row>
    <row r="15" spans="1:8" x14ac:dyDescent="0.2">
      <c r="A15" s="60" t="s">
        <v>75</v>
      </c>
      <c r="B15" s="44">
        <f>'[1]5_melléklet'!B648</f>
        <v>125305250</v>
      </c>
      <c r="C15" s="3"/>
      <c r="D15" s="3"/>
    </row>
    <row r="16" spans="1:8" x14ac:dyDescent="0.2">
      <c r="A16" s="60" t="s">
        <v>74</v>
      </c>
      <c r="B16" s="44">
        <f>'[1]5_melléklet'!B772</f>
        <v>70149386</v>
      </c>
      <c r="C16" s="3"/>
      <c r="D16" s="3"/>
    </row>
    <row r="17" spans="1:10" ht="13.5" thickBot="1" x14ac:dyDescent="0.25">
      <c r="A17" s="10"/>
      <c r="B17" s="44"/>
      <c r="C17" s="2"/>
      <c r="D17" s="2"/>
    </row>
    <row r="18" spans="1:10" ht="13.5" thickBot="1" x14ac:dyDescent="0.25">
      <c r="A18" s="12" t="s">
        <v>73</v>
      </c>
      <c r="B18" s="59">
        <f>SUM(B19:B22)</f>
        <v>67517838</v>
      </c>
      <c r="C18" s="3"/>
      <c r="D18" s="3"/>
    </row>
    <row r="19" spans="1:10" x14ac:dyDescent="0.2">
      <c r="A19" s="61" t="s">
        <v>32</v>
      </c>
      <c r="B19" s="44">
        <f>'[1]5_melléklet'!B220</f>
        <v>14128360</v>
      </c>
      <c r="C19" s="3"/>
      <c r="D19" s="3"/>
    </row>
    <row r="20" spans="1:10" x14ac:dyDescent="0.2">
      <c r="A20" s="60" t="s">
        <v>72</v>
      </c>
      <c r="B20" s="44">
        <f>'[1]5_melléklet'!B351</f>
        <v>15785942</v>
      </c>
      <c r="C20" s="3"/>
      <c r="D20" s="3"/>
    </row>
    <row r="21" spans="1:10" x14ac:dyDescent="0.2">
      <c r="A21" s="60" t="s">
        <v>71</v>
      </c>
      <c r="B21" s="44">
        <f>'[1]5_melléklet'!B649</f>
        <v>23316036</v>
      </c>
      <c r="C21" s="3"/>
      <c r="D21" s="3"/>
    </row>
    <row r="22" spans="1:10" x14ac:dyDescent="0.2">
      <c r="A22" s="60" t="s">
        <v>70</v>
      </c>
      <c r="B22" s="44">
        <f>'[1]5_melléklet'!B773</f>
        <v>14287500</v>
      </c>
      <c r="C22" s="3"/>
      <c r="D22" s="3"/>
    </row>
    <row r="23" spans="1:10" ht="13.5" thickBot="1" x14ac:dyDescent="0.25">
      <c r="A23" s="10"/>
      <c r="B23" s="44"/>
      <c r="C23" s="2"/>
      <c r="D23" s="2"/>
    </row>
    <row r="24" spans="1:10" ht="13.5" thickBot="1" x14ac:dyDescent="0.25">
      <c r="A24" s="12" t="s">
        <v>69</v>
      </c>
      <c r="B24" s="59">
        <f>SUM(B27:B30)</f>
        <v>215168599</v>
      </c>
      <c r="C24" s="3"/>
      <c r="D24" s="3"/>
    </row>
    <row r="25" spans="1:10" x14ac:dyDescent="0.2">
      <c r="A25" s="10" t="s">
        <v>68</v>
      </c>
      <c r="B25" s="44"/>
      <c r="C25" s="2"/>
      <c r="D25" s="2"/>
    </row>
    <row r="26" spans="1:10" x14ac:dyDescent="0.2">
      <c r="A26" s="10" t="s">
        <v>67</v>
      </c>
      <c r="B26" s="44"/>
      <c r="C26" s="2"/>
      <c r="D26" s="2"/>
    </row>
    <row r="27" spans="1:10" x14ac:dyDescent="0.2">
      <c r="A27" s="61" t="s">
        <v>66</v>
      </c>
      <c r="B27" s="44">
        <f>'[1]5_melléklet'!B221</f>
        <v>90905582</v>
      </c>
      <c r="C27" s="2"/>
      <c r="D27" s="2"/>
      <c r="J27" s="4"/>
    </row>
    <row r="28" spans="1:10" x14ac:dyDescent="0.2">
      <c r="A28" s="60" t="s">
        <v>65</v>
      </c>
      <c r="B28" s="44">
        <f>'[1]5_melléklet'!B352</f>
        <v>28551692</v>
      </c>
      <c r="C28" s="2"/>
      <c r="D28" s="2"/>
      <c r="J28" s="4"/>
    </row>
    <row r="29" spans="1:10" x14ac:dyDescent="0.2">
      <c r="A29" s="60" t="s">
        <v>64</v>
      </c>
      <c r="B29" s="44">
        <f>'[1]5_melléklet'!B650</f>
        <v>33858545</v>
      </c>
      <c r="C29" s="2"/>
      <c r="D29" s="2"/>
      <c r="J29" s="4"/>
    </row>
    <row r="30" spans="1:10" x14ac:dyDescent="0.2">
      <c r="A30" s="60" t="s">
        <v>63</v>
      </c>
      <c r="B30" s="44">
        <f>'[1]5_melléklet'!B774</f>
        <v>61852780</v>
      </c>
      <c r="C30" s="2"/>
      <c r="D30" s="2"/>
      <c r="J30" s="4"/>
    </row>
    <row r="31" spans="1:10" ht="13.5" thickBot="1" x14ac:dyDescent="0.25">
      <c r="A31" s="10"/>
      <c r="B31" s="44"/>
      <c r="C31" s="2"/>
      <c r="D31" s="2"/>
      <c r="J31" s="4"/>
    </row>
    <row r="32" spans="1:10" ht="13.5" thickBot="1" x14ac:dyDescent="0.25">
      <c r="A32" s="12" t="s">
        <v>62</v>
      </c>
      <c r="B32" s="59">
        <f>B33</f>
        <v>87736949</v>
      </c>
      <c r="C32" s="3"/>
      <c r="D32" s="3"/>
    </row>
    <row r="33" spans="1:4" x14ac:dyDescent="0.2">
      <c r="A33" s="58" t="s">
        <v>61</v>
      </c>
      <c r="B33" s="57">
        <f>SUM(B34:B39)</f>
        <v>87736949</v>
      </c>
      <c r="C33" s="2"/>
      <c r="D33" s="2"/>
    </row>
    <row r="34" spans="1:4" x14ac:dyDescent="0.2">
      <c r="A34" s="10" t="s">
        <v>60</v>
      </c>
      <c r="B34" s="44">
        <f>'[1]4_ melléklet'!B13</f>
        <v>5600000</v>
      </c>
      <c r="C34" s="2"/>
      <c r="D34" s="2"/>
    </row>
    <row r="35" spans="1:4" x14ac:dyDescent="0.2">
      <c r="A35" s="10" t="s">
        <v>59</v>
      </c>
      <c r="B35" s="44">
        <f>'[1]4_ melléklet'!B19</f>
        <v>63296804</v>
      </c>
      <c r="C35" s="2"/>
      <c r="D35" s="2"/>
    </row>
    <row r="36" spans="1:4" x14ac:dyDescent="0.2">
      <c r="A36" s="10" t="s">
        <v>58</v>
      </c>
      <c r="B36" s="44">
        <f>'[1]4_ melléklet'!B29</f>
        <v>10000000</v>
      </c>
      <c r="C36" s="2"/>
      <c r="D36" s="2"/>
    </row>
    <row r="37" spans="1:4" x14ac:dyDescent="0.2">
      <c r="A37" s="10" t="s">
        <v>57</v>
      </c>
      <c r="B37" s="44">
        <f>'[1]4_ melléklet'!B33+'[1]4_ melléklet'!B44</f>
        <v>8680000</v>
      </c>
      <c r="C37" s="2"/>
      <c r="D37" s="2"/>
    </row>
    <row r="38" spans="1:4" x14ac:dyDescent="0.2">
      <c r="A38" s="10" t="s">
        <v>56</v>
      </c>
      <c r="B38" s="44">
        <f>'[1]4_ melléklet'!B39</f>
        <v>160145</v>
      </c>
      <c r="C38" s="2"/>
      <c r="D38" s="2"/>
    </row>
    <row r="39" spans="1:4" ht="13.5" thickBot="1" x14ac:dyDescent="0.25">
      <c r="A39" s="10"/>
      <c r="B39" s="44"/>
      <c r="C39" s="2"/>
      <c r="D39" s="2"/>
    </row>
    <row r="40" spans="1:4" ht="13.5" thickBot="1" x14ac:dyDescent="0.25">
      <c r="A40" s="56" t="s">
        <v>55</v>
      </c>
      <c r="B40" s="28">
        <f>B42+B65</f>
        <v>217977409</v>
      </c>
      <c r="C40" s="3"/>
      <c r="D40" s="2"/>
    </row>
    <row r="41" spans="1:4" ht="13.5" thickBot="1" x14ac:dyDescent="0.25">
      <c r="A41" s="8"/>
      <c r="B41" s="41"/>
      <c r="C41" s="2"/>
      <c r="D41" s="2"/>
    </row>
    <row r="42" spans="1:4" ht="13.5" thickBot="1" x14ac:dyDescent="0.25">
      <c r="A42" s="40" t="s">
        <v>54</v>
      </c>
      <c r="B42" s="39">
        <f>B43+B57+B59+B61</f>
        <v>209824913</v>
      </c>
      <c r="C42" s="2"/>
      <c r="D42" s="2"/>
    </row>
    <row r="43" spans="1:4" x14ac:dyDescent="0.2">
      <c r="A43" s="47" t="s">
        <v>53</v>
      </c>
      <c r="B43" s="55">
        <f>SUM(B44:B56)</f>
        <v>207873613</v>
      </c>
      <c r="C43" s="2"/>
      <c r="D43" s="2"/>
    </row>
    <row r="44" spans="1:4" x14ac:dyDescent="0.2">
      <c r="A44" s="50" t="s">
        <v>52</v>
      </c>
      <c r="B44" s="54">
        <v>122861976</v>
      </c>
      <c r="C44" s="2"/>
      <c r="D44" s="2"/>
    </row>
    <row r="45" spans="1:4" x14ac:dyDescent="0.2">
      <c r="A45" s="50" t="s">
        <v>51</v>
      </c>
      <c r="B45" s="54">
        <v>7000000</v>
      </c>
      <c r="C45" s="2"/>
      <c r="D45" s="2"/>
    </row>
    <row r="46" spans="1:4" x14ac:dyDescent="0.2">
      <c r="A46" s="50" t="s">
        <v>50</v>
      </c>
      <c r="B46" s="54">
        <f>[1]kisértékű!D11</f>
        <v>2511603</v>
      </c>
      <c r="C46" s="2"/>
      <c r="D46" s="2"/>
    </row>
    <row r="47" spans="1:4" x14ac:dyDescent="0.2">
      <c r="A47" s="50" t="s">
        <v>49</v>
      </c>
      <c r="B47" s="44">
        <v>1500000</v>
      </c>
      <c r="C47" s="2"/>
      <c r="D47" s="2"/>
    </row>
    <row r="48" spans="1:4" x14ac:dyDescent="0.2">
      <c r="A48" s="50" t="s">
        <v>48</v>
      </c>
      <c r="B48" s="44">
        <f>1000000+1585000</f>
        <v>2585000</v>
      </c>
      <c r="C48" s="2"/>
      <c r="D48" s="2"/>
    </row>
    <row r="49" spans="1:5" x14ac:dyDescent="0.2">
      <c r="A49" s="50" t="s">
        <v>47</v>
      </c>
      <c r="B49" s="44">
        <f>6096732-200000</f>
        <v>5896732</v>
      </c>
      <c r="C49" s="2"/>
      <c r="D49" s="2"/>
    </row>
    <row r="50" spans="1:5" x14ac:dyDescent="0.2">
      <c r="A50" s="50" t="s">
        <v>46</v>
      </c>
      <c r="B50" s="44">
        <f>1426819+255780</f>
        <v>1682599</v>
      </c>
      <c r="C50" s="2"/>
      <c r="D50" s="2"/>
    </row>
    <row r="51" spans="1:5" x14ac:dyDescent="0.2">
      <c r="A51" s="50" t="s">
        <v>45</v>
      </c>
      <c r="B51" s="44">
        <f>1532320+220280</f>
        <v>1752600</v>
      </c>
      <c r="C51" s="43"/>
      <c r="D51" s="43"/>
      <c r="E51" s="43"/>
    </row>
    <row r="52" spans="1:5" x14ac:dyDescent="0.2">
      <c r="A52" s="50" t="s">
        <v>44</v>
      </c>
      <c r="B52" s="44">
        <f>940239+2057527</f>
        <v>2997766</v>
      </c>
      <c r="C52" s="43"/>
      <c r="D52" s="43"/>
      <c r="E52" s="43"/>
    </row>
    <row r="53" spans="1:5" x14ac:dyDescent="0.2">
      <c r="A53" s="50" t="s">
        <v>43</v>
      </c>
      <c r="B53" s="44">
        <f>280000+44500</f>
        <v>324500</v>
      </c>
      <c r="C53" s="43"/>
      <c r="D53" s="43"/>
      <c r="E53" s="43"/>
    </row>
    <row r="54" spans="1:5" x14ac:dyDescent="0.2">
      <c r="A54" s="50" t="s">
        <v>42</v>
      </c>
      <c r="B54" s="44">
        <v>51770837</v>
      </c>
      <c r="C54" s="43"/>
      <c r="D54" s="43"/>
      <c r="E54" s="43"/>
    </row>
    <row r="55" spans="1:5" x14ac:dyDescent="0.2">
      <c r="A55" s="53" t="s">
        <v>41</v>
      </c>
      <c r="B55" s="44">
        <v>6500000</v>
      </c>
      <c r="C55" s="43"/>
      <c r="D55" s="43"/>
      <c r="E55" s="43"/>
    </row>
    <row r="56" spans="1:5" x14ac:dyDescent="0.2">
      <c r="A56" s="53" t="s">
        <v>40</v>
      </c>
      <c r="B56" s="44">
        <v>490000</v>
      </c>
      <c r="C56" s="43"/>
      <c r="D56" s="43"/>
      <c r="E56" s="43"/>
    </row>
    <row r="57" spans="1:5" x14ac:dyDescent="0.2">
      <c r="A57" s="52" t="s">
        <v>39</v>
      </c>
      <c r="B57" s="51">
        <f>SUM(B58)</f>
        <v>1297900</v>
      </c>
      <c r="C57" s="43"/>
      <c r="D57" s="43"/>
      <c r="E57" s="43"/>
    </row>
    <row r="58" spans="1:5" x14ac:dyDescent="0.2">
      <c r="A58" s="50" t="s">
        <v>38</v>
      </c>
      <c r="B58" s="44">
        <f>[1]kisértékű!D26</f>
        <v>1297900</v>
      </c>
      <c r="C58" s="2"/>
      <c r="D58" s="2"/>
    </row>
    <row r="59" spans="1:5" x14ac:dyDescent="0.2">
      <c r="A59" s="52" t="s">
        <v>37</v>
      </c>
      <c r="B59" s="51">
        <f>B60</f>
        <v>599400</v>
      </c>
      <c r="C59" s="2"/>
      <c r="D59" s="2"/>
    </row>
    <row r="60" spans="1:5" x14ac:dyDescent="0.2">
      <c r="A60" s="50" t="s">
        <v>36</v>
      </c>
      <c r="B60" s="44">
        <f>[1]kisértékű!D32</f>
        <v>599400</v>
      </c>
      <c r="C60" s="2"/>
      <c r="D60" s="2"/>
    </row>
    <row r="61" spans="1:5" x14ac:dyDescent="0.2">
      <c r="A61" s="52" t="s">
        <v>35</v>
      </c>
      <c r="B61" s="51">
        <f>B62</f>
        <v>54000</v>
      </c>
      <c r="C61" s="2"/>
      <c r="D61" s="2"/>
    </row>
    <row r="62" spans="1:5" x14ac:dyDescent="0.2">
      <c r="A62" s="50" t="s">
        <v>34</v>
      </c>
      <c r="B62" s="44">
        <v>54000</v>
      </c>
      <c r="C62" s="2"/>
      <c r="D62" s="2"/>
    </row>
    <row r="63" spans="1:5" x14ac:dyDescent="0.2">
      <c r="A63" s="50"/>
      <c r="B63" s="44"/>
      <c r="C63" s="2"/>
      <c r="D63" s="2"/>
    </row>
    <row r="64" spans="1:5" ht="13.5" thickBot="1" x14ac:dyDescent="0.25">
      <c r="A64" s="50"/>
      <c r="B64" s="44"/>
      <c r="C64" s="2"/>
      <c r="D64" s="2"/>
    </row>
    <row r="65" spans="1:10" ht="13.5" thickBot="1" x14ac:dyDescent="0.25">
      <c r="A65" s="49" t="s">
        <v>33</v>
      </c>
      <c r="B65" s="48">
        <f>B66</f>
        <v>8152496</v>
      </c>
      <c r="C65" s="2"/>
      <c r="D65" s="2"/>
    </row>
    <row r="66" spans="1:10" x14ac:dyDescent="0.2">
      <c r="A66" s="47" t="s">
        <v>32</v>
      </c>
      <c r="B66" s="46">
        <f>SUM(B67:B71)</f>
        <v>8152496</v>
      </c>
      <c r="C66" s="2"/>
    </row>
    <row r="67" spans="1:10" x14ac:dyDescent="0.2">
      <c r="A67" s="45" t="s">
        <v>31</v>
      </c>
      <c r="B67" s="44">
        <v>571500</v>
      </c>
      <c r="C67" s="2"/>
      <c r="D67" s="2"/>
    </row>
    <row r="68" spans="1:10" x14ac:dyDescent="0.2">
      <c r="A68" s="45" t="s">
        <v>30</v>
      </c>
      <c r="B68" s="44">
        <v>1000000</v>
      </c>
      <c r="C68" s="2"/>
      <c r="D68" s="2"/>
    </row>
    <row r="69" spans="1:10" x14ac:dyDescent="0.2">
      <c r="A69" s="45" t="s">
        <v>29</v>
      </c>
      <c r="B69" s="44">
        <f>5203506+477490</f>
        <v>5680996</v>
      </c>
      <c r="C69" s="2"/>
      <c r="J69" s="43"/>
    </row>
    <row r="70" spans="1:10" x14ac:dyDescent="0.2">
      <c r="A70" s="45" t="s">
        <v>28</v>
      </c>
      <c r="B70" s="44">
        <v>400000</v>
      </c>
      <c r="C70" s="2"/>
      <c r="J70" s="43"/>
    </row>
    <row r="71" spans="1:10" x14ac:dyDescent="0.2">
      <c r="A71" s="45" t="s">
        <v>27</v>
      </c>
      <c r="B71" s="44">
        <v>500000</v>
      </c>
      <c r="C71" s="2"/>
      <c r="J71" s="43"/>
    </row>
    <row r="72" spans="1:10" ht="13.5" thickBot="1" x14ac:dyDescent="0.25">
      <c r="A72" s="42"/>
      <c r="B72" s="41"/>
      <c r="C72" s="2"/>
      <c r="D72" s="2"/>
    </row>
    <row r="73" spans="1:10" ht="13.5" thickBot="1" x14ac:dyDescent="0.25">
      <c r="A73" s="40" t="s">
        <v>26</v>
      </c>
      <c r="B73" s="39">
        <f>B74+B75</f>
        <v>4641477</v>
      </c>
      <c r="C73" s="2"/>
      <c r="D73" s="2"/>
    </row>
    <row r="74" spans="1:10" x14ac:dyDescent="0.2">
      <c r="A74" s="10" t="s">
        <v>25</v>
      </c>
      <c r="B74" s="20">
        <f>5000000-346380+2411815-220280-400000-160145-314083-2260000-1548+444500+105338-30000+1000000+2+140551-655829-71103-224302</f>
        <v>4418536</v>
      </c>
      <c r="C74" s="2"/>
      <c r="D74" s="2"/>
    </row>
    <row r="75" spans="1:10" x14ac:dyDescent="0.2">
      <c r="A75" s="10" t="s">
        <v>24</v>
      </c>
      <c r="B75" s="29">
        <f>60000000-5896732-1585000-523000-400000-89500-44500-500000-51770837-6500000+8500000-477490-490000</f>
        <v>222941</v>
      </c>
      <c r="C75" s="2"/>
      <c r="D75" s="2"/>
    </row>
    <row r="76" spans="1:10" ht="13.5" thickBot="1" x14ac:dyDescent="0.25">
      <c r="A76" s="2"/>
      <c r="B76" s="20"/>
      <c r="C76" s="2"/>
      <c r="D76" s="2"/>
    </row>
    <row r="77" spans="1:10" ht="13.5" thickBot="1" x14ac:dyDescent="0.25">
      <c r="A77" s="12" t="s">
        <v>23</v>
      </c>
      <c r="B77" s="38">
        <f>B6+B40+B73</f>
        <v>947839659</v>
      </c>
      <c r="C77" s="2"/>
      <c r="D77" s="2"/>
    </row>
    <row r="78" spans="1:10" ht="13.5" thickBot="1" x14ac:dyDescent="0.25">
      <c r="A78" s="37"/>
      <c r="B78" s="36"/>
      <c r="C78" s="2"/>
      <c r="D78" s="2"/>
    </row>
    <row r="79" spans="1:10" ht="13.5" thickBot="1" x14ac:dyDescent="0.25">
      <c r="A79" s="35" t="s">
        <v>22</v>
      </c>
      <c r="B79" s="34">
        <f>B80+B81+B82</f>
        <v>71799361</v>
      </c>
      <c r="C79" s="2"/>
      <c r="D79" s="2"/>
    </row>
    <row r="80" spans="1:10" ht="14.45" customHeight="1" x14ac:dyDescent="0.2">
      <c r="A80" s="33" t="s">
        <v>21</v>
      </c>
      <c r="B80" s="32">
        <v>12023361</v>
      </c>
      <c r="C80" s="2"/>
      <c r="D80" s="2"/>
    </row>
    <row r="81" spans="1:20" x14ac:dyDescent="0.2">
      <c r="A81" s="31" t="s">
        <v>20</v>
      </c>
      <c r="B81" s="29">
        <v>19776000</v>
      </c>
      <c r="D81" s="2"/>
    </row>
    <row r="82" spans="1:20" x14ac:dyDescent="0.2">
      <c r="A82" s="30" t="s">
        <v>19</v>
      </c>
      <c r="B82" s="29">
        <v>40000000</v>
      </c>
      <c r="C82" s="2"/>
      <c r="D82" s="2"/>
    </row>
    <row r="83" spans="1:20" ht="13.5" thickBot="1" x14ac:dyDescent="0.25">
      <c r="A83" s="19"/>
      <c r="B83" s="29"/>
      <c r="C83" s="2"/>
      <c r="D83" s="2"/>
    </row>
    <row r="84" spans="1:20" ht="13.5" thickBot="1" x14ac:dyDescent="0.25">
      <c r="A84" s="12" t="s">
        <v>18</v>
      </c>
      <c r="B84" s="28">
        <f>B77+B79</f>
        <v>1019639020</v>
      </c>
      <c r="C84" s="3"/>
      <c r="D84" s="3"/>
      <c r="T84" s="4"/>
    </row>
    <row r="85" spans="1:20" x14ac:dyDescent="0.2">
      <c r="A85" s="27"/>
      <c r="B85" s="26"/>
      <c r="C85" s="2"/>
      <c r="D85" s="2"/>
      <c r="T85" s="4"/>
    </row>
    <row r="86" spans="1:20" x14ac:dyDescent="0.2">
      <c r="A86" s="27"/>
      <c r="B86" s="26"/>
      <c r="C86" s="2"/>
      <c r="D86" s="2"/>
    </row>
    <row r="87" spans="1:20" x14ac:dyDescent="0.2">
      <c r="A87" s="25" t="s">
        <v>17</v>
      </c>
      <c r="B87" s="2"/>
      <c r="C87" s="2"/>
      <c r="D87" s="2"/>
    </row>
    <row r="88" spans="1:20" ht="13.5" thickBot="1" x14ac:dyDescent="0.25">
      <c r="A88" s="24"/>
      <c r="B88" s="24"/>
      <c r="C88" s="2"/>
      <c r="D88" s="2"/>
    </row>
    <row r="89" spans="1:20" ht="23.25" thickBot="1" x14ac:dyDescent="0.25">
      <c r="A89" s="17" t="s">
        <v>16</v>
      </c>
      <c r="B89" s="23">
        <f>[1]bevételek!B80-kiadások!B6-kiadások!B73</f>
        <v>-13367630</v>
      </c>
      <c r="C89" s="2"/>
      <c r="D89" s="2"/>
      <c r="I89" s="4"/>
      <c r="J89" s="4"/>
    </row>
    <row r="90" spans="1:20" x14ac:dyDescent="0.2">
      <c r="A90" s="19" t="s">
        <v>15</v>
      </c>
      <c r="B90" s="20">
        <f>[1]bevételek!B80</f>
        <v>716494620</v>
      </c>
      <c r="C90" s="2"/>
      <c r="D90" s="2"/>
    </row>
    <row r="91" spans="1:20" ht="13.5" customHeight="1" thickBot="1" x14ac:dyDescent="0.25">
      <c r="A91" s="19" t="s">
        <v>14</v>
      </c>
      <c r="B91" s="18">
        <f>B6+B73</f>
        <v>729862250</v>
      </c>
      <c r="C91" s="2"/>
      <c r="D91" s="2"/>
    </row>
    <row r="92" spans="1:20" ht="23.25" thickBot="1" x14ac:dyDescent="0.25">
      <c r="A92" s="22" t="s">
        <v>13</v>
      </c>
      <c r="B92" s="21">
        <f>B93-B94</f>
        <v>-184729909</v>
      </c>
      <c r="C92" s="2"/>
      <c r="D92" s="2"/>
    </row>
    <row r="93" spans="1:20" x14ac:dyDescent="0.2">
      <c r="A93" s="19" t="s">
        <v>12</v>
      </c>
      <c r="B93" s="20">
        <f>[1]bevételek!B96</f>
        <v>33247500</v>
      </c>
      <c r="C93" s="2"/>
      <c r="D93" s="2"/>
    </row>
    <row r="94" spans="1:20" ht="13.5" thickBot="1" x14ac:dyDescent="0.25">
      <c r="A94" s="19" t="s">
        <v>11</v>
      </c>
      <c r="B94" s="18">
        <f>B40</f>
        <v>217977409</v>
      </c>
      <c r="C94" s="2"/>
      <c r="D94" s="2"/>
    </row>
    <row r="95" spans="1:20" ht="23.25" thickBot="1" x14ac:dyDescent="0.25">
      <c r="A95" s="17" t="s">
        <v>10</v>
      </c>
      <c r="B95" s="16">
        <f>B89+B92</f>
        <v>-198097539</v>
      </c>
      <c r="C95" s="2"/>
      <c r="D95" s="2"/>
      <c r="H95" s="4"/>
    </row>
    <row r="96" spans="1:20" ht="13.5" thickBot="1" x14ac:dyDescent="0.25">
      <c r="A96" s="15"/>
      <c r="B96" s="14"/>
      <c r="C96" s="2"/>
      <c r="D96" s="2"/>
    </row>
    <row r="97" spans="1:4" ht="13.5" thickBot="1" x14ac:dyDescent="0.25">
      <c r="A97" s="13" t="s">
        <v>9</v>
      </c>
      <c r="B97" s="11">
        <f>[1]bevételek!B104</f>
        <v>156396900</v>
      </c>
      <c r="C97" s="2"/>
      <c r="D97" s="2"/>
    </row>
    <row r="98" spans="1:4" ht="13.5" thickBot="1" x14ac:dyDescent="0.25">
      <c r="A98" s="2"/>
      <c r="B98" s="2"/>
      <c r="C98" s="2"/>
      <c r="D98" s="2"/>
    </row>
    <row r="99" spans="1:4" ht="13.5" thickBot="1" x14ac:dyDescent="0.25">
      <c r="A99" s="12" t="s">
        <v>8</v>
      </c>
      <c r="B99" s="11">
        <f>B100-B101</f>
        <v>61476639</v>
      </c>
      <c r="C99" s="2"/>
      <c r="D99" s="2"/>
    </row>
    <row r="100" spans="1:4" x14ac:dyDescent="0.2">
      <c r="A100" s="10" t="s">
        <v>7</v>
      </c>
      <c r="B100" s="9">
        <f>[1]bevételek!B100</f>
        <v>113500000</v>
      </c>
      <c r="C100" s="2"/>
      <c r="D100" s="2"/>
    </row>
    <row r="101" spans="1:4" ht="13.5" thickBot="1" x14ac:dyDescent="0.25">
      <c r="A101" s="10" t="s">
        <v>6</v>
      </c>
      <c r="B101" s="9">
        <f>B80+B82</f>
        <v>52023361</v>
      </c>
      <c r="C101" s="2"/>
      <c r="D101" s="2"/>
    </row>
    <row r="102" spans="1:4" ht="13.5" thickBot="1" x14ac:dyDescent="0.25">
      <c r="A102" s="12" t="s">
        <v>5</v>
      </c>
      <c r="B102" s="11">
        <f>B103-B104</f>
        <v>-19776000</v>
      </c>
      <c r="C102" s="2"/>
      <c r="D102" s="2"/>
    </row>
    <row r="103" spans="1:4" x14ac:dyDescent="0.2">
      <c r="A103" s="10" t="s">
        <v>4</v>
      </c>
      <c r="B103" s="9">
        <v>0</v>
      </c>
      <c r="C103" s="2"/>
      <c r="D103" s="2"/>
    </row>
    <row r="104" spans="1:4" ht="13.5" thickBot="1" x14ac:dyDescent="0.25">
      <c r="A104" s="8" t="s">
        <v>3</v>
      </c>
      <c r="B104" s="7">
        <f>B81</f>
        <v>19776000</v>
      </c>
      <c r="C104" s="2"/>
      <c r="D104" s="2"/>
    </row>
    <row r="105" spans="1:4" ht="23.25" thickBot="1" x14ac:dyDescent="0.25">
      <c r="A105" s="6" t="s">
        <v>2</v>
      </c>
      <c r="B105" s="5">
        <f>B97+B99+B102</f>
        <v>198097539</v>
      </c>
      <c r="C105" s="4" t="s">
        <v>1</v>
      </c>
      <c r="D105" s="2"/>
    </row>
    <row r="106" spans="1:4" x14ac:dyDescent="0.2">
      <c r="A106" s="2"/>
      <c r="B106" s="2"/>
      <c r="C106" s="2"/>
      <c r="D106" s="2"/>
    </row>
    <row r="107" spans="1:4" hidden="1" x14ac:dyDescent="0.2">
      <c r="A107" s="2" t="s">
        <v>0</v>
      </c>
      <c r="B107" s="3">
        <f>B95+B105</f>
        <v>0</v>
      </c>
      <c r="C107" s="2"/>
      <c r="D107" s="2"/>
    </row>
    <row r="108" spans="1:4" x14ac:dyDescent="0.2">
      <c r="A108" s="2"/>
      <c r="B108" s="2"/>
      <c r="C108" s="2"/>
      <c r="D108" s="2"/>
    </row>
    <row r="109" spans="1:4" x14ac:dyDescent="0.2">
      <c r="A109" s="2"/>
      <c r="B109" s="3"/>
      <c r="C109" s="2"/>
      <c r="D109" s="2"/>
    </row>
    <row r="110" spans="1:4" x14ac:dyDescent="0.2">
      <c r="A110" s="2"/>
      <c r="B110" s="2"/>
      <c r="C110" s="2"/>
      <c r="D110" s="2"/>
    </row>
    <row r="111" spans="1:4" x14ac:dyDescent="0.2">
      <c r="A111" s="2"/>
      <c r="B111" s="2"/>
    </row>
    <row r="112" spans="1:4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2018-08-14T12:50:01Z</dcterms:created>
  <dcterms:modified xsi:type="dcterms:W3CDTF">2018-08-14T12:50:21Z</dcterms:modified>
</cp:coreProperties>
</file>