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21"/>
  </bookViews>
  <sheets>
    <sheet name="1.kiemelt ei" sheetId="1" r:id="rId1"/>
    <sheet name="2.kiadások működés,felh.Önk." sheetId="2" r:id="rId2"/>
    <sheet name="4.kiadások működés,felh.Óvoda" sheetId="3" r:id="rId3"/>
    <sheet name="5.kiadások működés,felh Összese" sheetId="4" r:id="rId4"/>
    <sheet name="6.bevételek működésfelh Önk." sheetId="5" r:id="rId5"/>
    <sheet name="8.bevételek működés,felh.Óvoda" sheetId="6" r:id="rId6"/>
    <sheet name="9.bevételek működés,felh.Összes" sheetId="7" r:id="rId7"/>
    <sheet name="10.létszám" sheetId="8" r:id="rId8"/>
    <sheet name="11.beruházások felújítások" sheetId="9" r:id="rId9"/>
    <sheet name="12.tartalékok" sheetId="10" r:id="rId10"/>
    <sheet name="13.stabilitási 1" sheetId="11" r:id="rId11"/>
    <sheet name="14.stabilitási 2" sheetId="12" r:id="rId12"/>
    <sheet name="15. EU projektek" sheetId="13" r:id="rId13"/>
    <sheet name="16.finanszírozás" sheetId="14" r:id="rId14"/>
    <sheet name="17.szociális kiadások" sheetId="15" r:id="rId15"/>
    <sheet name="18.átadott" sheetId="16" r:id="rId16"/>
    <sheet name="19.átvett" sheetId="17" r:id="rId17"/>
    <sheet name="20.helyi adók" sheetId="18" r:id="rId18"/>
    <sheet name="21. több éves kihat. járó felad" sheetId="19" r:id="rId19"/>
    <sheet name="22.Közvetített támogatások" sheetId="20" r:id="rId20"/>
    <sheet name="23.Közfog. létszáma" sheetId="21" r:id="rId21"/>
    <sheet name="24.mérleg" sheetId="22" r:id="rId22"/>
  </sheets>
  <definedNames>
    <definedName name="_xlnm.Print_Area" localSheetId="0">'1.kiemelt ei'!$A$1:$B$28</definedName>
    <definedName name="_xlnm.Print_Area" localSheetId="7">'10.létszám'!$A$1:$B$23</definedName>
    <definedName name="_xlnm.Print_Area" localSheetId="11">'14.stabilitási 2'!$A$1:$G$56</definedName>
    <definedName name="_xlnm.Print_Area" localSheetId="1">'2.kiadások működés,felh.Önk.'!$A$1:$X$129</definedName>
    <definedName name="_xlnm.Print_Area" localSheetId="20">'23.Közfog. létszáma'!$A$1:$F$9</definedName>
    <definedName name="Excel_BuiltIn_Print_Area" localSheetId="1">'2.kiadások működés,felh.Önk.'!$A$1:$V$129</definedName>
    <definedName name="Excel_BuiltIn_Print_Area" localSheetId="1">'2.kiadások működés,felh.Önk.'!$A$1:$J$129</definedName>
    <definedName name="Excel_BuiltIn_Print_Area" localSheetId="2">'4.kiadások működés,felh.Óvoda'!$A$1:$D$123</definedName>
    <definedName name="foot_4_place" localSheetId="11">'14.stabilitási 2'!$A$18</definedName>
    <definedName name="foot_5_place" localSheetId="11">'14.stabilitási 2'!#REF!</definedName>
    <definedName name="foot_53_place" localSheetId="11">'14.stabilitási 2'!$A$63</definedName>
  </definedNames>
  <calcPr fullCalcOnLoad="1"/>
</workbook>
</file>

<file path=xl/sharedStrings.xml><?xml version="1.0" encoding="utf-8"?>
<sst xmlns="http://schemas.openxmlformats.org/spreadsheetml/2006/main" count="2109" uniqueCount="757">
  <si>
    <t xml:space="preserve">Rinyabesenyő Község Önkormányzata 2020. III. negyedévi költségvetése </t>
  </si>
  <si>
    <t>Az egységes rovatrend szerint a kiemelt kiadási és bevételi jogcímek</t>
  </si>
  <si>
    <t xml:space="preserve"> 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</si>
  <si>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</si>
  <si>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</si>
  <si>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</si>
  <si>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</si>
  <si>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</si>
  <si>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</si>
  <si>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</si>
  <si>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</si>
  <si>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</si>
  <si>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</si>
  <si>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</si>
  <si>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</si>
  <si>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</si>
  <si>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</si>
  <si>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</si>
  <si>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</si>
  <si>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</si>
  <si>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</si>
  <si>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</si>
  <si>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</si>
  <si>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</si>
  <si>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</si>
  <si>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Rinyaesenyő Község Önkormányzata 2020.III. negyedévi költségvetése</t>
  </si>
  <si>
    <t>Kiadások (Ft)</t>
  </si>
  <si>
    <t>ÖNKORMÁNYZATI ELŐIRÁNYZATOK</t>
  </si>
  <si>
    <t>Rovat megnevezése</t>
  </si>
  <si>
    <t>Rovat-szám</t>
  </si>
  <si>
    <t>011130</t>
  </si>
  <si>
    <t>013320</t>
  </si>
  <si>
    <t>013350</t>
  </si>
  <si>
    <t>018010</t>
  </si>
  <si>
    <t>018030</t>
  </si>
  <si>
    <t>041233</t>
  </si>
  <si>
    <t>041237</t>
  </si>
  <si>
    <t>045160</t>
  </si>
  <si>
    <t>064010</t>
  </si>
  <si>
    <t>066010</t>
  </si>
  <si>
    <t>066020 ESZA</t>
  </si>
  <si>
    <t>066020 ERFA</t>
  </si>
  <si>
    <t>066020 Ingatlanok fejlesztése</t>
  </si>
  <si>
    <t>066020        Magyar Falu Óvodai játszótér</t>
  </si>
  <si>
    <t xml:space="preserve">066020 </t>
  </si>
  <si>
    <t>074040</t>
  </si>
  <si>
    <t>082044</t>
  </si>
  <si>
    <t>082091</t>
  </si>
  <si>
    <t>104037</t>
  </si>
  <si>
    <t>107055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</si>
  <si>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</si>
  <si>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</si>
  <si>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</si>
  <si>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</si>
  <si>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</si>
  <si>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</si>
  <si>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</si>
  <si>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</si>
  <si>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</si>
  <si>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</si>
  <si>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</si>
  <si>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</si>
  <si>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</si>
  <si>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</si>
  <si>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</si>
  <si>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</si>
  <si>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</si>
  <si>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</si>
  <si>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</si>
  <si>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</si>
  <si>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</si>
  <si>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</si>
  <si>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</si>
  <si>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</si>
  <si>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</si>
  <si>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</si>
  <si>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</si>
  <si>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</si>
  <si>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</si>
  <si>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</si>
  <si>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</si>
  <si>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</si>
  <si>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</si>
  <si>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</si>
  <si>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</si>
  <si>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</si>
  <si>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</si>
  <si>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</si>
  <si>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</si>
  <si>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</si>
  <si>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</si>
  <si>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</si>
  <si>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</si>
  <si>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</si>
  <si>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</si>
  <si>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</si>
  <si>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</si>
  <si>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</si>
  <si>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</si>
  <si>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</si>
  <si>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</si>
  <si>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</si>
  <si>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</si>
  <si>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</si>
  <si>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</si>
  <si>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</si>
  <si>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</si>
  <si>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</si>
  <si>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</si>
  <si>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</si>
  <si>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</si>
  <si>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</si>
  <si>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</si>
  <si>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</si>
  <si>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</si>
  <si>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</si>
  <si>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</si>
  <si>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</si>
  <si>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</si>
  <si>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</si>
  <si>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</si>
  <si>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</si>
  <si>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</si>
  <si>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</si>
  <si>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</si>
  <si>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</si>
  <si>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</si>
  <si>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</si>
  <si>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</si>
  <si>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</si>
  <si>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</si>
  <si>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</si>
  <si>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</si>
  <si>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</si>
  <si>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</si>
  <si>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</si>
  <si>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</si>
  <si>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</si>
  <si>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</si>
  <si>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</si>
  <si>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</si>
  <si>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</si>
  <si>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</si>
  <si>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</si>
  <si>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</si>
  <si>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</si>
  <si>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</si>
  <si>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</si>
  <si>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</si>
  <si>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</si>
  <si>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</si>
  <si>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</si>
  <si>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</si>
  <si>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</si>
  <si>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</si>
  <si>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</si>
  <si>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</si>
  <si>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</si>
  <si>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</si>
  <si>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</si>
  <si>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</si>
  <si>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</si>
  <si>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</si>
  <si>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</si>
  <si>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</si>
  <si>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</si>
  <si>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</si>
  <si>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</si>
  <si>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</si>
  <si>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</si>
  <si>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</si>
  <si>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</si>
  <si>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</si>
  <si>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</si>
  <si>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</si>
  <si>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</si>
  <si>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</si>
  <si>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</si>
  <si>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</si>
  <si>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</si>
  <si>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</si>
  <si>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</si>
  <si>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</si>
  <si>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</si>
  <si>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</si>
  <si>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</si>
  <si>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</si>
  <si>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</si>
  <si>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</si>
  <si>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</si>
  <si>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</si>
  <si>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</si>
  <si>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</si>
  <si>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</si>
  <si>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</si>
  <si>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</si>
  <si>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</si>
  <si>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</si>
  <si>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</si>
  <si>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</si>
  <si>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</si>
  <si>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</si>
  <si>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</si>
  <si>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</si>
  <si>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</si>
  <si>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</si>
  <si>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</si>
  <si>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</si>
  <si>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</si>
  <si>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</si>
  <si>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</si>
  <si>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</si>
  <si>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</si>
  <si>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</si>
  <si>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</si>
  <si>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</si>
  <si>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</si>
  <si>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</si>
  <si>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</si>
  <si>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</si>
  <si>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</si>
  <si>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</si>
  <si>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</si>
  <si>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</si>
  <si>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</si>
  <si>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</si>
  <si>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</si>
  <si>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</si>
  <si>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</si>
  <si>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</si>
  <si>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</si>
  <si>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</si>
  <si>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</si>
  <si>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</si>
  <si>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</si>
  <si>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</si>
  <si>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</si>
  <si>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</si>
  <si>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</si>
  <si>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</si>
  <si>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</si>
  <si>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</si>
  <si>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</si>
  <si>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</si>
  <si>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</si>
  <si>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</si>
  <si>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</si>
  <si>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</si>
  <si>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</si>
  <si>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</si>
  <si>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</si>
  <si>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</si>
  <si>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</si>
  <si>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</si>
  <si>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</si>
  <si>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</si>
  <si>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</si>
  <si>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</si>
  <si>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</si>
  <si>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</si>
  <si>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</si>
  <si>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</si>
  <si>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</si>
  <si>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</si>
  <si>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</si>
  <si>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</si>
  <si>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</si>
  <si>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</si>
  <si>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</si>
  <si>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</si>
  <si>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</si>
  <si>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</si>
  <si>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</si>
  <si>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</si>
  <si>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</si>
  <si>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</si>
  <si>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</si>
  <si>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</si>
  <si>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</si>
  <si>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</si>
  <si>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</si>
  <si>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</si>
  <si>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</si>
  <si>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</si>
  <si>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</si>
  <si>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</si>
  <si>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</si>
  <si>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</si>
  <si>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</si>
  <si>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</si>
  <si>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</si>
  <si>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</si>
  <si>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Rinyabesenyő Község Önkormányzata 2020. III. negyedévi költségvetés</t>
  </si>
  <si>
    <t>Kiadások ( Ft)</t>
  </si>
  <si>
    <t>RINYABESENYŐI NAPKÖZIOTTHONOS ÓVODA ELŐIRÁNYZATAI</t>
  </si>
  <si>
    <t>091110</t>
  </si>
  <si>
    <t>091140</t>
  </si>
  <si>
    <t>Rinyabesenyő Község Önkormányzata 2020. évi költségvetése</t>
  </si>
  <si>
    <t>ÖNKORMÁNYZAT ÉS KÖLTSÉGVETÉSI SZERVEI ELŐIRÁNYZATA MINDÖSSZESEN</t>
  </si>
  <si>
    <t>Önkormányzat</t>
  </si>
  <si>
    <t>Óvoda</t>
  </si>
  <si>
    <t>ÖSSZESEN</t>
  </si>
  <si>
    <t>Rinyabesenyő Község Önkormányzata 2020. III. negyedévi költségvetése</t>
  </si>
  <si>
    <t>Bevételek (Ft)</t>
  </si>
  <si>
    <t>Rovat-
szám</t>
  </si>
  <si>
    <t>összes bev. Önkormányzat</t>
  </si>
  <si>
    <t>066020</t>
  </si>
  <si>
    <t xml:space="preserve">900020              adó bevételek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</si>
  <si>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</si>
  <si>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</si>
  <si>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</si>
  <si>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</si>
  <si>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</si>
  <si>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B1131</t>
  </si>
  <si>
    <t>Települési önkormányzatok gyermekétkeztetési feladatainak támogatása teljesítése</t>
  </si>
  <si>
    <t>B1132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</si>
  <si>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</si>
  <si>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</si>
  <si>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</si>
  <si>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</si>
  <si>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</si>
  <si>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</si>
  <si>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</si>
  <si>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</si>
  <si>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</si>
  <si>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</si>
  <si>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</si>
  <si>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</si>
  <si>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</si>
  <si>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</si>
  <si>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</si>
  <si>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</si>
  <si>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</si>
  <si>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</si>
  <si>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</si>
  <si>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</si>
  <si>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</si>
  <si>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</si>
  <si>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</si>
  <si>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</si>
  <si>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</si>
  <si>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</si>
  <si>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</si>
  <si>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</si>
  <si>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</si>
  <si>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</si>
  <si>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</si>
  <si>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</si>
  <si>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</si>
  <si>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</si>
  <si>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</si>
  <si>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</si>
  <si>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</si>
  <si>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</si>
  <si>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</si>
  <si>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</si>
  <si>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</si>
  <si>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</si>
  <si>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</si>
  <si>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</si>
  <si>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</si>
  <si>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</si>
  <si>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</si>
  <si>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</si>
  <si>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</si>
  <si>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</si>
  <si>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</si>
  <si>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</si>
  <si>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</si>
  <si>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</si>
  <si>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</si>
  <si>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</si>
  <si>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</si>
  <si>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</si>
  <si>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</si>
  <si>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</si>
  <si>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</si>
  <si>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</si>
  <si>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</si>
  <si>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</si>
  <si>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</si>
  <si>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</si>
  <si>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</si>
  <si>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</si>
  <si>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</si>
  <si>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</si>
  <si>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</si>
  <si>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</si>
  <si>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</si>
  <si>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</si>
  <si>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</si>
  <si>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</si>
  <si>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</si>
  <si>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</si>
  <si>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</si>
  <si>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</si>
  <si>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</si>
  <si>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</si>
  <si>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</si>
  <si>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</si>
  <si>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</si>
  <si>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</si>
  <si>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</si>
  <si>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</si>
  <si>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</si>
  <si>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</si>
  <si>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</si>
  <si>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</si>
  <si>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</si>
  <si>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</si>
  <si>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</si>
  <si>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</si>
  <si>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</si>
  <si>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</si>
  <si>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</si>
  <si>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</si>
  <si>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</si>
  <si>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</si>
  <si>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</si>
  <si>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</si>
  <si>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</si>
  <si>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</si>
  <si>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</si>
  <si>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</si>
  <si>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</si>
  <si>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</si>
  <si>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</si>
  <si>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</si>
  <si>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</si>
  <si>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</si>
  <si>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</si>
  <si>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</si>
  <si>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</si>
  <si>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</si>
  <si>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</si>
  <si>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</si>
  <si>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</si>
  <si>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</si>
  <si>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</si>
  <si>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</si>
  <si>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</si>
  <si>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</si>
  <si>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</si>
  <si>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</si>
  <si>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</si>
  <si>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</si>
  <si>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</si>
  <si>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</si>
  <si>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</si>
  <si>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</si>
  <si>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</si>
  <si>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</si>
  <si>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</si>
  <si>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</si>
  <si>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</si>
  <si>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</si>
  <si>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</si>
  <si>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</si>
  <si>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</si>
  <si>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</si>
  <si>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</si>
  <si>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</si>
  <si>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</si>
  <si>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</si>
  <si>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</si>
  <si>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</si>
  <si>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</si>
  <si>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</si>
  <si>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</si>
  <si>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</si>
  <si>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</si>
  <si>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</si>
  <si>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</si>
  <si>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</si>
  <si>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</si>
  <si>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</si>
  <si>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</si>
  <si>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</si>
  <si>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</si>
  <si>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</si>
  <si>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</si>
  <si>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</si>
  <si>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</si>
  <si>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</si>
  <si>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</si>
  <si>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</si>
  <si>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</si>
  <si>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</si>
  <si>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</si>
  <si>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</si>
  <si>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</si>
  <si>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</si>
  <si>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</si>
  <si>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</si>
  <si>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</si>
  <si>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</si>
  <si>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</si>
  <si>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</si>
  <si>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Bevételek ( Ft)</t>
  </si>
  <si>
    <t>eredeti előirányzat</t>
  </si>
  <si>
    <t>módosított előirányzat</t>
  </si>
  <si>
    <t>Települési önkormányzatok szociális és gyermekjóléti  feladatainak támogatása</t>
  </si>
  <si>
    <t>B113</t>
  </si>
  <si>
    <t>Egyéb működési célú támogatások bevételei államháztartáson belülről</t>
  </si>
  <si>
    <t>Települési önkormányzatok gyermekétkeztetési feladatainak támogatása</t>
  </si>
  <si>
    <t>Foglalkoztatottak létszáma (fő)</t>
  </si>
  <si>
    <t>Rinyabesenyői Napköziotthonos Óvoda</t>
  </si>
  <si>
    <t>Rinyabesenyő Község Önkormányzata</t>
  </si>
  <si>
    <t>Beruházások és felújítások ( Ft)</t>
  </si>
  <si>
    <t xml:space="preserve"> RINYABESENYŐI NAPKÖZIOTTHONOS ÓVODA</t>
  </si>
  <si>
    <t>MINDÖSSZESEN</t>
  </si>
  <si>
    <t xml:space="preserve">Ingatlanok beszerzése, létesítése </t>
  </si>
  <si>
    <t>Általános- és céltartalékok ( Ft)</t>
  </si>
  <si>
    <t xml:space="preserve">RINYABESENYŐI NAPKÖZIOTTHONOS ÓVODA </t>
  </si>
  <si>
    <t>Általános tartalékok</t>
  </si>
  <si>
    <t>Céltartalékok-</t>
  </si>
  <si>
    <t>a költségvetési év azon fejlesztési céljai, amelyek megvalósításához a Stabilitási tv. 3. § (1) bekezdése szerinti adósságot keletkeztető ügylet megkötése válik vagy válhat szükségessé (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</si>
  <si>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</si>
  <si>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</si>
  <si>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</si>
  <si>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</si>
  <si>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</si>
  <si>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</si>
  <si>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</si>
  <si>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</si>
  <si>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</si>
  <si>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</si>
  <si>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</si>
  <si>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</si>
  <si>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</si>
  <si>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</si>
  <si>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>Forgatási célú belföldi értékpapírok kibocsátása</t>
  </si>
  <si>
    <t xml:space="preserve">Befektetési célú belföldi értékpapírok beváltása, értékesítése </t>
  </si>
  <si>
    <t>ebből: kárpótlási jegyek</t>
  </si>
  <si>
    <t>Befektetési célú belföldi értékpapírok kibocsátása</t>
  </si>
  <si>
    <t xml:space="preserve">Külföldi hitelek, kölcsönök felvétele </t>
  </si>
  <si>
    <t>ebből: nemzetközi fejlesztési szervezetek</t>
  </si>
  <si>
    <t>ebből: más kormányok</t>
  </si>
  <si>
    <t>ebből: külföldi pénzintézetek</t>
  </si>
  <si>
    <t>Saját bevételek 2016</t>
  </si>
  <si>
    <t>Saját bevételek 2017</t>
  </si>
  <si>
    <t>Saját bevételek 2018</t>
  </si>
  <si>
    <t>Saját bevételek 2019</t>
  </si>
  <si>
    <t>Saját bevétel 2020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</si>
  <si>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</si>
  <si>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</si>
  <si>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</si>
  <si>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</si>
  <si>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</si>
  <si>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</si>
  <si>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</si>
  <si>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</si>
  <si>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</si>
  <si>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Az európai uniós forrásból finanszírozott támogatással megvalósuló programok, projektek kiadásai, bevételei, valamint a helyi önkormányzat ilyen projektekhez történő hozzájárulásai ( Ft)</t>
  </si>
  <si>
    <t>Projekt megnevezése</t>
  </si>
  <si>
    <t>Eredeti előirányzat</t>
  </si>
  <si>
    <t>Módosított előirányzat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</si>
  <si>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</si>
  <si>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</si>
  <si>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</si>
  <si>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 xml:space="preserve">B408 Egyéb kapott (járó) kamatok és kamatjellegű bevételek </t>
  </si>
  <si>
    <t>B411 Egyéb működési bevételek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</si>
  <si>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</si>
  <si>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</si>
  <si>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</si>
  <si>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</si>
  <si>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</si>
  <si>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</si>
  <si>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 Ft)</t>
  </si>
  <si>
    <t>Megnevezés</t>
  </si>
  <si>
    <t>Rinyabesenyő Napköziotthonos Óvoda       eredeti előirányzat</t>
  </si>
  <si>
    <t>Rinyabesenyő Napköziotthonos Óvoda módosított előirányzat</t>
  </si>
  <si>
    <t>Központi, irányító szervi támogatások folyósítása működési célra</t>
  </si>
  <si>
    <t>Lakosságnak juttatott támogatások, szociális, rászorultsági jellegű ellátások ( Ft)</t>
  </si>
  <si>
    <t>eredeti ei.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</si>
  <si>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</si>
  <si>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</si>
  <si>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</si>
  <si>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</si>
  <si>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</si>
  <si>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</si>
  <si>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</si>
  <si>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</si>
  <si>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</si>
  <si>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</si>
  <si>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</si>
  <si>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</si>
  <si>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</si>
  <si>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</si>
  <si>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</si>
  <si>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</si>
  <si>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</si>
  <si>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</si>
  <si>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</si>
  <si>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</si>
  <si>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rendszeres szociális segély [Szoctv. 37. § (1) bek. a) - d) pontok]</t>
  </si>
  <si>
    <t>önkormányzati segély  [Szoctv. 45.§]</t>
  </si>
  <si>
    <t>Létfenntartási gondok enyhítéséhez nyújtott rendkívüli támogatás</t>
  </si>
  <si>
    <t>-egyedi kérelemre</t>
  </si>
  <si>
    <t>- GYES-ről, ápolási díjról visszatérő munkanélküliek támogatása (22800 Ft/3 hónapig/3 fő)</t>
  </si>
  <si>
    <t>- Hulladékszállítási közszolgáltatás költségeinek támogatása (8750 Ft/háztartás= két negyedév x 52 házt)</t>
  </si>
  <si>
    <t>Elhunyt személy eltemetéséhez nyújtott települési támogatás (30000Ft/temetés)</t>
  </si>
  <si>
    <t>Gyermekek érdekében nyújtott települési támogatás</t>
  </si>
  <si>
    <t>- szülési támogatás (10000 Ft/szülés x 4)</t>
  </si>
  <si>
    <t>- tankönyv támogatás (teljes ingyenesség)</t>
  </si>
  <si>
    <t>- gyermekétkezetetési támogatás (teljes ingyenesség 1 fő iskolai étk., 1 fő óvodai étk.)</t>
  </si>
  <si>
    <t>Lakhatáshoz kapcsolodó rendszeres kiadások viseléséhez nyújtott települési támogatás</t>
  </si>
  <si>
    <t xml:space="preserve">Egyéb nem intézményi ellátások </t>
  </si>
  <si>
    <t>Támogatások, kölcsönök nyújtása és törlesztése (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</si>
  <si>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</si>
  <si>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</si>
  <si>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</si>
  <si>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</si>
  <si>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</si>
  <si>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</si>
  <si>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</si>
  <si>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</si>
  <si>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</si>
  <si>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</si>
  <si>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</si>
  <si>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</si>
  <si>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</si>
  <si>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</si>
  <si>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</si>
  <si>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</si>
  <si>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</si>
  <si>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</si>
  <si>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</si>
  <si>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</si>
  <si>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</si>
  <si>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</si>
  <si>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Egyéb működési célú támogatások államháztartáson kivülre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</si>
  <si>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</si>
  <si>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</si>
  <si>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</si>
  <si>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</si>
  <si>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</si>
  <si>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Egyéb felhalmozási célú támogatások államháztartáson kivülre</t>
  </si>
  <si>
    <t>Támogatások, kölcsönök bevételei (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</si>
  <si>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</si>
  <si>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</si>
  <si>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</si>
  <si>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</si>
  <si>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</si>
  <si>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</si>
  <si>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</si>
  <si>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</si>
  <si>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</si>
  <si>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</si>
  <si>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</si>
  <si>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</si>
  <si>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</si>
  <si>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</si>
  <si>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</si>
  <si>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</si>
  <si>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</si>
  <si>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</si>
  <si>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</si>
  <si>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</si>
  <si>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</si>
  <si>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</si>
  <si>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</si>
  <si>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</si>
  <si>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</si>
  <si>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</si>
  <si>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</si>
  <si>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</si>
  <si>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</si>
  <si>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</si>
  <si>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</si>
  <si>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</si>
  <si>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</si>
  <si>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</si>
  <si>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</si>
  <si>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</si>
  <si>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</si>
  <si>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</si>
  <si>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</si>
  <si>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</si>
  <si>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</si>
  <si>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bírság és a közlekedési szabályszegések után kiszabott közigazgatási bírság helyi önkormányzatot megillető része</t>
  </si>
  <si>
    <t>egyéb bírság</t>
  </si>
  <si>
    <t>Rinyabesenyő Község Önkormányzata 2020.</t>
  </si>
  <si>
    <t xml:space="preserve">A többéves kihatással járó feladatok előirányzatai 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</si>
  <si>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</si>
  <si>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</si>
  <si>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</si>
  <si>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</si>
  <si>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</si>
  <si>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</si>
  <si>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</si>
  <si>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</si>
  <si>
    <t>Rinyabesenyő Község Önkormányzatának 2020. évi közvetett támogatásai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</si>
  <si>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</si>
  <si>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</si>
  <si>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</si>
  <si>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gépjárműadó</t>
  </si>
  <si>
    <t>helyiségek, eszközök hasznosításából származó bevételből nyújtott kedvezmény, mentesség összege</t>
  </si>
  <si>
    <t>egyéb nyújtott kedvezmény vagy kölcsön elengedésének összege</t>
  </si>
  <si>
    <t>összesen</t>
  </si>
  <si>
    <r>
      <t>Közfoglalkoztatottak éves létszám-előirányzata</t>
    </r>
    <r>
      <rPr>
        <sz val="12"/>
        <rFont val="Arial"/>
        <family val="2"/>
      </rPr>
      <t xml:space="preserve"> </t>
    </r>
  </si>
  <si>
    <t>2020. év</t>
  </si>
  <si>
    <t>fő/8 órás</t>
  </si>
  <si>
    <r>
      <t>Rinyabesenyő Község Önkormányzatának összevont költségvetési 2020. évi mérlege</t>
    </r>
    <r>
      <rPr>
        <i/>
        <sz val="14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</si>
  <si>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</si>
  <si>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</si>
  <si>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</si>
  <si>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</si>
  <si>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</si>
  <si>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</si>
  <si>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</si>
  <si>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</si>
  <si>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</si>
  <si>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</si>
  <si>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</si>
  <si>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</si>
  <si>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</si>
  <si>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</si>
  <si>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</si>
  <si>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</si>
  <si>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</si>
  <si>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</si>
  <si>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</si>
  <si>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</si>
  <si>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</si>
  <si>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</si>
  <si>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</si>
  <si>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 xml:space="preserve">Egyéb felhalmozási kiadások 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</si>
  <si>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</si>
  <si>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</si>
  <si>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</si>
  <si>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</si>
  <si>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</si>
  <si>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</si>
  <si>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</si>
  <si>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</si>
  <si>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</si>
  <si>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Belföldi finanszírozás bevételei</t>
  </si>
  <si>
    <t>FINANSZÍROZÁSI CÉLÚ KIADÁSOK</t>
  </si>
  <si>
    <t>Működési célú hiteltörlesztés</t>
  </si>
  <si>
    <t>Felhalmozási célú hiteltörlesztés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</si>
  <si>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</si>
  <si>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 ÖSSZESEN
(Pénzforgalom nélküli és finanszírozási célú kiadások nélkül)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</si>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</sst>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"/>
    <numFmt numFmtId="167" formatCode="@"/>
    <numFmt numFmtId="168" formatCode="0%"/>
    <numFmt numFmtId="169" formatCode="\ ##########"/>
    <numFmt numFmtId="170" formatCode="0__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name val="Calibri"/>
      <family val="2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4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Bookman Old Style"/>
      <family val="1"/>
    </font>
    <font>
      <sz val="10"/>
      <name val="Calibri"/>
      <family val="2"/>
    </font>
    <font>
      <b/>
      <sz val="10"/>
      <name val="Arial"/>
      <family val="2"/>
    </font>
    <font>
      <b/>
      <i/>
      <u val="single"/>
      <sz val="12"/>
      <name val="Bookman Old Style"/>
      <family val="1"/>
    </font>
    <font>
      <b/>
      <sz val="12"/>
      <name val="Bookman Old Style"/>
      <family val="1"/>
    </font>
    <font>
      <sz val="14"/>
      <color indexed="8"/>
      <name val="Calibri"/>
      <family val="2"/>
    </font>
    <font>
      <b/>
      <sz val="10"/>
      <color indexed="8"/>
      <name val="Bookman Old Style"/>
      <family val="1"/>
    </font>
    <font>
      <b/>
      <sz val="14"/>
      <color indexed="8"/>
      <name val="Calibri"/>
      <family val="2"/>
    </font>
    <font>
      <sz val="10"/>
      <color indexed="8"/>
      <name val="Bookman Old Style"/>
      <family val="1"/>
    </font>
    <font>
      <sz val="11"/>
      <color indexed="10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name val="Bookman Old Style"/>
      <family val="1"/>
    </font>
    <font>
      <b/>
      <sz val="11"/>
      <color indexed="10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40"/>
      <name val="Bookman Old Style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i/>
      <sz val="14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164" fontId="5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0" fillId="12" borderId="0" applyNumberFormat="0" applyBorder="0" applyAlignment="0" applyProtection="0"/>
    <xf numFmtId="164" fontId="0" fillId="13" borderId="0" applyNumberFormat="0" applyBorder="0" applyAlignment="0" applyProtection="0"/>
    <xf numFmtId="164" fontId="0" fillId="14" borderId="0" applyNumberFormat="0" applyBorder="0" applyAlignment="0" applyProtection="0"/>
    <xf numFmtId="164" fontId="0" fillId="7" borderId="0" applyNumberFormat="0" applyBorder="0" applyAlignment="0" applyProtection="0"/>
    <xf numFmtId="164" fontId="0" fillId="12" borderId="0" applyNumberFormat="0" applyBorder="0" applyAlignment="0" applyProtection="0"/>
    <xf numFmtId="164" fontId="0" fillId="11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8" borderId="0" applyNumberFormat="0" applyBorder="0" applyAlignment="0" applyProtection="0"/>
    <xf numFmtId="164" fontId="2" fillId="2" borderId="0" applyNumberFormat="0" applyBorder="0" applyAlignment="0" applyProtection="0"/>
    <xf numFmtId="164" fontId="2" fillId="19" borderId="0" applyNumberFormat="0" applyBorder="0" applyAlignment="0" applyProtection="0"/>
    <xf numFmtId="164" fontId="3" fillId="9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0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20" borderId="7" applyNumberFormat="0" applyAlignment="0" applyProtection="0"/>
    <xf numFmtId="164" fontId="2" fillId="15" borderId="0" applyNumberFormat="0" applyBorder="0" applyAlignment="0" applyProtection="0"/>
    <xf numFmtId="164" fontId="2" fillId="21" borderId="0" applyNumberFormat="0" applyBorder="0" applyAlignment="0" applyProtection="0"/>
    <xf numFmtId="164" fontId="2" fillId="16" borderId="0" applyNumberFormat="0" applyBorder="0" applyAlignment="0" applyProtection="0"/>
    <xf numFmtId="164" fontId="2" fillId="18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1" fillId="6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5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447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shrinkToFit="1"/>
    </xf>
    <xf numFmtId="164" fontId="21" fillId="0" borderId="0" xfId="0" applyFont="1" applyAlignment="1">
      <alignment horizontal="center" wrapText="1"/>
    </xf>
    <xf numFmtId="164" fontId="22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4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25" fillId="0" borderId="10" xfId="0" applyFont="1" applyBorder="1" applyAlignment="1">
      <alignment/>
    </xf>
    <xf numFmtId="165" fontId="26" fillId="0" borderId="10" xfId="0" applyNumberFormat="1" applyFont="1" applyBorder="1" applyAlignment="1">
      <alignment/>
    </xf>
    <xf numFmtId="164" fontId="25" fillId="0" borderId="11" xfId="0" applyFont="1" applyBorder="1" applyAlignment="1">
      <alignment/>
    </xf>
    <xf numFmtId="165" fontId="26" fillId="0" borderId="11" xfId="0" applyNumberFormat="1" applyFont="1" applyBorder="1" applyAlignment="1">
      <alignment/>
    </xf>
    <xf numFmtId="164" fontId="25" fillId="11" borderId="12" xfId="0" applyFont="1" applyFill="1" applyBorder="1" applyAlignment="1">
      <alignment/>
    </xf>
    <xf numFmtId="165" fontId="26" fillId="0" borderId="12" xfId="0" applyNumberFormat="1" applyFont="1" applyBorder="1" applyAlignment="1">
      <alignment/>
    </xf>
    <xf numFmtId="164" fontId="24" fillId="0" borderId="13" xfId="0" applyFont="1" applyBorder="1" applyAlignment="1">
      <alignment/>
    </xf>
    <xf numFmtId="165" fontId="23" fillId="0" borderId="13" xfId="0" applyNumberFormat="1" applyFont="1" applyBorder="1" applyAlignment="1">
      <alignment/>
    </xf>
    <xf numFmtId="166" fontId="19" fillId="0" borderId="0" xfId="0" applyNumberFormat="1" applyFont="1" applyAlignment="1">
      <alignment/>
    </xf>
    <xf numFmtId="164" fontId="22" fillId="0" borderId="0" xfId="0" applyFont="1" applyAlignment="1">
      <alignment/>
    </xf>
    <xf numFmtId="164" fontId="27" fillId="0" borderId="0" xfId="0" applyFont="1" applyBorder="1" applyAlignment="1">
      <alignment horizontal="center" wrapText="1"/>
    </xf>
    <xf numFmtId="164" fontId="28" fillId="0" borderId="0" xfId="0" applyFont="1" applyBorder="1" applyAlignment="1">
      <alignment horizontal="center" wrapText="1"/>
    </xf>
    <xf numFmtId="164" fontId="28" fillId="0" borderId="0" xfId="0" applyFont="1" applyAlignment="1">
      <alignment/>
    </xf>
    <xf numFmtId="164" fontId="26" fillId="0" borderId="0" xfId="0" applyFont="1" applyAlignment="1">
      <alignment/>
    </xf>
    <xf numFmtId="164" fontId="29" fillId="0" borderId="14" xfId="0" applyFont="1" applyFill="1" applyBorder="1" applyAlignment="1">
      <alignment horizontal="center" vertical="center"/>
    </xf>
    <xf numFmtId="164" fontId="29" fillId="0" borderId="14" xfId="0" applyFont="1" applyFill="1" applyBorder="1" applyAlignment="1">
      <alignment horizontal="center" vertical="center" wrapText="1"/>
    </xf>
    <xf numFmtId="167" fontId="30" fillId="0" borderId="14" xfId="0" applyNumberFormat="1" applyFont="1" applyBorder="1" applyAlignment="1">
      <alignment horizontal="center"/>
    </xf>
    <xf numFmtId="166" fontId="1" fillId="0" borderId="14" xfId="19" applyNumberFormat="1" applyFont="1" applyFill="1" applyBorder="1" applyAlignment="1" applyProtection="1">
      <alignment horizontal="center" wrapText="1"/>
      <protection/>
    </xf>
    <xf numFmtId="167" fontId="30" fillId="0" borderId="14" xfId="0" applyNumberFormat="1" applyFont="1" applyBorder="1" applyAlignment="1">
      <alignment horizontal="center" vertical="center" wrapText="1"/>
    </xf>
    <xf numFmtId="164" fontId="31" fillId="0" borderId="14" xfId="0" applyFont="1" applyBorder="1" applyAlignment="1">
      <alignment horizontal="center"/>
    </xf>
    <xf numFmtId="164" fontId="30" fillId="0" borderId="14" xfId="0" applyFont="1" applyBorder="1" applyAlignment="1">
      <alignment horizontal="center"/>
    </xf>
    <xf numFmtId="164" fontId="32" fillId="0" borderId="14" xfId="0" applyFont="1" applyFill="1" applyBorder="1" applyAlignment="1">
      <alignment vertical="center"/>
    </xf>
    <xf numFmtId="164" fontId="32" fillId="0" borderId="14" xfId="0" applyNumberFormat="1" applyFont="1" applyFill="1" applyBorder="1" applyAlignment="1">
      <alignment vertical="center"/>
    </xf>
    <xf numFmtId="165" fontId="33" fillId="0" borderId="14" xfId="0" applyNumberFormat="1" applyFont="1" applyBorder="1" applyAlignment="1">
      <alignment/>
    </xf>
    <xf numFmtId="165" fontId="1" fillId="0" borderId="14" xfId="19" applyNumberFormat="1" applyFont="1" applyFill="1" applyBorder="1" applyAlignment="1" applyProtection="1">
      <alignment/>
      <protection/>
    </xf>
    <xf numFmtId="165" fontId="30" fillId="0" borderId="14" xfId="0" applyNumberFormat="1" applyFont="1" applyBorder="1" applyAlignment="1">
      <alignment/>
    </xf>
    <xf numFmtId="169" fontId="32" fillId="0" borderId="14" xfId="0" applyNumberFormat="1" applyFont="1" applyFill="1" applyBorder="1" applyAlignment="1">
      <alignment vertical="center"/>
    </xf>
    <xf numFmtId="164" fontId="32" fillId="0" borderId="14" xfId="0" applyFont="1" applyFill="1" applyBorder="1" applyAlignment="1">
      <alignment vertical="center" wrapText="1"/>
    </xf>
    <xf numFmtId="164" fontId="32" fillId="0" borderId="14" xfId="0" applyFont="1" applyFill="1" applyBorder="1" applyAlignment="1">
      <alignment horizontal="left" vertical="center" wrapText="1"/>
    </xf>
    <xf numFmtId="164" fontId="29" fillId="0" borderId="14" xfId="0" applyFont="1" applyFill="1" applyBorder="1" applyAlignment="1">
      <alignment vertical="center" wrapText="1"/>
    </xf>
    <xf numFmtId="169" fontId="29" fillId="0" borderId="14" xfId="0" applyNumberFormat="1" applyFont="1" applyFill="1" applyBorder="1" applyAlignment="1">
      <alignment vertical="center"/>
    </xf>
    <xf numFmtId="165" fontId="29" fillId="0" borderId="14" xfId="0" applyNumberFormat="1" applyFont="1" applyBorder="1" applyAlignment="1">
      <alignment/>
    </xf>
    <xf numFmtId="164" fontId="32" fillId="0" borderId="14" xfId="0" applyFont="1" applyFill="1" applyBorder="1" applyAlignment="1">
      <alignment horizontal="left" vertical="center"/>
    </xf>
    <xf numFmtId="164" fontId="29" fillId="0" borderId="14" xfId="0" applyFont="1" applyFill="1" applyBorder="1" applyAlignment="1">
      <alignment horizontal="left" vertical="center" wrapText="1"/>
    </xf>
    <xf numFmtId="164" fontId="26" fillId="0" borderId="14" xfId="0" applyFont="1" applyFill="1" applyBorder="1" applyAlignment="1">
      <alignment vertical="center" wrapText="1"/>
    </xf>
    <xf numFmtId="164" fontId="26" fillId="0" borderId="14" xfId="0" applyFont="1" applyFill="1" applyBorder="1" applyAlignment="1">
      <alignment horizontal="left" vertical="center" wrapText="1"/>
    </xf>
    <xf numFmtId="164" fontId="32" fillId="24" borderId="14" xfId="0" applyFont="1" applyFill="1" applyBorder="1" applyAlignment="1">
      <alignment horizontal="left" vertical="center" wrapText="1"/>
    </xf>
    <xf numFmtId="165" fontId="34" fillId="0" borderId="14" xfId="19" applyNumberFormat="1" applyFont="1" applyFill="1" applyBorder="1" applyAlignment="1" applyProtection="1">
      <alignment/>
      <protection/>
    </xf>
    <xf numFmtId="164" fontId="35" fillId="25" borderId="14" xfId="0" applyFont="1" applyFill="1" applyBorder="1" applyAlignment="1">
      <alignment/>
    </xf>
    <xf numFmtId="170" fontId="32" fillId="0" borderId="14" xfId="0" applyNumberFormat="1" applyFont="1" applyFill="1" applyBorder="1" applyAlignment="1">
      <alignment horizontal="left" vertical="center"/>
    </xf>
    <xf numFmtId="164" fontId="26" fillId="0" borderId="14" xfId="0" applyFont="1" applyFill="1" applyBorder="1" applyAlignment="1">
      <alignment horizontal="left" vertical="center"/>
    </xf>
    <xf numFmtId="164" fontId="36" fillId="14" borderId="14" xfId="0" applyFont="1" applyFill="1" applyBorder="1" applyAlignment="1">
      <alignment horizontal="left" vertical="center"/>
    </xf>
    <xf numFmtId="169" fontId="29" fillId="14" borderId="14" xfId="0" applyNumberFormat="1" applyFont="1" applyFill="1" applyBorder="1" applyAlignment="1">
      <alignment vertical="center"/>
    </xf>
    <xf numFmtId="165" fontId="1" fillId="0" borderId="14" xfId="0" applyNumberFormat="1" applyFont="1" applyFill="1" applyBorder="1" applyAlignment="1">
      <alignment horizontal="left" vertical="center" wrapText="1"/>
    </xf>
    <xf numFmtId="165" fontId="1" fillId="0" borderId="14" xfId="19" applyNumberFormat="1" applyFont="1" applyFill="1" applyBorder="1" applyAlignment="1" applyProtection="1">
      <alignment horizontal="right" vertical="center" wrapText="1"/>
      <protection/>
    </xf>
    <xf numFmtId="165" fontId="29" fillId="0" borderId="14" xfId="0" applyNumberFormat="1" applyFont="1" applyFill="1" applyBorder="1" applyAlignment="1">
      <alignment horizontal="right" vertical="center" wrapText="1"/>
    </xf>
    <xf numFmtId="165" fontId="1" fillId="0" borderId="14" xfId="0" applyNumberFormat="1" applyFont="1" applyFill="1" applyBorder="1" applyAlignment="1">
      <alignment horizontal="left" vertical="center"/>
    </xf>
    <xf numFmtId="165" fontId="1" fillId="0" borderId="14" xfId="19" applyNumberFormat="1" applyFont="1" applyFill="1" applyBorder="1" applyAlignment="1" applyProtection="1">
      <alignment horizontal="right" vertical="center"/>
      <protection/>
    </xf>
    <xf numFmtId="164" fontId="29" fillId="0" borderId="14" xfId="0" applyFont="1" applyFill="1" applyBorder="1" applyAlignment="1">
      <alignment horizontal="left" vertical="center"/>
    </xf>
    <xf numFmtId="165" fontId="29" fillId="0" borderId="14" xfId="0" applyNumberFormat="1" applyFont="1" applyFill="1" applyBorder="1" applyAlignment="1">
      <alignment horizontal="right" vertical="center"/>
    </xf>
    <xf numFmtId="165" fontId="34" fillId="0" borderId="14" xfId="0" applyNumberFormat="1" applyFont="1" applyFill="1" applyBorder="1" applyAlignment="1">
      <alignment horizontal="left" vertical="center"/>
    </xf>
    <xf numFmtId="164" fontId="29" fillId="14" borderId="14" xfId="0" applyFont="1" applyFill="1" applyBorder="1" applyAlignment="1">
      <alignment horizontal="left" vertical="center" wrapText="1"/>
    </xf>
    <xf numFmtId="164" fontId="36" fillId="11" borderId="14" xfId="0" applyFont="1" applyFill="1" applyBorder="1" applyAlignment="1">
      <alignment/>
    </xf>
    <xf numFmtId="164" fontId="29" fillId="11" borderId="14" xfId="0" applyFont="1" applyFill="1" applyBorder="1" applyAlignment="1">
      <alignment/>
    </xf>
    <xf numFmtId="164" fontId="33" fillId="0" borderId="0" xfId="0" applyFont="1" applyBorder="1" applyAlignment="1">
      <alignment/>
    </xf>
    <xf numFmtId="165" fontId="33" fillId="0" borderId="0" xfId="0" applyNumberFormat="1" applyFont="1" applyBorder="1" applyAlignment="1">
      <alignment/>
    </xf>
    <xf numFmtId="165" fontId="3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6" fontId="19" fillId="0" borderId="0" xfId="0" applyNumberFormat="1" applyFont="1" applyBorder="1" applyAlignment="1">
      <alignment/>
    </xf>
    <xf numFmtId="164" fontId="37" fillId="0" borderId="0" xfId="0" applyFont="1" applyAlignment="1">
      <alignment/>
    </xf>
    <xf numFmtId="164" fontId="20" fillId="0" borderId="10" xfId="0" applyFont="1" applyBorder="1" applyAlignment="1">
      <alignment horizontal="center" wrapText="1"/>
    </xf>
    <xf numFmtId="164" fontId="37" fillId="0" borderId="10" xfId="0" applyFont="1" applyBorder="1" applyAlignment="1">
      <alignment/>
    </xf>
    <xf numFmtId="164" fontId="21" fillId="0" borderId="10" xfId="0" applyFont="1" applyBorder="1" applyAlignment="1">
      <alignment horizontal="center" wrapText="1"/>
    </xf>
    <xf numFmtId="164" fontId="21" fillId="0" borderId="10" xfId="0" applyFont="1" applyBorder="1" applyAlignment="1">
      <alignment/>
    </xf>
    <xf numFmtId="164" fontId="0" fillId="0" borderId="10" xfId="0" applyBorder="1" applyAlignment="1">
      <alignment/>
    </xf>
    <xf numFmtId="164" fontId="38" fillId="0" borderId="10" xfId="0" applyFont="1" applyFill="1" applyBorder="1" applyAlignment="1">
      <alignment horizontal="center" vertical="center"/>
    </xf>
    <xf numFmtId="164" fontId="38" fillId="0" borderId="10" xfId="0" applyFont="1" applyFill="1" applyBorder="1" applyAlignment="1">
      <alignment horizontal="center" vertical="center" wrapText="1"/>
    </xf>
    <xf numFmtId="167" fontId="38" fillId="0" borderId="10" xfId="0" applyNumberFormat="1" applyFont="1" applyBorder="1" applyAlignment="1">
      <alignment horizontal="center" wrapText="1"/>
    </xf>
    <xf numFmtId="164" fontId="39" fillId="0" borderId="10" xfId="0" applyFont="1" applyBorder="1" applyAlignment="1">
      <alignment/>
    </xf>
    <xf numFmtId="164" fontId="40" fillId="0" borderId="10" xfId="0" applyFont="1" applyFill="1" applyBorder="1" applyAlignment="1">
      <alignment vertical="center"/>
    </xf>
    <xf numFmtId="164" fontId="40" fillId="0" borderId="10" xfId="0" applyNumberFormat="1" applyFont="1" applyFill="1" applyBorder="1" applyAlignment="1">
      <alignment vertical="center"/>
    </xf>
    <xf numFmtId="165" fontId="39" fillId="0" borderId="10" xfId="0" applyNumberFormat="1" applyFont="1" applyBorder="1" applyAlignment="1">
      <alignment/>
    </xf>
    <xf numFmtId="169" fontId="40" fillId="0" borderId="10" xfId="0" applyNumberFormat="1" applyFont="1" applyFill="1" applyBorder="1" applyAlignment="1">
      <alignment vertical="center"/>
    </xf>
    <xf numFmtId="164" fontId="40" fillId="0" borderId="10" xfId="0" applyFont="1" applyFill="1" applyBorder="1" applyAlignment="1">
      <alignment vertical="center" wrapText="1"/>
    </xf>
    <xf numFmtId="164" fontId="40" fillId="0" borderId="10" xfId="0" applyFont="1" applyFill="1" applyBorder="1" applyAlignment="1">
      <alignment horizontal="left" vertical="center" wrapText="1"/>
    </xf>
    <xf numFmtId="165" fontId="41" fillId="0" borderId="10" xfId="0" applyNumberFormat="1" applyFont="1" applyBorder="1" applyAlignment="1">
      <alignment/>
    </xf>
    <xf numFmtId="164" fontId="38" fillId="0" borderId="10" xfId="0" applyFont="1" applyFill="1" applyBorder="1" applyAlignment="1">
      <alignment vertical="center" wrapText="1"/>
    </xf>
    <xf numFmtId="169" fontId="38" fillId="0" borderId="10" xfId="0" applyNumberFormat="1" applyFont="1" applyFill="1" applyBorder="1" applyAlignment="1">
      <alignment vertical="center"/>
    </xf>
    <xf numFmtId="165" fontId="25" fillId="0" borderId="10" xfId="0" applyNumberFormat="1" applyFont="1" applyBorder="1" applyAlignment="1">
      <alignment/>
    </xf>
    <xf numFmtId="165" fontId="24" fillId="0" borderId="10" xfId="0" applyNumberFormat="1" applyFont="1" applyBorder="1" applyAlignment="1">
      <alignment/>
    </xf>
    <xf numFmtId="164" fontId="40" fillId="0" borderId="10" xfId="0" applyFont="1" applyFill="1" applyBorder="1" applyAlignment="1">
      <alignment horizontal="left" vertical="center"/>
    </xf>
    <xf numFmtId="164" fontId="38" fillId="0" borderId="10" xfId="0" applyFont="1" applyFill="1" applyBorder="1" applyAlignment="1">
      <alignment horizontal="left" vertical="center" wrapText="1"/>
    </xf>
    <xf numFmtId="164" fontId="25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vertical="center"/>
    </xf>
    <xf numFmtId="164" fontId="25" fillId="0" borderId="10" xfId="0" applyFont="1" applyFill="1" applyBorder="1" applyAlignment="1">
      <alignment horizontal="left" vertical="center" wrapText="1"/>
    </xf>
    <xf numFmtId="164" fontId="40" fillId="24" borderId="10" xfId="0" applyFont="1" applyFill="1" applyBorder="1" applyAlignment="1">
      <alignment horizontal="left" vertical="center" wrapText="1"/>
    </xf>
    <xf numFmtId="164" fontId="32" fillId="0" borderId="10" xfId="0" applyFont="1" applyFill="1" applyBorder="1" applyAlignment="1">
      <alignment horizontal="left" vertical="center" wrapText="1"/>
    </xf>
    <xf numFmtId="164" fontId="32" fillId="24" borderId="10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horizontal="left" vertical="center" wrapText="1"/>
    </xf>
    <xf numFmtId="164" fontId="32" fillId="0" borderId="10" xfId="0" applyFont="1" applyFill="1" applyBorder="1" applyAlignment="1">
      <alignment vertical="center" wrapText="1"/>
    </xf>
    <xf numFmtId="164" fontId="32" fillId="0" borderId="10" xfId="0" applyFont="1" applyFill="1" applyBorder="1" applyAlignment="1">
      <alignment vertical="center"/>
    </xf>
    <xf numFmtId="164" fontId="42" fillId="25" borderId="10" xfId="0" applyFont="1" applyFill="1" applyBorder="1" applyAlignment="1">
      <alignment horizontal="left"/>
    </xf>
    <xf numFmtId="170" fontId="40" fillId="0" borderId="10" xfId="0" applyNumberFormat="1" applyFont="1" applyFill="1" applyBorder="1" applyAlignment="1">
      <alignment horizontal="left" vertical="center"/>
    </xf>
    <xf numFmtId="164" fontId="25" fillId="0" borderId="10" xfId="0" applyFont="1" applyFill="1" applyBorder="1" applyAlignment="1">
      <alignment horizontal="left" vertical="center"/>
    </xf>
    <xf numFmtId="164" fontId="43" fillId="14" borderId="10" xfId="0" applyFont="1" applyFill="1" applyBorder="1" applyAlignment="1">
      <alignment horizontal="left" vertical="center"/>
    </xf>
    <xf numFmtId="169" fontId="43" fillId="14" borderId="10" xfId="0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horizontal="right" vertical="center" wrapText="1"/>
    </xf>
    <xf numFmtId="165" fontId="36" fillId="0" borderId="1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5" fontId="32" fillId="0" borderId="10" xfId="0" applyNumberFormat="1" applyFont="1" applyFill="1" applyBorder="1" applyAlignment="1">
      <alignment horizontal="right" vertical="center" wrapText="1"/>
    </xf>
    <xf numFmtId="164" fontId="34" fillId="0" borderId="0" xfId="0" applyFont="1" applyFill="1" applyBorder="1" applyAlignment="1">
      <alignment horizontal="left" vertical="center" wrapText="1"/>
    </xf>
    <xf numFmtId="164" fontId="29" fillId="0" borderId="10" xfId="0" applyFont="1" applyFill="1" applyBorder="1" applyAlignment="1">
      <alignment horizontal="left" vertical="center" wrapText="1"/>
    </xf>
    <xf numFmtId="165" fontId="29" fillId="0" borderId="1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/>
    </xf>
    <xf numFmtId="164" fontId="32" fillId="0" borderId="10" xfId="0" applyFont="1" applyFill="1" applyBorder="1" applyAlignment="1">
      <alignment horizontal="left" vertical="center"/>
    </xf>
    <xf numFmtId="165" fontId="32" fillId="0" borderId="10" xfId="0" applyNumberFormat="1" applyFont="1" applyFill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29" fillId="0" borderId="10" xfId="0" applyFont="1" applyFill="1" applyBorder="1" applyAlignment="1">
      <alignment horizontal="left" vertical="center"/>
    </xf>
    <xf numFmtId="164" fontId="26" fillId="0" borderId="10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4" fontId="36" fillId="14" borderId="10" xfId="0" applyFont="1" applyFill="1" applyBorder="1" applyAlignment="1">
      <alignment horizontal="left" vertical="center"/>
    </xf>
    <xf numFmtId="164" fontId="43" fillId="14" borderId="10" xfId="0" applyFont="1" applyFill="1" applyBorder="1" applyAlignment="1">
      <alignment horizontal="left" vertical="center" wrapText="1"/>
    </xf>
    <xf numFmtId="164" fontId="43" fillId="11" borderId="10" xfId="0" applyFont="1" applyFill="1" applyBorder="1" applyAlignment="1">
      <alignment/>
    </xf>
    <xf numFmtId="164" fontId="37" fillId="0" borderId="0" xfId="0" applyFont="1" applyBorder="1" applyAlignment="1">
      <alignment/>
    </xf>
    <xf numFmtId="164" fontId="20" fillId="0" borderId="0" xfId="0" applyFont="1" applyBorder="1" applyAlignment="1">
      <alignment horizontal="center" wrapText="1"/>
    </xf>
    <xf numFmtId="164" fontId="21" fillId="0" borderId="0" xfId="0" applyFont="1" applyBorder="1" applyAlignment="1">
      <alignment horizontal="center" wrapText="1"/>
    </xf>
    <xf numFmtId="164" fontId="21" fillId="0" borderId="0" xfId="0" applyFont="1" applyAlignment="1">
      <alignment/>
    </xf>
    <xf numFmtId="164" fontId="25" fillId="0" borderId="0" xfId="0" applyFont="1" applyAlignment="1">
      <alignment/>
    </xf>
    <xf numFmtId="164" fontId="29" fillId="0" borderId="10" xfId="0" applyFont="1" applyBorder="1" applyAlignment="1">
      <alignment horizontal="center" wrapText="1"/>
    </xf>
    <xf numFmtId="164" fontId="20" fillId="0" borderId="15" xfId="0" applyFont="1" applyFill="1" applyBorder="1" applyAlignment="1">
      <alignment horizontal="center" wrapText="1"/>
    </xf>
    <xf numFmtId="164" fontId="18" fillId="0" borderId="16" xfId="0" applyFont="1" applyBorder="1" applyAlignment="1">
      <alignment/>
    </xf>
    <xf numFmtId="165" fontId="39" fillId="0" borderId="15" xfId="0" applyNumberFormat="1" applyFont="1" applyBorder="1" applyAlignment="1">
      <alignment/>
    </xf>
    <xf numFmtId="164" fontId="0" fillId="0" borderId="16" xfId="0" applyBorder="1" applyAlignment="1">
      <alignment/>
    </xf>
    <xf numFmtId="165" fontId="19" fillId="0" borderId="10" xfId="0" applyNumberFormat="1" applyFont="1" applyBorder="1" applyAlignment="1">
      <alignment/>
    </xf>
    <xf numFmtId="164" fontId="42" fillId="25" borderId="15" xfId="0" applyFont="1" applyFill="1" applyBorder="1" applyAlignment="1">
      <alignment horizontal="left"/>
    </xf>
    <xf numFmtId="165" fontId="27" fillId="0" borderId="15" xfId="0" applyNumberFormat="1" applyFont="1" applyFill="1" applyBorder="1" applyAlignment="1">
      <alignment horizontal="right" vertical="center" wrapText="1"/>
    </xf>
    <xf numFmtId="165" fontId="27" fillId="0" borderId="10" xfId="0" applyNumberFormat="1" applyFont="1" applyFill="1" applyBorder="1" applyAlignment="1">
      <alignment horizontal="right" vertical="center" wrapText="1"/>
    </xf>
    <xf numFmtId="165" fontId="22" fillId="0" borderId="10" xfId="0" applyNumberFormat="1" applyFont="1" applyBorder="1" applyAlignment="1">
      <alignment/>
    </xf>
    <xf numFmtId="165" fontId="44" fillId="0" borderId="10" xfId="0" applyNumberFormat="1" applyFont="1" applyBorder="1" applyAlignment="1">
      <alignment/>
    </xf>
    <xf numFmtId="164" fontId="29" fillId="0" borderId="10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 wrapText="1"/>
    </xf>
    <xf numFmtId="164" fontId="32" fillId="0" borderId="15" xfId="0" applyFont="1" applyBorder="1" applyAlignment="1">
      <alignment horizontal="center" wrapText="1"/>
    </xf>
    <xf numFmtId="167" fontId="19" fillId="0" borderId="10" xfId="0" applyNumberFormat="1" applyFont="1" applyBorder="1" applyAlignment="1">
      <alignment/>
    </xf>
    <xf numFmtId="167" fontId="32" fillId="0" borderId="10" xfId="0" applyNumberFormat="1" applyFont="1" applyBorder="1" applyAlignment="1">
      <alignment horizontal="center" wrapText="1"/>
    </xf>
    <xf numFmtId="167" fontId="19" fillId="0" borderId="10" xfId="0" applyNumberFormat="1" applyFont="1" applyBorder="1" applyAlignment="1">
      <alignment horizontal="center" wrapText="1"/>
    </xf>
    <xf numFmtId="167" fontId="19" fillId="0" borderId="0" xfId="0" applyNumberFormat="1" applyFont="1" applyAlignment="1">
      <alignment/>
    </xf>
    <xf numFmtId="165" fontId="22" fillId="0" borderId="15" xfId="0" applyNumberFormat="1" applyFont="1" applyBorder="1" applyAlignment="1">
      <alignment/>
    </xf>
    <xf numFmtId="164" fontId="45" fillId="0" borderId="0" xfId="0" applyFont="1" applyAlignment="1">
      <alignment/>
    </xf>
    <xf numFmtId="164" fontId="35" fillId="25" borderId="10" xfId="0" applyFont="1" applyFill="1" applyBorder="1" applyAlignment="1">
      <alignment/>
    </xf>
    <xf numFmtId="164" fontId="26" fillId="25" borderId="10" xfId="0" applyFont="1" applyFill="1" applyBorder="1" applyAlignment="1">
      <alignment horizontal="left" vertical="center"/>
    </xf>
    <xf numFmtId="164" fontId="35" fillId="25" borderId="11" xfId="0" applyFont="1" applyFill="1" applyBorder="1" applyAlignment="1">
      <alignment/>
    </xf>
    <xf numFmtId="164" fontId="26" fillId="25" borderId="11" xfId="0" applyFont="1" applyFill="1" applyBorder="1" applyAlignment="1">
      <alignment horizontal="left" vertical="center"/>
    </xf>
    <xf numFmtId="165" fontId="19" fillId="0" borderId="11" xfId="0" applyNumberFormat="1" applyFont="1" applyBorder="1" applyAlignment="1">
      <alignment/>
    </xf>
    <xf numFmtId="164" fontId="36" fillId="14" borderId="12" xfId="0" applyFont="1" applyFill="1" applyBorder="1" applyAlignment="1">
      <alignment horizontal="left" vertical="center" wrapText="1"/>
    </xf>
    <xf numFmtId="164" fontId="36" fillId="14" borderId="12" xfId="0" applyFont="1" applyFill="1" applyBorder="1" applyAlignment="1">
      <alignment horizontal="left" vertical="center"/>
    </xf>
    <xf numFmtId="164" fontId="36" fillId="7" borderId="13" xfId="0" applyFont="1" applyFill="1" applyBorder="1" applyAlignment="1">
      <alignment/>
    </xf>
    <xf numFmtId="164" fontId="36" fillId="7" borderId="13" xfId="0" applyFont="1" applyFill="1" applyBorder="1" applyAlignment="1">
      <alignment horizontal="left" vertical="center"/>
    </xf>
    <xf numFmtId="165" fontId="19" fillId="0" borderId="13" xfId="0" applyNumberFormat="1" applyFont="1" applyBorder="1" applyAlignment="1">
      <alignment/>
    </xf>
    <xf numFmtId="164" fontId="36" fillId="7" borderId="10" xfId="0" applyFont="1" applyFill="1" applyBorder="1" applyAlignment="1">
      <alignment/>
    </xf>
    <xf numFmtId="164" fontId="36" fillId="7" borderId="10" xfId="0" applyFont="1" applyFill="1" applyBorder="1" applyAlignment="1">
      <alignment horizontal="left" vertical="center"/>
    </xf>
    <xf numFmtId="165" fontId="22" fillId="0" borderId="11" xfId="0" applyNumberFormat="1" applyFont="1" applyBorder="1" applyAlignment="1">
      <alignment/>
    </xf>
    <xf numFmtId="165" fontId="19" fillId="0" borderId="15" xfId="0" applyNumberFormat="1" applyFont="1" applyBorder="1" applyAlignment="1">
      <alignment/>
    </xf>
    <xf numFmtId="164" fontId="29" fillId="0" borderId="11" xfId="0" applyFont="1" applyFill="1" applyBorder="1" applyAlignment="1">
      <alignment horizontal="left" vertical="center"/>
    </xf>
    <xf numFmtId="164" fontId="29" fillId="0" borderId="11" xfId="0" applyFont="1" applyFill="1" applyBorder="1" applyAlignment="1">
      <alignment horizontal="left" vertical="center" wrapText="1"/>
    </xf>
    <xf numFmtId="165" fontId="22" fillId="0" borderId="17" xfId="0" applyNumberFormat="1" applyFont="1" applyBorder="1" applyAlignment="1">
      <alignment/>
    </xf>
    <xf numFmtId="164" fontId="36" fillId="14" borderId="18" xfId="0" applyFont="1" applyFill="1" applyBorder="1" applyAlignment="1">
      <alignment horizontal="left" vertical="center"/>
    </xf>
    <xf numFmtId="164" fontId="36" fillId="14" borderId="18" xfId="0" applyFont="1" applyFill="1" applyBorder="1" applyAlignment="1">
      <alignment horizontal="left" vertical="center" wrapText="1"/>
    </xf>
    <xf numFmtId="164" fontId="36" fillId="11" borderId="12" xfId="0" applyFont="1" applyFill="1" applyBorder="1" applyAlignment="1">
      <alignment/>
    </xf>
    <xf numFmtId="164" fontId="46" fillId="11" borderId="12" xfId="0" applyFont="1" applyFill="1" applyBorder="1" applyAlignment="1">
      <alignment/>
    </xf>
    <xf numFmtId="164" fontId="47" fillId="0" borderId="0" xfId="0" applyFont="1" applyAlignment="1">
      <alignment/>
    </xf>
    <xf numFmtId="164" fontId="32" fillId="0" borderId="10" xfId="0" applyFont="1" applyBorder="1" applyAlignment="1">
      <alignment horizontal="center" wrapText="1"/>
    </xf>
    <xf numFmtId="164" fontId="38" fillId="0" borderId="10" xfId="0" applyFont="1" applyFill="1" applyBorder="1" applyAlignment="1">
      <alignment horizontal="left" vertical="center"/>
    </xf>
    <xf numFmtId="164" fontId="42" fillId="25" borderId="10" xfId="0" applyFont="1" applyFill="1" applyBorder="1" applyAlignment="1">
      <alignment/>
    </xf>
    <xf numFmtId="164" fontId="25" fillId="25" borderId="10" xfId="0" applyFont="1" applyFill="1" applyBorder="1" applyAlignment="1">
      <alignment horizontal="left" vertical="center"/>
    </xf>
    <xf numFmtId="164" fontId="36" fillId="14" borderId="10" xfId="0" applyFont="1" applyFill="1" applyBorder="1" applyAlignment="1">
      <alignment horizontal="left" vertical="center" wrapText="1"/>
    </xf>
    <xf numFmtId="164" fontId="43" fillId="7" borderId="10" xfId="0" applyFont="1" applyFill="1" applyBorder="1" applyAlignment="1">
      <alignment/>
    </xf>
    <xf numFmtId="164" fontId="43" fillId="7" borderId="10" xfId="0" applyFont="1" applyFill="1" applyBorder="1" applyAlignment="1">
      <alignment horizontal="left" vertical="center"/>
    </xf>
    <xf numFmtId="164" fontId="19" fillId="0" borderId="10" xfId="0" applyFont="1" applyBorder="1" applyAlignment="1">
      <alignment/>
    </xf>
    <xf numFmtId="164" fontId="48" fillId="11" borderId="10" xfId="0" applyFont="1" applyFill="1" applyBorder="1" applyAlignment="1">
      <alignment/>
    </xf>
    <xf numFmtId="164" fontId="49" fillId="0" borderId="0" xfId="0" applyFont="1" applyAlignment="1">
      <alignment/>
    </xf>
    <xf numFmtId="164" fontId="36" fillId="0" borderId="10" xfId="0" applyFont="1" applyFill="1" applyBorder="1" applyAlignment="1">
      <alignment horizontal="center" wrapText="1"/>
    </xf>
    <xf numFmtId="165" fontId="49" fillId="0" borderId="10" xfId="0" applyNumberFormat="1" applyFont="1" applyBorder="1" applyAlignment="1">
      <alignment/>
    </xf>
    <xf numFmtId="165" fontId="22" fillId="0" borderId="12" xfId="0" applyNumberFormat="1" applyFont="1" applyBorder="1" applyAlignment="1">
      <alignment/>
    </xf>
    <xf numFmtId="164" fontId="42" fillId="25" borderId="11" xfId="0" applyFont="1" applyFill="1" applyBorder="1" applyAlignment="1">
      <alignment/>
    </xf>
    <xf numFmtId="164" fontId="25" fillId="25" borderId="11" xfId="0" applyFont="1" applyFill="1" applyBorder="1" applyAlignment="1">
      <alignment horizontal="left" vertical="center"/>
    </xf>
    <xf numFmtId="165" fontId="22" fillId="0" borderId="19" xfId="0" applyNumberFormat="1" applyFont="1" applyBorder="1" applyAlignment="1">
      <alignment/>
    </xf>
    <xf numFmtId="164" fontId="43" fillId="14" borderId="12" xfId="0" applyFont="1" applyFill="1" applyBorder="1" applyAlignment="1">
      <alignment horizontal="left" vertical="center"/>
    </xf>
    <xf numFmtId="165" fontId="22" fillId="0" borderId="20" xfId="0" applyNumberFormat="1" applyFont="1" applyBorder="1" applyAlignment="1">
      <alignment/>
    </xf>
    <xf numFmtId="164" fontId="43" fillId="7" borderId="13" xfId="0" applyFont="1" applyFill="1" applyBorder="1" applyAlignment="1">
      <alignment/>
    </xf>
    <xf numFmtId="164" fontId="43" fillId="7" borderId="13" xfId="0" applyFont="1" applyFill="1" applyBorder="1" applyAlignment="1">
      <alignment horizontal="left" vertical="center"/>
    </xf>
    <xf numFmtId="165" fontId="22" fillId="0" borderId="21" xfId="0" applyNumberFormat="1" applyFont="1" applyBorder="1" applyAlignment="1">
      <alignment/>
    </xf>
    <xf numFmtId="164" fontId="38" fillId="0" borderId="11" xfId="0" applyFont="1" applyFill="1" applyBorder="1" applyAlignment="1">
      <alignment horizontal="left" vertical="center" wrapText="1"/>
    </xf>
    <xf numFmtId="164" fontId="19" fillId="0" borderId="22" xfId="0" applyFont="1" applyBorder="1" applyAlignment="1">
      <alignment/>
    </xf>
    <xf numFmtId="164" fontId="43" fillId="14" borderId="18" xfId="0" applyFont="1" applyFill="1" applyBorder="1" applyAlignment="1">
      <alignment horizontal="left" vertical="center" wrapText="1"/>
    </xf>
    <xf numFmtId="165" fontId="22" fillId="0" borderId="23" xfId="0" applyNumberFormat="1" applyFont="1" applyBorder="1" applyAlignment="1">
      <alignment/>
    </xf>
    <xf numFmtId="164" fontId="43" fillId="11" borderId="12" xfId="0" applyFont="1" applyFill="1" applyBorder="1" applyAlignment="1">
      <alignment/>
    </xf>
    <xf numFmtId="164" fontId="48" fillId="11" borderId="12" xfId="0" applyFont="1" applyFill="1" applyBorder="1" applyAlignment="1">
      <alignment/>
    </xf>
    <xf numFmtId="164" fontId="20" fillId="0" borderId="0" xfId="0" applyFont="1" applyBorder="1" applyAlignment="1">
      <alignment wrapText="1"/>
    </xf>
    <xf numFmtId="164" fontId="21" fillId="0" borderId="0" xfId="0" applyFont="1" applyBorder="1" applyAlignment="1">
      <alignment wrapText="1"/>
    </xf>
    <xf numFmtId="164" fontId="0" fillId="0" borderId="0" xfId="0" applyAlignment="1">
      <alignment/>
    </xf>
    <xf numFmtId="164" fontId="50" fillId="0" borderId="14" xfId="0" applyFont="1" applyBorder="1" applyAlignment="1">
      <alignment/>
    </xf>
    <xf numFmtId="164" fontId="50" fillId="0" borderId="14" xfId="0" applyFont="1" applyBorder="1" applyAlignment="1">
      <alignment/>
    </xf>
    <xf numFmtId="164" fontId="51" fillId="0" borderId="14" xfId="64" applyFont="1" applyFill="1" applyBorder="1" applyAlignment="1">
      <alignment horizontal="left" vertical="center" wrapText="1"/>
      <protection/>
    </xf>
    <xf numFmtId="164" fontId="51" fillId="0" borderId="14" xfId="0" applyFont="1" applyFill="1" applyBorder="1" applyAlignment="1">
      <alignment horizontal="left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51" fillId="0" borderId="14" xfId="64" applyFont="1" applyFill="1" applyBorder="1" applyAlignment="1">
      <alignment vertical="center" wrapText="1"/>
      <protection/>
    </xf>
    <xf numFmtId="164" fontId="32" fillId="0" borderId="0" xfId="64" applyFont="1" applyFill="1" applyBorder="1" applyAlignment="1">
      <alignment horizontal="left" vertical="center" wrapText="1"/>
      <protection/>
    </xf>
    <xf numFmtId="164" fontId="32" fillId="0" borderId="0" xfId="0" applyFont="1" applyFill="1" applyBorder="1" applyAlignment="1">
      <alignment horizontal="center" vertical="center" wrapText="1"/>
    </xf>
    <xf numFmtId="164" fontId="29" fillId="0" borderId="0" xfId="64" applyFont="1" applyFill="1" applyBorder="1" applyAlignment="1">
      <alignment horizontal="left" vertical="center" wrapText="1"/>
      <protection/>
    </xf>
    <xf numFmtId="164" fontId="25" fillId="0" borderId="0" xfId="0" applyFont="1" applyFill="1" applyBorder="1" applyAlignment="1">
      <alignment vertical="center" wrapText="1"/>
    </xf>
    <xf numFmtId="164" fontId="1" fillId="0" borderId="24" xfId="0" applyFont="1" applyFill="1" applyBorder="1" applyAlignment="1">
      <alignment horizontal="left" vertical="center" wrapText="1"/>
    </xf>
    <xf numFmtId="164" fontId="32" fillId="0" borderId="15" xfId="0" applyFont="1" applyBorder="1" applyAlignment="1">
      <alignment wrapText="1"/>
    </xf>
    <xf numFmtId="164" fontId="32" fillId="0" borderId="10" xfId="0" applyFont="1" applyBorder="1" applyAlignment="1">
      <alignment wrapText="1"/>
    </xf>
    <xf numFmtId="164" fontId="38" fillId="0" borderId="22" xfId="0" applyFont="1" applyBorder="1" applyAlignment="1">
      <alignment wrapText="1"/>
    </xf>
    <xf numFmtId="164" fontId="19" fillId="0" borderId="15" xfId="0" applyFont="1" applyBorder="1" applyAlignment="1">
      <alignment/>
    </xf>
    <xf numFmtId="164" fontId="0" fillId="0" borderId="22" xfId="0" applyBorder="1" applyAlignment="1">
      <alignment/>
    </xf>
    <xf numFmtId="165" fontId="0" fillId="0" borderId="22" xfId="0" applyNumberFormat="1" applyBorder="1" applyAlignment="1">
      <alignment/>
    </xf>
    <xf numFmtId="164" fontId="38" fillId="0" borderId="11" xfId="0" applyFont="1" applyFill="1" applyBorder="1" applyAlignment="1">
      <alignment horizontal="left" vertical="center"/>
    </xf>
    <xf numFmtId="165" fontId="19" fillId="0" borderId="19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4" fontId="36" fillId="26" borderId="26" xfId="0" applyFont="1" applyFill="1" applyBorder="1" applyAlignment="1">
      <alignment horizontal="left" vertical="center" wrapText="1"/>
    </xf>
    <xf numFmtId="164" fontId="38" fillId="26" borderId="27" xfId="0" applyFont="1" applyFill="1" applyBorder="1" applyAlignment="1">
      <alignment horizontal="left" vertical="center"/>
    </xf>
    <xf numFmtId="165" fontId="22" fillId="0" borderId="27" xfId="0" applyNumberFormat="1" applyFont="1" applyBorder="1" applyAlignment="1">
      <alignment/>
    </xf>
    <xf numFmtId="165" fontId="18" fillId="0" borderId="28" xfId="0" applyNumberFormat="1" applyFont="1" applyBorder="1" applyAlignment="1">
      <alignment/>
    </xf>
    <xf numFmtId="164" fontId="32" fillId="0" borderId="13" xfId="0" applyFont="1" applyFill="1" applyBorder="1" applyAlignment="1">
      <alignment horizontal="left" vertical="center" wrapText="1"/>
    </xf>
    <xf numFmtId="164" fontId="40" fillId="0" borderId="13" xfId="0" applyFont="1" applyFill="1" applyBorder="1" applyAlignment="1">
      <alignment horizontal="left" vertical="center"/>
    </xf>
    <xf numFmtId="165" fontId="19" fillId="0" borderId="21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4" fontId="32" fillId="0" borderId="11" xfId="0" applyFont="1" applyFill="1" applyBorder="1" applyAlignment="1">
      <alignment horizontal="left" vertical="center" wrapText="1"/>
    </xf>
    <xf numFmtId="164" fontId="40" fillId="0" borderId="11" xfId="0" applyFont="1" applyFill="1" applyBorder="1" applyAlignment="1">
      <alignment horizontal="left" vertical="center"/>
    </xf>
    <xf numFmtId="165" fontId="0" fillId="0" borderId="25" xfId="0" applyNumberFormat="1" applyFont="1" applyBorder="1" applyAlignment="1">
      <alignment/>
    </xf>
    <xf numFmtId="164" fontId="40" fillId="0" borderId="10" xfId="0" applyFont="1" applyBorder="1" applyAlignment="1">
      <alignment wrapText="1"/>
    </xf>
    <xf numFmtId="164" fontId="38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164" fontId="0" fillId="0" borderId="0" xfId="0" applyAlignment="1">
      <alignment horizontal="center" wrapText="1"/>
    </xf>
    <xf numFmtId="164" fontId="52" fillId="0" borderId="10" xfId="0" applyFont="1" applyBorder="1" applyAlignment="1">
      <alignment wrapText="1"/>
    </xf>
    <xf numFmtId="164" fontId="52" fillId="0" borderId="10" xfId="0" applyFont="1" applyBorder="1" applyAlignment="1">
      <alignment/>
    </xf>
    <xf numFmtId="164" fontId="36" fillId="26" borderId="10" xfId="0" applyFont="1" applyFill="1" applyBorder="1" applyAlignment="1">
      <alignment horizontal="left" vertical="center" wrapText="1"/>
    </xf>
    <xf numFmtId="164" fontId="38" fillId="26" borderId="10" xfId="0" applyFont="1" applyFill="1" applyBorder="1" applyAlignment="1">
      <alignment horizontal="left" vertical="center"/>
    </xf>
    <xf numFmtId="164" fontId="36" fillId="0" borderId="10" xfId="0" applyFont="1" applyFill="1" applyBorder="1" applyAlignment="1">
      <alignment horizontal="left" vertical="center" wrapText="1"/>
    </xf>
    <xf numFmtId="164" fontId="53" fillId="0" borderId="0" xfId="0" applyFont="1" applyAlignment="1">
      <alignment horizontal="center" wrapText="1"/>
    </xf>
    <xf numFmtId="164" fontId="43" fillId="0" borderId="0" xfId="0" applyFont="1" applyAlignment="1">
      <alignment horizontal="center" wrapText="1"/>
    </xf>
    <xf numFmtId="164" fontId="54" fillId="0" borderId="10" xfId="0" applyFont="1" applyFill="1" applyBorder="1" applyAlignment="1">
      <alignment horizontal="left" vertical="center" wrapText="1"/>
    </xf>
    <xf numFmtId="164" fontId="29" fillId="0" borderId="10" xfId="0" applyFont="1" applyFill="1" applyBorder="1" applyAlignment="1">
      <alignment vertical="center" wrapText="1"/>
    </xf>
    <xf numFmtId="164" fontId="55" fillId="0" borderId="10" xfId="0" applyFont="1" applyFill="1" applyBorder="1" applyAlignment="1">
      <alignment vertical="center"/>
    </xf>
    <xf numFmtId="164" fontId="56" fillId="0" borderId="10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vertical="center"/>
    </xf>
    <xf numFmtId="164" fontId="26" fillId="0" borderId="0" xfId="0" applyFont="1" applyFill="1" applyBorder="1" applyAlignment="1">
      <alignment vertical="center"/>
    </xf>
    <xf numFmtId="164" fontId="25" fillId="0" borderId="0" xfId="0" applyFont="1" applyFill="1" applyBorder="1" applyAlignment="1">
      <alignment horizontal="left" vertical="center" wrapText="1"/>
    </xf>
    <xf numFmtId="164" fontId="0" fillId="0" borderId="10" xfId="0" applyFont="1" applyBorder="1" applyAlignment="1">
      <alignment shrinkToFit="1"/>
    </xf>
    <xf numFmtId="164" fontId="57" fillId="0" borderId="15" xfId="0" applyFont="1" applyBorder="1" applyAlignment="1">
      <alignment shrinkToFit="1"/>
    </xf>
    <xf numFmtId="164" fontId="57" fillId="0" borderId="10" xfId="0" applyFont="1" applyBorder="1" applyAlignment="1">
      <alignment/>
    </xf>
    <xf numFmtId="164" fontId="0" fillId="0" borderId="15" xfId="0" applyBorder="1" applyAlignment="1">
      <alignment/>
    </xf>
    <xf numFmtId="164" fontId="58" fillId="0" borderId="10" xfId="0" applyFont="1" applyBorder="1" applyAlignment="1">
      <alignment wrapText="1"/>
    </xf>
    <xf numFmtId="165" fontId="0" fillId="0" borderId="15" xfId="0" applyNumberFormat="1" applyBorder="1" applyAlignment="1">
      <alignment/>
    </xf>
    <xf numFmtId="165" fontId="18" fillId="0" borderId="15" xfId="0" applyNumberFormat="1" applyFont="1" applyBorder="1" applyAlignment="1">
      <alignment/>
    </xf>
    <xf numFmtId="164" fontId="60" fillId="0" borderId="0" xfId="20" applyNumberFormat="1" applyFont="1" applyFill="1" applyBorder="1" applyAlignment="1" applyProtection="1">
      <alignment/>
      <protection/>
    </xf>
    <xf numFmtId="164" fontId="61" fillId="0" borderId="0" xfId="0" applyFont="1" applyAlignment="1">
      <alignment/>
    </xf>
    <xf numFmtId="164" fontId="43" fillId="0" borderId="0" xfId="0" applyFont="1" applyBorder="1" applyAlignment="1">
      <alignment wrapText="1"/>
    </xf>
    <xf numFmtId="164" fontId="43" fillId="0" borderId="0" xfId="0" applyFont="1" applyAlignment="1">
      <alignment/>
    </xf>
    <xf numFmtId="164" fontId="62" fillId="0" borderId="0" xfId="0" applyFont="1" applyAlignment="1">
      <alignment/>
    </xf>
    <xf numFmtId="164" fontId="58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0" fillId="0" borderId="10" xfId="0" applyFont="1" applyBorder="1" applyAlignment="1">
      <alignment/>
    </xf>
    <xf numFmtId="164" fontId="25" fillId="0" borderId="15" xfId="0" applyFont="1" applyBorder="1" applyAlignment="1">
      <alignment/>
    </xf>
    <xf numFmtId="164" fontId="18" fillId="0" borderId="10" xfId="0" applyFont="1" applyBorder="1" applyAlignment="1">
      <alignment/>
    </xf>
    <xf numFmtId="165" fontId="24" fillId="0" borderId="15" xfId="0" applyNumberFormat="1" applyFont="1" applyBorder="1" applyAlignment="1">
      <alignment/>
    </xf>
    <xf numFmtId="164" fontId="24" fillId="0" borderId="10" xfId="0" applyFont="1" applyBorder="1" applyAlignment="1">
      <alignment wrapText="1"/>
    </xf>
    <xf numFmtId="164" fontId="25" fillId="11" borderId="10" xfId="0" applyFont="1" applyFill="1" applyBorder="1" applyAlignment="1">
      <alignment/>
    </xf>
    <xf numFmtId="165" fontId="43" fillId="0" borderId="10" xfId="0" applyNumberFormat="1" applyFont="1" applyBorder="1" applyAlignment="1">
      <alignment/>
    </xf>
    <xf numFmtId="164" fontId="23" fillId="0" borderId="10" xfId="0" applyFont="1" applyFill="1" applyBorder="1" applyAlignment="1">
      <alignment horizontal="left" vertical="center" wrapText="1"/>
    </xf>
    <xf numFmtId="164" fontId="24" fillId="0" borderId="10" xfId="0" applyFont="1" applyFill="1" applyBorder="1" applyAlignment="1">
      <alignment horizontal="left" vertical="center" wrapText="1"/>
    </xf>
    <xf numFmtId="164" fontId="36" fillId="0" borderId="10" xfId="0" applyFont="1" applyFill="1" applyBorder="1" applyAlignment="1">
      <alignment vertical="center" wrapText="1"/>
    </xf>
    <xf numFmtId="165" fontId="43" fillId="0" borderId="15" xfId="0" applyNumberFormat="1" applyFont="1" applyFill="1" applyBorder="1" applyAlignment="1">
      <alignment horizontal="right" vertical="center" wrapText="1"/>
    </xf>
    <xf numFmtId="164" fontId="28" fillId="0" borderId="0" xfId="0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 wrapText="1"/>
    </xf>
    <xf numFmtId="164" fontId="23" fillId="0" borderId="10" xfId="0" applyFont="1" applyFill="1" applyBorder="1" applyAlignment="1">
      <alignment horizontal="left" vertical="center"/>
    </xf>
    <xf numFmtId="165" fontId="40" fillId="0" borderId="10" xfId="0" applyNumberFormat="1" applyFont="1" applyFill="1" applyBorder="1" applyAlignment="1">
      <alignment horizontal="right" vertical="center" wrapText="1"/>
    </xf>
    <xf numFmtId="164" fontId="25" fillId="0" borderId="12" xfId="0" applyFont="1" applyBorder="1" applyAlignment="1">
      <alignment/>
    </xf>
    <xf numFmtId="165" fontId="25" fillId="0" borderId="12" xfId="0" applyNumberFormat="1" applyFont="1" applyBorder="1" applyAlignment="1">
      <alignment/>
    </xf>
    <xf numFmtId="165" fontId="18" fillId="0" borderId="12" xfId="0" applyNumberFormat="1" applyFont="1" applyBorder="1" applyAlignment="1">
      <alignment/>
    </xf>
    <xf numFmtId="164" fontId="63" fillId="0" borderId="0" xfId="0" applyFont="1" applyAlignment="1">
      <alignment horizontal="center" wrapText="1"/>
    </xf>
    <xf numFmtId="164" fontId="25" fillId="0" borderId="15" xfId="0" applyFont="1" applyBorder="1" applyAlignment="1">
      <alignment horizontal="center"/>
    </xf>
    <xf numFmtId="164" fontId="22" fillId="0" borderId="10" xfId="0" applyFont="1" applyBorder="1" applyAlignment="1">
      <alignment/>
    </xf>
    <xf numFmtId="165" fontId="0" fillId="0" borderId="15" xfId="0" applyNumberFormat="1" applyFont="1" applyBorder="1" applyAlignment="1">
      <alignment horizontal="right"/>
    </xf>
    <xf numFmtId="165" fontId="18" fillId="0" borderId="15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4" fontId="29" fillId="24" borderId="10" xfId="0" applyFont="1" applyFill="1" applyBorder="1" applyAlignment="1">
      <alignment horizontal="left" vertical="center" wrapText="1"/>
    </xf>
    <xf numFmtId="167" fontId="32" fillId="0" borderId="10" xfId="0" applyNumberFormat="1" applyFont="1" applyFill="1" applyBorder="1" applyAlignment="1">
      <alignment horizontal="left" vertical="center" wrapText="1"/>
    </xf>
    <xf numFmtId="167" fontId="32" fillId="0" borderId="11" xfId="0" applyNumberFormat="1" applyFont="1" applyFill="1" applyBorder="1" applyAlignment="1">
      <alignment horizontal="left" vertical="center" wrapText="1"/>
    </xf>
    <xf numFmtId="165" fontId="0" fillId="0" borderId="19" xfId="0" applyNumberFormat="1" applyBorder="1" applyAlignment="1">
      <alignment/>
    </xf>
    <xf numFmtId="164" fontId="29" fillId="0" borderId="11" xfId="0" applyFont="1" applyFill="1" applyBorder="1" applyAlignment="1">
      <alignment vertical="center" wrapText="1"/>
    </xf>
    <xf numFmtId="165" fontId="36" fillId="26" borderId="12" xfId="0" applyNumberFormat="1" applyFont="1" applyFill="1" applyBorder="1" applyAlignment="1">
      <alignment vertical="center" wrapText="1"/>
    </xf>
    <xf numFmtId="165" fontId="38" fillId="26" borderId="12" xfId="0" applyNumberFormat="1" applyFont="1" applyFill="1" applyBorder="1" applyAlignment="1">
      <alignment horizontal="left" vertical="center"/>
    </xf>
    <xf numFmtId="165" fontId="18" fillId="0" borderId="20" xfId="0" applyNumberFormat="1" applyFont="1" applyBorder="1" applyAlignment="1">
      <alignment/>
    </xf>
    <xf numFmtId="164" fontId="29" fillId="0" borderId="12" xfId="0" applyFont="1" applyFill="1" applyBorder="1" applyAlignment="1">
      <alignment vertical="center" wrapText="1"/>
    </xf>
    <xf numFmtId="164" fontId="38" fillId="0" borderId="12" xfId="0" applyFont="1" applyFill="1" applyBorder="1" applyAlignment="1">
      <alignment horizontal="left" vertical="center"/>
    </xf>
    <xf numFmtId="164" fontId="40" fillId="0" borderId="13" xfId="0" applyFont="1" applyFill="1" applyBorder="1" applyAlignment="1">
      <alignment horizontal="left" vertical="center" wrapText="1"/>
    </xf>
    <xf numFmtId="165" fontId="0" fillId="0" borderId="21" xfId="0" applyNumberFormat="1" applyBorder="1" applyAlignment="1">
      <alignment/>
    </xf>
    <xf numFmtId="164" fontId="29" fillId="0" borderId="30" xfId="0" applyFont="1" applyFill="1" applyBorder="1" applyAlignment="1">
      <alignment horizontal="left" vertical="center" wrapText="1"/>
    </xf>
    <xf numFmtId="164" fontId="38" fillId="0" borderId="30" xfId="0" applyFont="1" applyFill="1" applyBorder="1" applyAlignment="1">
      <alignment horizontal="left" vertical="center"/>
    </xf>
    <xf numFmtId="165" fontId="18" fillId="0" borderId="31" xfId="0" applyNumberFormat="1" applyFont="1" applyBorder="1" applyAlignment="1">
      <alignment/>
    </xf>
    <xf numFmtId="164" fontId="29" fillId="0" borderId="13" xfId="0" applyFont="1" applyFill="1" applyBorder="1" applyAlignment="1">
      <alignment vertical="center" wrapText="1"/>
    </xf>
    <xf numFmtId="164" fontId="38" fillId="0" borderId="13" xfId="0" applyFont="1" applyFill="1" applyBorder="1" applyAlignment="1">
      <alignment horizontal="left" vertical="center"/>
    </xf>
    <xf numFmtId="164" fontId="25" fillId="0" borderId="15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/>
    </xf>
    <xf numFmtId="164" fontId="9" fillId="0" borderId="0" xfId="0" applyFont="1" applyAlignment="1">
      <alignment/>
    </xf>
    <xf numFmtId="164" fontId="38" fillId="0" borderId="12" xfId="0" applyFont="1" applyFill="1" applyBorder="1" applyAlignment="1">
      <alignment horizontal="left" vertical="center" wrapText="1"/>
    </xf>
    <xf numFmtId="165" fontId="18" fillId="0" borderId="19" xfId="0" applyNumberFormat="1" applyFont="1" applyBorder="1" applyAlignment="1">
      <alignment/>
    </xf>
    <xf numFmtId="164" fontId="29" fillId="0" borderId="13" xfId="0" applyFont="1" applyFill="1" applyBorder="1" applyAlignment="1">
      <alignment horizontal="left" vertical="center" wrapText="1"/>
    </xf>
    <xf numFmtId="165" fontId="0" fillId="0" borderId="15" xfId="0" applyNumberFormat="1" applyFont="1" applyBorder="1" applyAlignment="1">
      <alignment/>
    </xf>
    <xf numFmtId="164" fontId="26" fillId="0" borderId="10" xfId="0" applyFont="1" applyBorder="1" applyAlignment="1">
      <alignment horizontal="center" vertical="center" wrapText="1"/>
    </xf>
    <xf numFmtId="164" fontId="40" fillId="0" borderId="11" xfId="0" applyFont="1" applyFill="1" applyBorder="1" applyAlignment="1">
      <alignment horizontal="left" vertical="center" wrapText="1"/>
    </xf>
    <xf numFmtId="164" fontId="54" fillId="0" borderId="13" xfId="0" applyFont="1" applyFill="1" applyBorder="1" applyAlignment="1">
      <alignment horizontal="left" vertical="center" wrapText="1"/>
    </xf>
    <xf numFmtId="164" fontId="54" fillId="0" borderId="11" xfId="0" applyFont="1" applyFill="1" applyBorder="1" applyAlignment="1">
      <alignment horizontal="left" vertical="center" wrapText="1"/>
    </xf>
    <xf numFmtId="165" fontId="18" fillId="0" borderId="32" xfId="0" applyNumberFormat="1" applyFont="1" applyBorder="1" applyAlignment="1">
      <alignment/>
    </xf>
    <xf numFmtId="164" fontId="34" fillId="0" borderId="0" xfId="0" applyFont="1" applyBorder="1" applyAlignment="1">
      <alignment/>
    </xf>
    <xf numFmtId="164" fontId="34" fillId="0" borderId="0" xfId="0" applyFont="1" applyAlignment="1">
      <alignment/>
    </xf>
    <xf numFmtId="164" fontId="1" fillId="0" borderId="10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5" xfId="0" applyFont="1" applyFill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0" xfId="0" applyFont="1" applyBorder="1" applyAlignment="1">
      <alignment horizontal="left"/>
    </xf>
    <xf numFmtId="164" fontId="0" fillId="0" borderId="33" xfId="0" applyFont="1" applyBorder="1" applyAlignment="1">
      <alignment horizontal="left"/>
    </xf>
    <xf numFmtId="164" fontId="0" fillId="0" borderId="11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11" xfId="0" applyBorder="1" applyAlignment="1">
      <alignment/>
    </xf>
    <xf numFmtId="164" fontId="0" fillId="0" borderId="19" xfId="0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Border="1" applyAlignment="1">
      <alignment/>
    </xf>
    <xf numFmtId="164" fontId="0" fillId="0" borderId="34" xfId="0" applyBorder="1" applyAlignment="1">
      <alignment/>
    </xf>
    <xf numFmtId="164" fontId="0" fillId="0" borderId="12" xfId="0" applyBorder="1" applyAlignment="1">
      <alignment/>
    </xf>
    <xf numFmtId="164" fontId="0" fillId="0" borderId="20" xfId="0" applyBorder="1" applyAlignment="1">
      <alignment/>
    </xf>
    <xf numFmtId="164" fontId="34" fillId="0" borderId="0" xfId="0" applyFont="1" applyBorder="1" applyAlignment="1">
      <alignment/>
    </xf>
    <xf numFmtId="164" fontId="64" fillId="0" borderId="15" xfId="0" applyFont="1" applyBorder="1" applyAlignment="1">
      <alignment horizontal="left"/>
    </xf>
    <xf numFmtId="164" fontId="64" fillId="0" borderId="22" xfId="0" applyFont="1" applyBorder="1" applyAlignment="1">
      <alignment/>
    </xf>
    <xf numFmtId="164" fontId="64" fillId="0" borderId="15" xfId="0" applyFont="1" applyBorder="1" applyAlignment="1">
      <alignment/>
    </xf>
    <xf numFmtId="164" fontId="64" fillId="0" borderId="17" xfId="0" applyFont="1" applyBorder="1" applyAlignment="1">
      <alignment/>
    </xf>
    <xf numFmtId="164" fontId="64" fillId="0" borderId="10" xfId="0" applyFont="1" applyBorder="1" applyAlignment="1">
      <alignment/>
    </xf>
    <xf numFmtId="164" fontId="34" fillId="0" borderId="10" xfId="0" applyFont="1" applyBorder="1" applyAlignment="1">
      <alignment/>
    </xf>
    <xf numFmtId="164" fontId="65" fillId="0" borderId="0" xfId="0" applyFont="1" applyAlignment="1">
      <alignment/>
    </xf>
    <xf numFmtId="164" fontId="65" fillId="0" borderId="0" xfId="0" applyFont="1" applyBorder="1" applyAlignment="1">
      <alignment horizontal="center"/>
    </xf>
    <xf numFmtId="164" fontId="34" fillId="0" borderId="0" xfId="0" applyFont="1" applyBorder="1" applyAlignment="1">
      <alignment horizontal="center"/>
    </xf>
    <xf numFmtId="164" fontId="65" fillId="0" borderId="35" xfId="0" applyFont="1" applyBorder="1" applyAlignment="1">
      <alignment/>
    </xf>
    <xf numFmtId="164" fontId="65" fillId="0" borderId="36" xfId="0" applyFont="1" applyBorder="1" applyAlignment="1">
      <alignment horizontal="center"/>
    </xf>
    <xf numFmtId="164" fontId="34" fillId="0" borderId="32" xfId="0" applyFont="1" applyBorder="1" applyAlignment="1">
      <alignment/>
    </xf>
    <xf numFmtId="164" fontId="65" fillId="0" borderId="10" xfId="0" applyFont="1" applyBorder="1" applyAlignment="1">
      <alignment horizontal="center"/>
    </xf>
    <xf numFmtId="164" fontId="34" fillId="0" borderId="37" xfId="0" applyFont="1" applyBorder="1" applyAlignment="1">
      <alignment/>
    </xf>
    <xf numFmtId="164" fontId="66" fillId="0" borderId="0" xfId="0" applyFont="1" applyAlignment="1">
      <alignment/>
    </xf>
    <xf numFmtId="164" fontId="67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65" fillId="0" borderId="33" xfId="65" applyFont="1" applyBorder="1" applyAlignment="1">
      <alignment horizontal="center"/>
      <protection/>
    </xf>
    <xf numFmtId="164" fontId="34" fillId="0" borderId="36" xfId="65" applyFont="1" applyFill="1" applyBorder="1" applyAlignment="1">
      <alignment horizontal="center" vertical="center"/>
      <protection/>
    </xf>
    <xf numFmtId="164" fontId="69" fillId="0" borderId="38" xfId="65" applyFont="1" applyFill="1" applyBorder="1" applyAlignment="1">
      <alignment horizontal="center" vertical="center"/>
      <protection/>
    </xf>
    <xf numFmtId="164" fontId="65" fillId="0" borderId="30" xfId="65" applyFont="1" applyFill="1" applyBorder="1" applyAlignment="1">
      <alignment horizontal="center" vertical="center" wrapText="1"/>
      <protection/>
    </xf>
    <xf numFmtId="164" fontId="34" fillId="0" borderId="39" xfId="65" applyFont="1" applyFill="1" applyBorder="1" applyAlignment="1">
      <alignment horizontal="center" vertical="center"/>
      <protection/>
    </xf>
    <xf numFmtId="164" fontId="69" fillId="0" borderId="40" xfId="65" applyFont="1" applyFill="1" applyBorder="1" applyAlignment="1">
      <alignment horizontal="center" vertical="center"/>
      <protection/>
    </xf>
    <xf numFmtId="164" fontId="65" fillId="0" borderId="35" xfId="0" applyFont="1" applyBorder="1" applyAlignment="1">
      <alignment horizontal="center"/>
    </xf>
    <xf numFmtId="164" fontId="34" fillId="0" borderId="37" xfId="65" applyFont="1" applyFill="1" applyBorder="1" applyAlignment="1">
      <alignment horizontal="center"/>
      <protection/>
    </xf>
    <xf numFmtId="164" fontId="69" fillId="0" borderId="41" xfId="65" applyFont="1" applyFill="1" applyBorder="1" applyAlignment="1">
      <alignment horizontal="center"/>
      <protection/>
    </xf>
    <xf numFmtId="165" fontId="65" fillId="0" borderId="42" xfId="65" applyNumberFormat="1" applyFont="1" applyFill="1" applyBorder="1" applyAlignment="1">
      <alignment horizontal="center"/>
      <protection/>
    </xf>
    <xf numFmtId="164" fontId="34" fillId="0" borderId="17" xfId="65" applyFont="1" applyFill="1" applyBorder="1" applyAlignment="1">
      <alignment horizontal="center"/>
      <protection/>
    </xf>
    <xf numFmtId="164" fontId="69" fillId="0" borderId="42" xfId="65" applyFont="1" applyFill="1" applyBorder="1" applyAlignment="1">
      <alignment horizontal="center"/>
      <protection/>
    </xf>
    <xf numFmtId="164" fontId="65" fillId="0" borderId="32" xfId="0" applyFont="1" applyBorder="1" applyAlignment="1">
      <alignment horizontal="center"/>
    </xf>
    <xf numFmtId="164" fontId="70" fillId="0" borderId="10" xfId="65" applyFont="1" applyBorder="1">
      <alignment/>
      <protection/>
    </xf>
    <xf numFmtId="165" fontId="34" fillId="0" borderId="37" xfId="65" applyNumberFormat="1" applyFont="1" applyFill="1" applyBorder="1">
      <alignment/>
      <protection/>
    </xf>
    <xf numFmtId="165" fontId="34" fillId="0" borderId="41" xfId="65" applyNumberFormat="1" applyFont="1" applyFill="1" applyBorder="1">
      <alignment/>
      <protection/>
    </xf>
    <xf numFmtId="165" fontId="65" fillId="0" borderId="41" xfId="65" applyNumberFormat="1" applyFont="1" applyFill="1" applyBorder="1">
      <alignment/>
      <protection/>
    </xf>
    <xf numFmtId="164" fontId="34" fillId="0" borderId="17" xfId="65" applyFont="1" applyBorder="1" applyAlignment="1">
      <alignment horizontal="left"/>
      <protection/>
    </xf>
    <xf numFmtId="165" fontId="34" fillId="0" borderId="42" xfId="0" applyNumberFormat="1" applyFont="1" applyBorder="1" applyAlignment="1">
      <alignment/>
    </xf>
    <xf numFmtId="165" fontId="65" fillId="0" borderId="32" xfId="0" applyNumberFormat="1" applyFont="1" applyBorder="1" applyAlignment="1">
      <alignment/>
    </xf>
    <xf numFmtId="164" fontId="34" fillId="6" borderId="37" xfId="65" applyFont="1" applyFill="1" applyBorder="1" applyAlignment="1">
      <alignment horizontal="left"/>
      <protection/>
    </xf>
    <xf numFmtId="165" fontId="34" fillId="6" borderId="41" xfId="65" applyNumberFormat="1" applyFont="1" applyFill="1" applyBorder="1">
      <alignment/>
      <protection/>
    </xf>
    <xf numFmtId="165" fontId="65" fillId="6" borderId="41" xfId="65" applyNumberFormat="1" applyFont="1" applyFill="1" applyBorder="1">
      <alignment/>
      <protection/>
    </xf>
    <xf numFmtId="164" fontId="34" fillId="6" borderId="17" xfId="65" applyFont="1" applyFill="1" applyBorder="1" applyAlignment="1">
      <alignment horizontal="left"/>
      <protection/>
    </xf>
    <xf numFmtId="165" fontId="34" fillId="6" borderId="42" xfId="0" applyNumberFormat="1" applyFont="1" applyFill="1" applyBorder="1" applyAlignment="1">
      <alignment/>
    </xf>
    <xf numFmtId="165" fontId="65" fillId="6" borderId="32" xfId="0" applyNumberFormat="1" applyFont="1" applyFill="1" applyBorder="1" applyAlignment="1">
      <alignment/>
    </xf>
    <xf numFmtId="164" fontId="34" fillId="0" borderId="37" xfId="66" applyFont="1" applyFill="1" applyBorder="1" applyAlignment="1">
      <alignment horizontal="left"/>
      <protection/>
    </xf>
    <xf numFmtId="164" fontId="1" fillId="0" borderId="17" xfId="66" applyFont="1" applyFill="1" applyBorder="1" applyAlignment="1">
      <alignment horizontal="left"/>
      <protection/>
    </xf>
    <xf numFmtId="165" fontId="19" fillId="0" borderId="42" xfId="0" applyNumberFormat="1" applyFont="1" applyBorder="1" applyAlignment="1">
      <alignment/>
    </xf>
    <xf numFmtId="165" fontId="66" fillId="0" borderId="32" xfId="0" applyNumberFormat="1" applyFont="1" applyBorder="1" applyAlignment="1">
      <alignment/>
    </xf>
    <xf numFmtId="164" fontId="71" fillId="0" borderId="37" xfId="66" applyFont="1" applyFill="1" applyBorder="1" applyAlignment="1">
      <alignment horizontal="left"/>
      <protection/>
    </xf>
    <xf numFmtId="165" fontId="1" fillId="0" borderId="41" xfId="65" applyNumberFormat="1" applyFont="1" applyFill="1" applyBorder="1">
      <alignment/>
      <protection/>
    </xf>
    <xf numFmtId="165" fontId="66" fillId="0" borderId="41" xfId="65" applyNumberFormat="1" applyFont="1" applyFill="1" applyBorder="1">
      <alignment/>
      <protection/>
    </xf>
    <xf numFmtId="164" fontId="1" fillId="0" borderId="37" xfId="66" applyFont="1" applyFill="1" applyBorder="1" applyAlignment="1">
      <alignment horizontal="left"/>
      <protection/>
    </xf>
    <xf numFmtId="164" fontId="64" fillId="0" borderId="37" xfId="66" applyFont="1" applyFill="1" applyBorder="1" applyAlignment="1">
      <alignment horizontal="left"/>
      <protection/>
    </xf>
    <xf numFmtId="165" fontId="72" fillId="0" borderId="41" xfId="65" applyNumberFormat="1" applyFont="1" applyFill="1" applyBorder="1">
      <alignment/>
      <protection/>
    </xf>
    <xf numFmtId="164" fontId="19" fillId="0" borderId="37" xfId="0" applyFont="1" applyBorder="1" applyAlignment="1">
      <alignment horizontal="center"/>
    </xf>
    <xf numFmtId="164" fontId="19" fillId="0" borderId="43" xfId="0" applyFont="1" applyBorder="1" applyAlignment="1">
      <alignment/>
    </xf>
    <xf numFmtId="164" fontId="66" fillId="0" borderId="43" xfId="0" applyFont="1" applyBorder="1" applyAlignment="1">
      <alignment/>
    </xf>
    <xf numFmtId="164" fontId="34" fillId="0" borderId="17" xfId="66" applyFont="1" applyFill="1" applyBorder="1" applyAlignment="1">
      <alignment horizontal="left"/>
      <protection/>
    </xf>
    <xf numFmtId="164" fontId="34" fillId="23" borderId="37" xfId="65" applyFont="1" applyFill="1" applyBorder="1" applyAlignment="1">
      <alignment horizontal="left"/>
      <protection/>
    </xf>
    <xf numFmtId="165" fontId="34" fillId="23" borderId="41" xfId="65" applyNumberFormat="1" applyFont="1" applyFill="1" applyBorder="1">
      <alignment/>
      <protection/>
    </xf>
    <xf numFmtId="165" fontId="65" fillId="23" borderId="41" xfId="65" applyNumberFormat="1" applyFont="1" applyFill="1" applyBorder="1">
      <alignment/>
      <protection/>
    </xf>
    <xf numFmtId="164" fontId="34" fillId="23" borderId="17" xfId="65" applyFont="1" applyFill="1" applyBorder="1" applyAlignment="1">
      <alignment horizontal="left"/>
      <protection/>
    </xf>
    <xf numFmtId="164" fontId="34" fillId="23" borderId="42" xfId="0" applyFont="1" applyFill="1" applyBorder="1" applyAlignment="1">
      <alignment/>
    </xf>
    <xf numFmtId="165" fontId="65" fillId="23" borderId="32" xfId="0" applyNumberFormat="1" applyFont="1" applyFill="1" applyBorder="1" applyAlignment="1">
      <alignment/>
    </xf>
    <xf numFmtId="164" fontId="19" fillId="0" borderId="42" xfId="0" applyFont="1" applyBorder="1" applyAlignment="1">
      <alignment/>
    </xf>
    <xf numFmtId="164" fontId="73" fillId="0" borderId="37" xfId="66" applyFont="1" applyFill="1" applyBorder="1" applyAlignment="1">
      <alignment horizontal="left"/>
      <protection/>
    </xf>
    <xf numFmtId="165" fontId="1" fillId="0" borderId="42" xfId="65" applyNumberFormat="1" applyFont="1" applyFill="1" applyBorder="1" applyAlignment="1">
      <alignment horizontal="left"/>
      <protection/>
    </xf>
    <xf numFmtId="164" fontId="1" fillId="0" borderId="37" xfId="65" applyFont="1" applyBorder="1" applyAlignment="1">
      <alignment horizontal="left"/>
      <protection/>
    </xf>
    <xf numFmtId="164" fontId="74" fillId="0" borderId="16" xfId="65" applyFont="1" applyBorder="1" applyAlignment="1">
      <alignment/>
      <protection/>
    </xf>
    <xf numFmtId="164" fontId="74" fillId="0" borderId="43" xfId="65" applyFont="1" applyBorder="1" applyAlignment="1">
      <alignment/>
      <protection/>
    </xf>
    <xf numFmtId="164" fontId="74" fillId="0" borderId="44" xfId="65" applyFont="1" applyBorder="1" applyAlignment="1">
      <alignment horizontal="center"/>
      <protection/>
    </xf>
    <xf numFmtId="164" fontId="67" fillId="0" borderId="44" xfId="65" applyFont="1" applyFill="1" applyBorder="1" applyAlignment="1">
      <alignment horizontal="center"/>
      <protection/>
    </xf>
    <xf numFmtId="164" fontId="34" fillId="0" borderId="17" xfId="65" applyFont="1" applyFill="1" applyBorder="1" applyAlignment="1">
      <alignment horizontal="left"/>
      <protection/>
    </xf>
    <xf numFmtId="164" fontId="65" fillId="0" borderId="44" xfId="65" applyFont="1" applyFill="1" applyBorder="1" applyAlignment="1">
      <alignment horizontal="left"/>
      <protection/>
    </xf>
    <xf numFmtId="164" fontId="67" fillId="0" borderId="45" xfId="65" applyFont="1" applyFill="1" applyBorder="1" applyAlignment="1">
      <alignment horizontal="center"/>
      <protection/>
    </xf>
    <xf numFmtId="165" fontId="1" fillId="0" borderId="46" xfId="65" applyNumberFormat="1" applyFont="1" applyFill="1" applyBorder="1">
      <alignment/>
      <protection/>
    </xf>
    <xf numFmtId="165" fontId="66" fillId="0" borderId="46" xfId="65" applyNumberFormat="1" applyFont="1" applyFill="1" applyBorder="1">
      <alignment/>
      <protection/>
    </xf>
    <xf numFmtId="164" fontId="1" fillId="0" borderId="47" xfId="66" applyFont="1" applyFill="1" applyBorder="1" applyAlignment="1">
      <alignment horizontal="left"/>
      <protection/>
    </xf>
    <xf numFmtId="165" fontId="19" fillId="0" borderId="48" xfId="0" applyNumberFormat="1" applyFont="1" applyBorder="1" applyAlignment="1">
      <alignment/>
    </xf>
    <xf numFmtId="165" fontId="66" fillId="0" borderId="49" xfId="0" applyNumberFormat="1" applyFont="1" applyBorder="1" applyAlignment="1">
      <alignment/>
    </xf>
    <xf numFmtId="164" fontId="34" fillId="0" borderId="28" xfId="65" applyFont="1" applyFill="1" applyBorder="1" applyAlignment="1">
      <alignment horizontal="center" wrapText="1"/>
      <protection/>
    </xf>
    <xf numFmtId="165" fontId="34" fillId="0" borderId="12" xfId="65" applyNumberFormat="1" applyFont="1" applyFill="1" applyBorder="1">
      <alignment/>
      <protection/>
    </xf>
    <xf numFmtId="165" fontId="65" fillId="0" borderId="12" xfId="65" applyNumberFormat="1" applyFont="1" applyFill="1" applyBorder="1">
      <alignment/>
      <protection/>
    </xf>
    <xf numFmtId="164" fontId="34" fillId="0" borderId="12" xfId="65" applyFont="1" applyFill="1" applyBorder="1" applyAlignment="1">
      <alignment horizontal="center" wrapText="1"/>
      <protection/>
    </xf>
    <xf numFmtId="165" fontId="34" fillId="0" borderId="12" xfId="0" applyNumberFormat="1" applyFont="1" applyBorder="1" applyAlignment="1">
      <alignment/>
    </xf>
    <xf numFmtId="165" fontId="65" fillId="0" borderId="26" xfId="0" applyNumberFormat="1" applyFont="1" applyBorder="1" applyAlignment="1">
      <alignment/>
    </xf>
    <xf numFmtId="164" fontId="65" fillId="0" borderId="50" xfId="65" applyFont="1" applyFill="1" applyBorder="1" applyAlignment="1">
      <alignment horizontal="center"/>
      <protection/>
    </xf>
    <xf numFmtId="165" fontId="1" fillId="0" borderId="51" xfId="65" applyNumberFormat="1" applyFont="1" applyFill="1" applyBorder="1">
      <alignment/>
      <protection/>
    </xf>
    <xf numFmtId="165" fontId="66" fillId="0" borderId="51" xfId="65" applyNumberFormat="1" applyFont="1" applyFill="1" applyBorder="1">
      <alignment/>
      <protection/>
    </xf>
    <xf numFmtId="164" fontId="34" fillId="0" borderId="29" xfId="65" applyFont="1" applyFill="1" applyBorder="1">
      <alignment/>
      <protection/>
    </xf>
    <xf numFmtId="164" fontId="1" fillId="0" borderId="21" xfId="0" applyFont="1" applyBorder="1" applyAlignment="1">
      <alignment/>
    </xf>
    <xf numFmtId="165" fontId="34" fillId="0" borderId="52" xfId="0" applyNumberFormat="1" applyFont="1" applyBorder="1" applyAlignment="1">
      <alignment/>
    </xf>
    <xf numFmtId="165" fontId="65" fillId="0" borderId="53" xfId="0" applyNumberFormat="1" applyFont="1" applyBorder="1" applyAlignment="1">
      <alignment/>
    </xf>
    <xf numFmtId="164" fontId="34" fillId="0" borderId="54" xfId="65" applyFont="1" applyFill="1" applyBorder="1" applyAlignment="1">
      <alignment horizontal="left"/>
      <protection/>
    </xf>
    <xf numFmtId="165" fontId="65" fillId="0" borderId="46" xfId="65" applyNumberFormat="1" applyFont="1" applyFill="1" applyBorder="1">
      <alignment/>
      <protection/>
    </xf>
    <xf numFmtId="164" fontId="67" fillId="0" borderId="17" xfId="65" applyFont="1" applyFill="1" applyBorder="1" applyAlignment="1">
      <alignment horizontal="center"/>
      <protection/>
    </xf>
    <xf numFmtId="164" fontId="34" fillId="0" borderId="10" xfId="65" applyFont="1" applyBorder="1" applyAlignment="1">
      <alignment horizontal="left"/>
      <protection/>
    </xf>
    <xf numFmtId="165" fontId="34" fillId="0" borderId="10" xfId="65" applyNumberFormat="1" applyFont="1" applyFill="1" applyBorder="1">
      <alignment/>
      <protection/>
    </xf>
    <xf numFmtId="165" fontId="65" fillId="0" borderId="10" xfId="65" applyNumberFormat="1" applyFont="1" applyFill="1" applyBorder="1">
      <alignment/>
      <protection/>
    </xf>
    <xf numFmtId="164" fontId="1" fillId="0" borderId="10" xfId="65" applyFont="1" applyBorder="1">
      <alignment/>
      <protection/>
    </xf>
    <xf numFmtId="165" fontId="1" fillId="0" borderId="10" xfId="65" applyNumberFormat="1" applyFont="1" applyFill="1" applyBorder="1">
      <alignment/>
      <protection/>
    </xf>
    <xf numFmtId="165" fontId="66" fillId="0" borderId="10" xfId="65" applyNumberFormat="1" applyFont="1" applyFill="1" applyBorder="1">
      <alignment/>
      <protection/>
    </xf>
    <xf numFmtId="164" fontId="1" fillId="0" borderId="10" xfId="65" applyFont="1" applyBorder="1" applyAlignment="1">
      <alignment horizontal="left"/>
      <protection/>
    </xf>
    <xf numFmtId="164" fontId="70" fillId="22" borderId="37" xfId="65" applyFont="1" applyFill="1" applyBorder="1" applyAlignment="1">
      <alignment horizontal="center"/>
      <protection/>
    </xf>
    <xf numFmtId="165" fontId="34" fillId="22" borderId="51" xfId="65" applyNumberFormat="1" applyFont="1" applyFill="1" applyBorder="1">
      <alignment/>
      <protection/>
    </xf>
    <xf numFmtId="165" fontId="65" fillId="22" borderId="51" xfId="65" applyNumberFormat="1" applyFont="1" applyFill="1" applyBorder="1">
      <alignment/>
      <protection/>
    </xf>
    <xf numFmtId="164" fontId="70" fillId="22" borderId="42" xfId="65" applyFont="1" applyFill="1" applyBorder="1" applyAlignment="1">
      <alignment horizontal="center"/>
      <protection/>
    </xf>
    <xf numFmtId="165" fontId="34" fillId="22" borderId="42" xfId="0" applyNumberFormat="1" applyFont="1" applyFill="1" applyBorder="1" applyAlignment="1">
      <alignment/>
    </xf>
    <xf numFmtId="165" fontId="65" fillId="22" borderId="32" xfId="0" applyNumberFormat="1" applyFont="1" applyFill="1" applyBorder="1" applyAlignment="1">
      <alignment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1. jelölőszín" xfId="21"/>
    <cellStyle name="2. jelölőszín" xfId="22"/>
    <cellStyle name="20% - 1. jelölőszín" xfId="23"/>
    <cellStyle name="20% - 2. jelölőszín" xfId="24"/>
    <cellStyle name="20% - 3. jelölőszín" xfId="25"/>
    <cellStyle name="20% - 4. jelölőszín" xfId="26"/>
    <cellStyle name="20% - 5. jelölőszín" xfId="27"/>
    <cellStyle name="20% - 6. jelölőszín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5. jelölőszín" xfId="37"/>
    <cellStyle name="6. jelölőszín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Bevitel" xfId="45"/>
    <cellStyle name="Cím" xfId="46"/>
    <cellStyle name="Címsor 1" xfId="47"/>
    <cellStyle name="Címsor 2" xfId="48"/>
    <cellStyle name="Címsor 3" xfId="49"/>
    <cellStyle name="Címsor 4" xfId="50"/>
    <cellStyle name="Ellenőrzőcella" xfId="51"/>
    <cellStyle name="Figyelmezteté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Normal_KTRSZJ" xfId="64"/>
    <cellStyle name="Normál 11" xfId="65"/>
    <cellStyle name="Normál 2 2" xfId="66"/>
    <cellStyle name="Rossz" xfId="67"/>
    <cellStyle name="Semleges" xfId="68"/>
    <cellStyle name="Számítás" xfId="69"/>
    <cellStyle name="Összese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77.421875" style="0" customWidth="1"/>
    <col min="2" max="2" width="17.421875" style="1" customWidth="1"/>
  </cols>
  <sheetData>
    <row r="1" spans="1:2" ht="24.75" customHeight="1">
      <c r="A1" s="2" t="s">
        <v>0</v>
      </c>
      <c r="B1" s="2"/>
    </row>
    <row r="2" ht="50.25" customHeight="1">
      <c r="A2" s="3" t="s">
        <v>1</v>
      </c>
    </row>
    <row r="3" ht="12.75">
      <c r="B3" s="4" t="s">
        <v>2</v>
      </c>
    </row>
    <row r="4" spans="1:9" ht="12.75">
      <c r="A4" s="5" t="s">
        <v>3</v>
      </c>
      <c r="B4" s="6"/>
      <c r="C4" s="7"/>
      <c r="D4" s="7"/>
      <c r="E4" s="7"/>
      <c r="F4" s="7"/>
      <c r="G4" s="7"/>
      <c r="H4" s="7"/>
      <c r="I4" s="7"/>
    </row>
    <row r="5" spans="1:9" ht="12.75">
      <c r="A5" s="8" t="s">
        <v>4</v>
      </c>
      <c r="B5" s="9">
        <f>'5.kiadások működés,felh Összese'!E24</f>
        <v>37955149</v>
      </c>
      <c r="C5" s="7"/>
      <c r="D5" s="7"/>
      <c r="E5" s="7"/>
      <c r="F5" s="7"/>
      <c r="G5" s="7"/>
      <c r="H5" s="7"/>
      <c r="I5" s="7"/>
    </row>
    <row r="6" spans="1:9" ht="12.75">
      <c r="A6" s="8" t="s">
        <v>5</v>
      </c>
      <c r="B6" s="9">
        <f>'5.kiadások működés,felh Összese'!E25</f>
        <v>5727129</v>
      </c>
      <c r="C6" s="7"/>
      <c r="D6" s="7"/>
      <c r="E6" s="7"/>
      <c r="F6" s="7"/>
      <c r="G6" s="7"/>
      <c r="H6" s="7"/>
      <c r="I6" s="7"/>
    </row>
    <row r="7" spans="1:9" ht="12.75">
      <c r="A7" s="8" t="s">
        <v>6</v>
      </c>
      <c r="B7" s="9">
        <f>'5.kiadások működés,felh Összese'!E50</f>
        <v>16191658</v>
      </c>
      <c r="C7" s="7"/>
      <c r="D7" s="7"/>
      <c r="E7" s="7"/>
      <c r="F7" s="7"/>
      <c r="G7" s="7"/>
      <c r="H7" s="7"/>
      <c r="I7" s="7"/>
    </row>
    <row r="8" spans="1:9" ht="12.75">
      <c r="A8" s="8" t="s">
        <v>7</v>
      </c>
      <c r="B8" s="9">
        <f>'5.kiadások működés,felh Összese'!E59</f>
        <v>10948090</v>
      </c>
      <c r="C8" s="7"/>
      <c r="D8" s="7"/>
      <c r="E8" s="7"/>
      <c r="F8" s="7"/>
      <c r="G8" s="7"/>
      <c r="H8" s="7"/>
      <c r="I8" s="7"/>
    </row>
    <row r="9" spans="1:9" ht="12.75">
      <c r="A9" s="8" t="s">
        <v>8</v>
      </c>
      <c r="B9" s="9">
        <f>'5.kiadások működés,felh Összese'!E73</f>
        <v>1879999</v>
      </c>
      <c r="C9" s="7"/>
      <c r="D9" s="7"/>
      <c r="E9" s="7"/>
      <c r="F9" s="7"/>
      <c r="G9" s="7"/>
      <c r="H9" s="7"/>
      <c r="I9" s="7"/>
    </row>
    <row r="10" spans="1:9" ht="12.75">
      <c r="A10" s="8" t="s">
        <v>9</v>
      </c>
      <c r="B10" s="9">
        <f>'5.kiadások működés,felh Összese'!E82</f>
        <v>13427897</v>
      </c>
      <c r="C10" s="7"/>
      <c r="D10" s="7"/>
      <c r="E10" s="7"/>
      <c r="F10" s="7"/>
      <c r="G10" s="7"/>
      <c r="H10" s="7"/>
      <c r="I10" s="7"/>
    </row>
    <row r="11" spans="1:9" ht="12.75">
      <c r="A11" s="8" t="s">
        <v>10</v>
      </c>
      <c r="B11" s="9">
        <f>'5.kiadások működés,felh Összese'!E87</f>
        <v>142287838</v>
      </c>
      <c r="C11" s="7"/>
      <c r="D11" s="7"/>
      <c r="E11" s="7"/>
      <c r="F11" s="7"/>
      <c r="G11" s="7"/>
      <c r="H11" s="7"/>
      <c r="I11" s="7"/>
    </row>
    <row r="12" spans="1:9" ht="12.75">
      <c r="A12" s="8" t="s">
        <v>11</v>
      </c>
      <c r="B12" s="9">
        <v>0</v>
      </c>
      <c r="C12" s="7"/>
      <c r="D12" s="7"/>
      <c r="E12" s="7"/>
      <c r="F12" s="7"/>
      <c r="G12" s="7"/>
      <c r="H12" s="7"/>
      <c r="I12" s="7"/>
    </row>
    <row r="13" spans="1:9" ht="12.75">
      <c r="A13" s="10" t="s">
        <v>12</v>
      </c>
      <c r="B13" s="11">
        <f>SUM(B5:B12)</f>
        <v>228417760</v>
      </c>
      <c r="C13" s="7"/>
      <c r="D13" s="7"/>
      <c r="E13" s="7"/>
      <c r="F13" s="7"/>
      <c r="G13" s="7"/>
      <c r="H13" s="7"/>
      <c r="I13" s="7"/>
    </row>
    <row r="14" spans="1:9" ht="12.75">
      <c r="A14" s="12" t="s">
        <v>13</v>
      </c>
      <c r="B14" s="13">
        <f>'5.kiadások működés,felh Összese'!E118</f>
        <v>1429138</v>
      </c>
      <c r="C14" s="7"/>
      <c r="D14" s="7"/>
      <c r="E14" s="7"/>
      <c r="F14" s="7"/>
      <c r="G14" s="7"/>
      <c r="H14" s="7"/>
      <c r="I14" s="7"/>
    </row>
    <row r="15" spans="1:9" ht="12.75">
      <c r="A15" s="14" t="s">
        <v>14</v>
      </c>
      <c r="B15" s="15">
        <f>B13+B14</f>
        <v>229846898</v>
      </c>
      <c r="C15" s="7"/>
      <c r="D15" s="7"/>
      <c r="E15" s="7"/>
      <c r="F15" s="7"/>
      <c r="G15" s="7"/>
      <c r="H15" s="7"/>
      <c r="I15" s="7"/>
    </row>
    <row r="16" spans="1:9" ht="12.75">
      <c r="A16" s="16" t="s">
        <v>15</v>
      </c>
      <c r="B16" s="17">
        <f>'9.bevételek működés,felh.Összes'!E19</f>
        <v>50015633</v>
      </c>
      <c r="C16" s="7"/>
      <c r="D16" s="7"/>
      <c r="E16" s="7"/>
      <c r="F16" s="7"/>
      <c r="G16" s="7"/>
      <c r="H16" s="7"/>
      <c r="I16" s="7"/>
    </row>
    <row r="17" spans="1:9" ht="12.75">
      <c r="A17" s="8" t="s">
        <v>16</v>
      </c>
      <c r="B17" s="9">
        <f>'9.bevételek működés,felh.Összes'!E58</f>
        <v>20702249</v>
      </c>
      <c r="C17" s="7"/>
      <c r="D17" s="7"/>
      <c r="E17" s="7"/>
      <c r="F17" s="7"/>
      <c r="G17" s="7"/>
      <c r="H17" s="7"/>
      <c r="I17" s="7"/>
    </row>
    <row r="18" spans="1:9" ht="12.75">
      <c r="A18" s="8" t="s">
        <v>17</v>
      </c>
      <c r="B18" s="9">
        <f>'9.bevételek működés,felh.Összes'!E33</f>
        <v>3794630</v>
      </c>
      <c r="C18" s="7"/>
      <c r="D18" s="7"/>
      <c r="E18" s="7"/>
      <c r="F18" s="7"/>
      <c r="G18" s="7"/>
      <c r="H18" s="7"/>
      <c r="I18" s="7"/>
    </row>
    <row r="19" spans="1:9" ht="12.75">
      <c r="A19" s="8" t="s">
        <v>18</v>
      </c>
      <c r="B19" s="9">
        <f>'9.bevételek működés,felh.Összes'!E45</f>
        <v>7393627</v>
      </c>
      <c r="C19" s="7"/>
      <c r="D19" s="7"/>
      <c r="E19" s="7"/>
      <c r="F19" s="7"/>
      <c r="G19" s="7"/>
      <c r="H19" s="7"/>
      <c r="I19" s="7"/>
    </row>
    <row r="20" spans="1:9" ht="12.75">
      <c r="A20" s="8" t="s">
        <v>19</v>
      </c>
      <c r="B20" s="9">
        <f>'9.bevételek működés,felh.Összes'!E64</f>
        <v>0</v>
      </c>
      <c r="C20" s="7"/>
      <c r="D20" s="7"/>
      <c r="E20" s="7"/>
      <c r="F20" s="7"/>
      <c r="G20" s="7"/>
      <c r="H20" s="7"/>
      <c r="I20" s="7"/>
    </row>
    <row r="21" spans="1:9" ht="12.75">
      <c r="A21" s="8" t="s">
        <v>20</v>
      </c>
      <c r="B21" s="9">
        <f>'9.bevételek működés,felh.Összes'!E51</f>
        <v>1000000</v>
      </c>
      <c r="C21" s="7"/>
      <c r="D21" s="7"/>
      <c r="E21" s="7"/>
      <c r="F21" s="7"/>
      <c r="G21" s="7"/>
      <c r="H21" s="7"/>
      <c r="I21" s="7"/>
    </row>
    <row r="22" spans="1:9" ht="12.75">
      <c r="A22" s="8" t="s">
        <v>21</v>
      </c>
      <c r="B22" s="9">
        <f>'9.bevételek működés,felh.Összes'!E70</f>
        <v>0</v>
      </c>
      <c r="C22" s="7"/>
      <c r="D22" s="7"/>
      <c r="E22" s="7"/>
      <c r="F22" s="7"/>
      <c r="G22" s="7"/>
      <c r="H22" s="7"/>
      <c r="I22" s="7"/>
    </row>
    <row r="23" spans="1:9" ht="12.75">
      <c r="A23" s="10" t="s">
        <v>22</v>
      </c>
      <c r="B23" s="11">
        <f>SUM(B16:B22)</f>
        <v>82906139</v>
      </c>
      <c r="C23" s="7"/>
      <c r="D23" s="7"/>
      <c r="E23" s="7"/>
      <c r="F23" s="7"/>
      <c r="G23" s="7"/>
      <c r="H23" s="7"/>
      <c r="I23" s="7"/>
    </row>
    <row r="24" spans="1:9" ht="12.75">
      <c r="A24" s="12" t="s">
        <v>23</v>
      </c>
      <c r="B24" s="13">
        <f>'9.bevételek működés,felh.Összes'!C104+'9.bevételek működés,felh.Összes'!D88</f>
        <v>146940759</v>
      </c>
      <c r="C24" s="7"/>
      <c r="D24" s="7"/>
      <c r="E24" s="7"/>
      <c r="F24" s="7"/>
      <c r="G24" s="7"/>
      <c r="H24" s="7"/>
      <c r="I24" s="7"/>
    </row>
    <row r="25" spans="1:9" ht="12.75">
      <c r="A25" s="14" t="s">
        <v>24</v>
      </c>
      <c r="B25" s="15">
        <f>B23+B24</f>
        <v>229846898</v>
      </c>
      <c r="C25" s="7"/>
      <c r="D25" s="7"/>
      <c r="E25" s="7"/>
      <c r="F25" s="7"/>
      <c r="G25" s="7"/>
      <c r="H25" s="7"/>
      <c r="I25" s="7"/>
    </row>
    <row r="26" spans="1:9" ht="12.75">
      <c r="A26" s="7"/>
      <c r="B26" s="6"/>
      <c r="C26" s="7"/>
      <c r="D26" s="7"/>
      <c r="E26" s="7"/>
      <c r="F26" s="7"/>
      <c r="G26" s="7"/>
      <c r="H26" s="7"/>
      <c r="I26" s="7"/>
    </row>
    <row r="27" spans="1:9" ht="12.75">
      <c r="A27" s="7"/>
      <c r="B27" s="6"/>
      <c r="C27" s="7"/>
      <c r="D27" s="7"/>
      <c r="E27" s="7"/>
      <c r="F27" s="7"/>
      <c r="G27" s="7"/>
      <c r="H27" s="7"/>
      <c r="I27" s="7"/>
    </row>
    <row r="28" spans="1:9" ht="12.75">
      <c r="A28" s="7"/>
      <c r="B28" s="6"/>
      <c r="C28" s="7"/>
      <c r="D28" s="7"/>
      <c r="E28" s="7"/>
      <c r="F28" s="7"/>
      <c r="G28" s="7"/>
      <c r="H28" s="7"/>
      <c r="I28" s="7"/>
    </row>
    <row r="29" spans="1:9" ht="12.75">
      <c r="A29" s="7"/>
      <c r="B29" s="6"/>
      <c r="C29" s="7"/>
      <c r="D29" s="7"/>
      <c r="E29" s="7"/>
      <c r="F29" s="7"/>
      <c r="G29" s="7"/>
      <c r="H29" s="7"/>
      <c r="I29" s="7"/>
    </row>
    <row r="30" spans="1:9" ht="12.75">
      <c r="A30" s="7"/>
      <c r="B30" s="6"/>
      <c r="C30" s="7"/>
      <c r="D30" s="7"/>
      <c r="E30" s="7"/>
      <c r="F30" s="7"/>
      <c r="G30" s="7"/>
      <c r="H30" s="7"/>
      <c r="I30" s="7"/>
    </row>
    <row r="31" spans="1:9" ht="12.75">
      <c r="A31" s="7"/>
      <c r="B31" s="6"/>
      <c r="C31" s="7"/>
      <c r="D31" s="7"/>
      <c r="E31" s="7"/>
      <c r="F31" s="7"/>
      <c r="G31" s="7"/>
      <c r="H31" s="7"/>
      <c r="I31" s="7"/>
    </row>
    <row r="32" spans="1:9" ht="12.75">
      <c r="A32" s="7"/>
      <c r="B32" s="6"/>
      <c r="C32" s="7"/>
      <c r="D32" s="7"/>
      <c r="E32" s="7"/>
      <c r="F32" s="7"/>
      <c r="G32" s="7"/>
      <c r="H32" s="7"/>
      <c r="I32" s="7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90"/>
  <headerFooter alignWithMargins="0">
    <oddHeader>&amp;C&amp;"Times New Roman,Normál"&amp;12 1. melléklet a 12/2020. (XI. 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20.7109375" style="0" customWidth="1"/>
    <col min="5" max="5" width="17.7109375" style="0" customWidth="1"/>
  </cols>
  <sheetData>
    <row r="1" spans="1:5" ht="45.75" customHeight="1">
      <c r="A1" s="126" t="s">
        <v>302</v>
      </c>
      <c r="B1" s="126"/>
      <c r="C1" s="126"/>
      <c r="D1" s="126"/>
      <c r="E1" s="126"/>
    </row>
    <row r="2" spans="1:5" ht="23.25" customHeight="1">
      <c r="A2" s="127" t="s">
        <v>512</v>
      </c>
      <c r="B2" s="127"/>
      <c r="C2" s="127"/>
      <c r="D2" s="127"/>
      <c r="E2" s="127"/>
    </row>
    <row r="3" ht="12.75">
      <c r="A3" s="128"/>
    </row>
    <row r="5" spans="1:5" ht="12.75">
      <c r="A5" s="75" t="s">
        <v>28</v>
      </c>
      <c r="B5" s="76" t="s">
        <v>29</v>
      </c>
      <c r="C5" s="234" t="s">
        <v>27</v>
      </c>
      <c r="D5" s="234" t="s">
        <v>513</v>
      </c>
      <c r="E5" s="235" t="s">
        <v>510</v>
      </c>
    </row>
    <row r="6" spans="1:5" ht="12.75">
      <c r="A6" s="74"/>
      <c r="B6" s="74"/>
      <c r="C6" s="74"/>
      <c r="D6" s="74"/>
      <c r="E6" s="74"/>
    </row>
    <row r="7" spans="1:5" ht="12.75">
      <c r="A7" s="74"/>
      <c r="B7" s="74"/>
      <c r="C7" s="74"/>
      <c r="D7" s="74"/>
      <c r="E7" s="74"/>
    </row>
    <row r="8" spans="1:5" ht="12.75">
      <c r="A8" s="74"/>
      <c r="B8" s="74"/>
      <c r="C8" s="74"/>
      <c r="D8" s="74"/>
      <c r="E8" s="74"/>
    </row>
    <row r="9" spans="1:5" ht="12.75">
      <c r="A9" s="74"/>
      <c r="B9" s="74"/>
      <c r="C9" s="74"/>
      <c r="D9" s="74"/>
      <c r="E9" s="74"/>
    </row>
    <row r="10" spans="1:5" ht="12.75">
      <c r="A10" s="112" t="s">
        <v>514</v>
      </c>
      <c r="B10" s="173" t="s">
        <v>184</v>
      </c>
      <c r="C10" s="121">
        <v>0</v>
      </c>
      <c r="D10" s="121">
        <v>0</v>
      </c>
      <c r="E10" s="121">
        <f>SUM(C10:D10)</f>
        <v>0</v>
      </c>
    </row>
    <row r="11" spans="1:5" ht="12.75">
      <c r="A11" s="112"/>
      <c r="B11" s="173"/>
      <c r="C11" s="236"/>
      <c r="D11" s="236"/>
      <c r="E11" s="236"/>
    </row>
    <row r="12" spans="1:5" ht="12.75">
      <c r="A12" s="112"/>
      <c r="B12" s="173"/>
      <c r="C12" s="236"/>
      <c r="D12" s="236"/>
      <c r="E12" s="236"/>
    </row>
    <row r="13" spans="1:5" ht="12.75">
      <c r="A13" s="112"/>
      <c r="B13" s="173"/>
      <c r="C13" s="236"/>
      <c r="D13" s="236"/>
      <c r="E13" s="236"/>
    </row>
    <row r="14" spans="1:5" ht="12.75">
      <c r="A14" s="112"/>
      <c r="B14" s="173"/>
      <c r="C14" s="236"/>
      <c r="D14" s="236"/>
      <c r="E14" s="236"/>
    </row>
    <row r="15" spans="1:5" ht="12.75">
      <c r="A15" s="112" t="s">
        <v>515</v>
      </c>
      <c r="B15" s="173" t="s">
        <v>184</v>
      </c>
      <c r="C15" s="236">
        <v>0</v>
      </c>
      <c r="D15" s="236">
        <v>0</v>
      </c>
      <c r="E15" s="236">
        <v>0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portrait" paperSize="9"/>
  <headerFooter alignWithMargins="0">
    <oddHeader>&amp;C&amp;"Times New Roman,Normál"&amp;12 10. melléklet a 12/2020. (XI. 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80" zoomScaleNormal="80" workbookViewId="0" topLeftCell="A1">
      <selection activeCell="C5" sqref="C5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26" t="s">
        <v>302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46.5" customHeight="1">
      <c r="A2" s="127" t="s">
        <v>516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6.5" customHeight="1">
      <c r="A3" s="3"/>
      <c r="B3" s="237"/>
      <c r="C3" s="237"/>
      <c r="D3" s="237"/>
      <c r="E3" s="237"/>
      <c r="F3" s="237"/>
      <c r="G3" s="237"/>
      <c r="H3" s="237"/>
      <c r="I3" s="237"/>
      <c r="J3" s="237"/>
    </row>
    <row r="4" ht="12.75">
      <c r="A4" s="129" t="s">
        <v>27</v>
      </c>
    </row>
    <row r="5" spans="1:10" ht="61.5" customHeight="1">
      <c r="A5" s="75" t="s">
        <v>28</v>
      </c>
      <c r="B5" s="76" t="s">
        <v>29</v>
      </c>
      <c r="C5" s="234" t="s">
        <v>517</v>
      </c>
      <c r="D5" s="234" t="s">
        <v>518</v>
      </c>
      <c r="E5" s="234" t="s">
        <v>519</v>
      </c>
      <c r="F5" s="234" t="s">
        <v>520</v>
      </c>
      <c r="G5" s="234" t="s">
        <v>521</v>
      </c>
      <c r="H5" s="234" t="s">
        <v>522</v>
      </c>
      <c r="I5" s="234" t="s">
        <v>523</v>
      </c>
      <c r="J5" s="234" t="s">
        <v>524</v>
      </c>
    </row>
    <row r="6" spans="1:10" ht="12.75">
      <c r="A6" s="8"/>
      <c r="B6" s="8"/>
      <c r="C6" s="8"/>
      <c r="D6" s="8"/>
      <c r="E6" s="8"/>
      <c r="F6" s="238"/>
      <c r="G6" s="239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9"/>
      <c r="D8" s="89"/>
      <c r="E8" s="8"/>
      <c r="F8" s="8"/>
      <c r="G8" s="8"/>
      <c r="H8" s="8"/>
      <c r="I8" s="8"/>
      <c r="J8" s="8"/>
    </row>
    <row r="9" spans="1:10" ht="12.75">
      <c r="A9" s="8"/>
      <c r="B9" s="8"/>
      <c r="C9" s="89"/>
      <c r="D9" s="89"/>
      <c r="E9" s="8"/>
      <c r="F9" s="8"/>
      <c r="G9" s="8"/>
      <c r="H9" s="8"/>
      <c r="I9" s="8"/>
      <c r="J9" s="8"/>
    </row>
    <row r="10" spans="1:10" ht="12.75">
      <c r="A10" s="96" t="s">
        <v>188</v>
      </c>
      <c r="B10" s="90" t="s">
        <v>189</v>
      </c>
      <c r="C10" s="89"/>
      <c r="D10" s="89"/>
      <c r="E10" s="8"/>
      <c r="F10" s="8"/>
      <c r="G10" s="8"/>
      <c r="H10" s="8"/>
      <c r="I10" s="8"/>
      <c r="J10" s="8"/>
    </row>
    <row r="11" spans="1:10" ht="12.75">
      <c r="A11" s="96"/>
      <c r="B11" s="90"/>
      <c r="C11" s="89"/>
      <c r="D11" s="89"/>
      <c r="E11" s="8"/>
      <c r="F11" s="8"/>
      <c r="G11" s="8"/>
      <c r="H11" s="8"/>
      <c r="I11" s="8"/>
      <c r="J11" s="8"/>
    </row>
    <row r="12" spans="1:10" ht="12.75">
      <c r="A12" s="96"/>
      <c r="B12" s="90"/>
      <c r="C12" s="89"/>
      <c r="D12" s="89"/>
      <c r="E12" s="8"/>
      <c r="F12" s="8"/>
      <c r="G12" s="8"/>
      <c r="H12" s="8"/>
      <c r="I12" s="8"/>
      <c r="J12" s="8"/>
    </row>
    <row r="13" spans="1:10" ht="12.75">
      <c r="A13" s="96"/>
      <c r="B13" s="90"/>
      <c r="C13" s="89"/>
      <c r="D13" s="89"/>
      <c r="E13" s="8"/>
      <c r="F13" s="8"/>
      <c r="G13" s="8"/>
      <c r="H13" s="8"/>
      <c r="I13" s="8"/>
      <c r="J13" s="8"/>
    </row>
    <row r="14" spans="1:10" ht="12.75">
      <c r="A14" s="96"/>
      <c r="B14" s="90"/>
      <c r="C14" s="89"/>
      <c r="D14" s="89"/>
      <c r="E14" s="8"/>
      <c r="F14" s="8"/>
      <c r="G14" s="8"/>
      <c r="H14" s="8"/>
      <c r="I14" s="8"/>
      <c r="J14" s="8"/>
    </row>
    <row r="15" spans="1:10" ht="12.75">
      <c r="A15" s="96" t="s">
        <v>511</v>
      </c>
      <c r="B15" s="90" t="s">
        <v>191</v>
      </c>
      <c r="C15" s="89"/>
      <c r="D15" s="89"/>
      <c r="E15" s="8"/>
      <c r="F15" s="8"/>
      <c r="G15" s="8"/>
      <c r="H15" s="8"/>
      <c r="I15" s="8"/>
      <c r="J15" s="8"/>
    </row>
    <row r="16" spans="1:10" ht="12.75">
      <c r="A16" s="96"/>
      <c r="B16" s="90"/>
      <c r="C16" s="89"/>
      <c r="D16" s="89"/>
      <c r="E16" s="8"/>
      <c r="F16" s="8"/>
      <c r="G16" s="8"/>
      <c r="H16" s="8"/>
      <c r="I16" s="8"/>
      <c r="J16" s="8"/>
    </row>
    <row r="17" spans="1:10" ht="12.75">
      <c r="A17" s="96"/>
      <c r="B17" s="90"/>
      <c r="C17" s="89"/>
      <c r="D17" s="89"/>
      <c r="E17" s="8"/>
      <c r="F17" s="8"/>
      <c r="G17" s="8"/>
      <c r="H17" s="8"/>
      <c r="I17" s="8"/>
      <c r="J17" s="8"/>
    </row>
    <row r="18" spans="1:10" ht="12.75">
      <c r="A18" s="96"/>
      <c r="B18" s="90"/>
      <c r="C18" s="89"/>
      <c r="D18" s="89"/>
      <c r="E18" s="8"/>
      <c r="F18" s="8"/>
      <c r="G18" s="8"/>
      <c r="H18" s="8"/>
      <c r="I18" s="8"/>
      <c r="J18" s="8"/>
    </row>
    <row r="19" spans="1:10" ht="12.75">
      <c r="A19" s="96"/>
      <c r="B19" s="90"/>
      <c r="C19" s="89"/>
      <c r="D19" s="89"/>
      <c r="E19" s="8"/>
      <c r="F19" s="8"/>
      <c r="G19" s="8"/>
      <c r="H19" s="8"/>
      <c r="I19" s="8"/>
      <c r="J19" s="8"/>
    </row>
    <row r="20" spans="1:10" ht="12.75">
      <c r="A20" s="84" t="s">
        <v>192</v>
      </c>
      <c r="B20" s="90" t="s">
        <v>193</v>
      </c>
      <c r="C20" s="89"/>
      <c r="D20" s="89"/>
      <c r="E20" s="8"/>
      <c r="F20" s="8"/>
      <c r="G20" s="8"/>
      <c r="H20" s="8"/>
      <c r="I20" s="8"/>
      <c r="J20" s="8"/>
    </row>
    <row r="21" spans="1:10" ht="12.75">
      <c r="A21" s="84"/>
      <c r="B21" s="90"/>
      <c r="C21" s="89"/>
      <c r="D21" s="89"/>
      <c r="E21" s="8"/>
      <c r="F21" s="8"/>
      <c r="G21" s="8"/>
      <c r="H21" s="8"/>
      <c r="I21" s="8"/>
      <c r="J21" s="8"/>
    </row>
    <row r="22" spans="1:10" ht="12.75">
      <c r="A22" s="84"/>
      <c r="B22" s="90"/>
      <c r="C22" s="89"/>
      <c r="D22" s="89"/>
      <c r="E22" s="8"/>
      <c r="F22" s="8"/>
      <c r="G22" s="8"/>
      <c r="H22" s="8"/>
      <c r="I22" s="8"/>
      <c r="J22" s="8"/>
    </row>
    <row r="23" spans="1:10" ht="12.75">
      <c r="A23" s="96" t="s">
        <v>194</v>
      </c>
      <c r="B23" s="90" t="s">
        <v>195</v>
      </c>
      <c r="C23" s="89"/>
      <c r="D23" s="89"/>
      <c r="E23" s="8"/>
      <c r="F23" s="8"/>
      <c r="G23" s="8"/>
      <c r="H23" s="8"/>
      <c r="I23" s="8"/>
      <c r="J23" s="8"/>
    </row>
    <row r="24" spans="1:10" ht="12.75">
      <c r="A24" s="96"/>
      <c r="B24" s="90"/>
      <c r="C24" s="89"/>
      <c r="D24" s="89"/>
      <c r="E24" s="8"/>
      <c r="F24" s="8"/>
      <c r="G24" s="8"/>
      <c r="H24" s="8"/>
      <c r="I24" s="8"/>
      <c r="J24" s="8"/>
    </row>
    <row r="25" spans="1:10" ht="12.75">
      <c r="A25" s="96"/>
      <c r="B25" s="90"/>
      <c r="C25" s="89"/>
      <c r="D25" s="89"/>
      <c r="E25" s="8"/>
      <c r="F25" s="8"/>
      <c r="G25" s="8"/>
      <c r="H25" s="8"/>
      <c r="I25" s="8"/>
      <c r="J25" s="8"/>
    </row>
    <row r="26" spans="1:10" ht="12.75">
      <c r="A26" s="96" t="s">
        <v>196</v>
      </c>
      <c r="B26" s="90" t="s">
        <v>197</v>
      </c>
      <c r="C26" s="89"/>
      <c r="D26" s="89"/>
      <c r="E26" s="8"/>
      <c r="F26" s="8"/>
      <c r="G26" s="8"/>
      <c r="H26" s="8"/>
      <c r="I26" s="8"/>
      <c r="J26" s="8"/>
    </row>
    <row r="27" spans="1:10" ht="12.75">
      <c r="A27" s="96"/>
      <c r="B27" s="90"/>
      <c r="C27" s="89"/>
      <c r="D27" s="89"/>
      <c r="E27" s="8"/>
      <c r="F27" s="8"/>
      <c r="G27" s="8"/>
      <c r="H27" s="8"/>
      <c r="I27" s="8"/>
      <c r="J27" s="8"/>
    </row>
    <row r="28" spans="1:10" ht="12.75">
      <c r="A28" s="96"/>
      <c r="B28" s="90"/>
      <c r="C28" s="89"/>
      <c r="D28" s="89"/>
      <c r="E28" s="8"/>
      <c r="F28" s="8"/>
      <c r="G28" s="8"/>
      <c r="H28" s="8"/>
      <c r="I28" s="8"/>
      <c r="J28" s="8"/>
    </row>
    <row r="29" spans="1:10" ht="12.75">
      <c r="A29" s="84" t="s">
        <v>198</v>
      </c>
      <c r="B29" s="90" t="s">
        <v>199</v>
      </c>
      <c r="C29" s="89"/>
      <c r="D29" s="89"/>
      <c r="E29" s="8"/>
      <c r="F29" s="8"/>
      <c r="G29" s="8"/>
      <c r="H29" s="8"/>
      <c r="I29" s="8"/>
      <c r="J29" s="8"/>
    </row>
    <row r="30" spans="1:10" ht="12.75">
      <c r="A30" s="84" t="s">
        <v>200</v>
      </c>
      <c r="B30" s="90" t="s">
        <v>201</v>
      </c>
      <c r="C30" s="89"/>
      <c r="D30" s="89"/>
      <c r="E30" s="8"/>
      <c r="F30" s="8"/>
      <c r="G30" s="8"/>
      <c r="H30" s="8"/>
      <c r="I30" s="8"/>
      <c r="J30" s="8"/>
    </row>
    <row r="31" spans="1:10" ht="12.75">
      <c r="A31" s="240" t="s">
        <v>202</v>
      </c>
      <c r="B31" s="241" t="s">
        <v>203</v>
      </c>
      <c r="C31" s="88"/>
      <c r="D31" s="88"/>
      <c r="E31" s="8"/>
      <c r="F31" s="8"/>
      <c r="G31" s="8"/>
      <c r="H31" s="8"/>
      <c r="I31" s="8"/>
      <c r="J31" s="8"/>
    </row>
    <row r="32" spans="1:10" ht="12.75">
      <c r="A32" s="242"/>
      <c r="B32" s="173"/>
      <c r="C32" s="89"/>
      <c r="D32" s="89"/>
      <c r="E32" s="8"/>
      <c r="F32" s="8"/>
      <c r="G32" s="8"/>
      <c r="H32" s="8"/>
      <c r="I32" s="8"/>
      <c r="J32" s="8"/>
    </row>
    <row r="33" spans="1:10" ht="12.75">
      <c r="A33" s="242"/>
      <c r="B33" s="173"/>
      <c r="C33" s="89"/>
      <c r="D33" s="89"/>
      <c r="E33" s="8"/>
      <c r="F33" s="8"/>
      <c r="G33" s="8"/>
      <c r="H33" s="8"/>
      <c r="I33" s="8"/>
      <c r="J33" s="8"/>
    </row>
    <row r="34" spans="1:10" ht="12.75">
      <c r="A34" s="242"/>
      <c r="B34" s="173"/>
      <c r="C34" s="89"/>
      <c r="D34" s="89"/>
      <c r="E34" s="8"/>
      <c r="F34" s="8"/>
      <c r="G34" s="8"/>
      <c r="H34" s="8"/>
      <c r="I34" s="8"/>
      <c r="J34" s="8"/>
    </row>
    <row r="35" spans="1:10" ht="12.75">
      <c r="A35" s="242"/>
      <c r="B35" s="173"/>
      <c r="C35" s="89"/>
      <c r="D35" s="89"/>
      <c r="E35" s="8"/>
      <c r="F35" s="8"/>
      <c r="G35" s="8"/>
      <c r="H35" s="8"/>
      <c r="I35" s="8"/>
      <c r="J35" s="8"/>
    </row>
    <row r="36" spans="1:10" ht="12.75">
      <c r="A36" s="96" t="s">
        <v>204</v>
      </c>
      <c r="B36" s="90" t="s">
        <v>205</v>
      </c>
      <c r="C36" s="89"/>
      <c r="D36" s="89"/>
      <c r="E36" s="8"/>
      <c r="F36" s="8"/>
      <c r="G36" s="8"/>
      <c r="H36" s="8"/>
      <c r="I36" s="8"/>
      <c r="J36" s="8"/>
    </row>
    <row r="37" spans="1:10" ht="12.75">
      <c r="A37" s="96"/>
      <c r="B37" s="90"/>
      <c r="C37" s="89"/>
      <c r="D37" s="89"/>
      <c r="E37" s="8"/>
      <c r="F37" s="8"/>
      <c r="G37" s="8"/>
      <c r="H37" s="8"/>
      <c r="I37" s="8"/>
      <c r="J37" s="8"/>
    </row>
    <row r="38" spans="1:10" ht="12.75">
      <c r="A38" s="96"/>
      <c r="B38" s="90"/>
      <c r="C38" s="89"/>
      <c r="D38" s="89"/>
      <c r="E38" s="8"/>
      <c r="F38" s="8"/>
      <c r="G38" s="8"/>
      <c r="H38" s="8"/>
      <c r="I38" s="8"/>
      <c r="J38" s="8"/>
    </row>
    <row r="39" spans="1:10" ht="12.75">
      <c r="A39" s="96"/>
      <c r="B39" s="90"/>
      <c r="C39" s="89"/>
      <c r="D39" s="89"/>
      <c r="E39" s="8"/>
      <c r="F39" s="8"/>
      <c r="G39" s="8"/>
      <c r="H39" s="8"/>
      <c r="I39" s="8"/>
      <c r="J39" s="8"/>
    </row>
    <row r="40" spans="1:10" ht="12.75">
      <c r="A40" s="96"/>
      <c r="B40" s="90"/>
      <c r="C40" s="89"/>
      <c r="D40" s="89"/>
      <c r="E40" s="8"/>
      <c r="F40" s="8"/>
      <c r="G40" s="8"/>
      <c r="H40" s="8"/>
      <c r="I40" s="8"/>
      <c r="J40" s="8"/>
    </row>
    <row r="41" spans="1:10" ht="12.75">
      <c r="A41" s="96" t="s">
        <v>206</v>
      </c>
      <c r="B41" s="90" t="s">
        <v>207</v>
      </c>
      <c r="C41" s="89"/>
      <c r="D41" s="89"/>
      <c r="E41" s="8"/>
      <c r="F41" s="8"/>
      <c r="G41" s="8"/>
      <c r="H41" s="8"/>
      <c r="I41" s="8"/>
      <c r="J41" s="8"/>
    </row>
    <row r="42" spans="1:10" ht="12.75">
      <c r="A42" s="96"/>
      <c r="B42" s="90"/>
      <c r="C42" s="89"/>
      <c r="D42" s="89"/>
      <c r="E42" s="8"/>
      <c r="F42" s="8"/>
      <c r="G42" s="8"/>
      <c r="H42" s="8"/>
      <c r="I42" s="8"/>
      <c r="J42" s="8"/>
    </row>
    <row r="43" spans="1:10" ht="12.75">
      <c r="A43" s="96"/>
      <c r="B43" s="90"/>
      <c r="C43" s="89"/>
      <c r="D43" s="89"/>
      <c r="E43" s="8"/>
      <c r="F43" s="8"/>
      <c r="G43" s="8"/>
      <c r="H43" s="8"/>
      <c r="I43" s="8"/>
      <c r="J43" s="8"/>
    </row>
    <row r="44" spans="1:10" ht="12.75">
      <c r="A44" s="96"/>
      <c r="B44" s="90"/>
      <c r="C44" s="89"/>
      <c r="D44" s="89"/>
      <c r="E44" s="8"/>
      <c r="F44" s="8"/>
      <c r="G44" s="8"/>
      <c r="H44" s="8"/>
      <c r="I44" s="8"/>
      <c r="J44" s="8"/>
    </row>
    <row r="45" spans="1:10" ht="12.75">
      <c r="A45" s="96"/>
      <c r="B45" s="90"/>
      <c r="C45" s="89"/>
      <c r="D45" s="89"/>
      <c r="E45" s="8"/>
      <c r="F45" s="8"/>
      <c r="G45" s="8"/>
      <c r="H45" s="8"/>
      <c r="I45" s="8"/>
      <c r="J45" s="8"/>
    </row>
    <row r="46" spans="1:10" ht="12.75">
      <c r="A46" s="96" t="s">
        <v>208</v>
      </c>
      <c r="B46" s="90" t="s">
        <v>209</v>
      </c>
      <c r="C46" s="89"/>
      <c r="D46" s="89"/>
      <c r="E46" s="8"/>
      <c r="F46" s="8"/>
      <c r="G46" s="8"/>
      <c r="H46" s="8"/>
      <c r="I46" s="8"/>
      <c r="J46" s="8"/>
    </row>
    <row r="47" spans="1:10" ht="12.75">
      <c r="A47" s="96" t="s">
        <v>210</v>
      </c>
      <c r="B47" s="90" t="s">
        <v>211</v>
      </c>
      <c r="C47" s="89"/>
      <c r="D47" s="89"/>
      <c r="E47" s="8"/>
      <c r="F47" s="8"/>
      <c r="G47" s="8"/>
      <c r="H47" s="8"/>
      <c r="I47" s="8"/>
      <c r="J47" s="8"/>
    </row>
    <row r="48" spans="1:10" ht="12.75">
      <c r="A48" s="240" t="s">
        <v>212</v>
      </c>
      <c r="B48" s="241" t="s">
        <v>213</v>
      </c>
      <c r="C48" s="88"/>
      <c r="D48" s="88"/>
      <c r="E48" s="8"/>
      <c r="F48" s="8"/>
      <c r="G48" s="8"/>
      <c r="H48" s="8"/>
      <c r="I48" s="8"/>
      <c r="J48" s="8"/>
    </row>
  </sheetData>
  <sheetProtection selectLockedCells="1" selectUnlockedCells="1"/>
  <mergeCells count="2">
    <mergeCell ref="A1:J1"/>
    <mergeCell ref="A2:J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/>
  <headerFooter alignWithMargins="0">
    <oddHeader>&amp;C11. melléklet a 12/2020. (XI. 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3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5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38.25" customHeight="1">
      <c r="A1" s="126" t="s">
        <v>302</v>
      </c>
      <c r="B1" s="126"/>
      <c r="C1" s="126"/>
      <c r="D1" s="126"/>
      <c r="E1" s="126"/>
      <c r="F1" s="126"/>
      <c r="G1" s="126"/>
      <c r="H1" s="126"/>
    </row>
    <row r="2" spans="1:8" ht="95.25" customHeight="1">
      <c r="A2" s="127" t="s">
        <v>525</v>
      </c>
      <c r="B2" s="127"/>
      <c r="C2" s="127"/>
      <c r="D2" s="127"/>
      <c r="E2" s="127"/>
      <c r="F2" s="127"/>
      <c r="G2" s="200"/>
      <c r="H2" s="200"/>
    </row>
    <row r="3" spans="1:8" ht="20.25" customHeight="1">
      <c r="A3" s="243"/>
      <c r="B3" s="244"/>
      <c r="C3" s="244"/>
      <c r="D3" s="244"/>
      <c r="E3" s="244"/>
      <c r="F3" s="244"/>
      <c r="G3" s="244"/>
      <c r="H3" s="244"/>
    </row>
    <row r="4" ht="12.75">
      <c r="A4" s="129" t="s">
        <v>27</v>
      </c>
    </row>
    <row r="5" spans="1:5" ht="86.25" customHeight="1">
      <c r="A5" s="75" t="s">
        <v>28</v>
      </c>
      <c r="B5" s="76" t="s">
        <v>29</v>
      </c>
      <c r="C5" s="234" t="s">
        <v>522</v>
      </c>
      <c r="D5" s="234" t="s">
        <v>523</v>
      </c>
      <c r="E5" s="234" t="s">
        <v>526</v>
      </c>
    </row>
    <row r="6" spans="1:5" ht="12.75">
      <c r="A6" s="100" t="s">
        <v>440</v>
      </c>
      <c r="B6" s="84" t="s">
        <v>441</v>
      </c>
      <c r="C6" s="8"/>
      <c r="D6" s="8"/>
      <c r="E6" s="239"/>
    </row>
    <row r="7" spans="1:5" ht="12.75">
      <c r="A7" s="245" t="s">
        <v>527</v>
      </c>
      <c r="B7" s="245" t="s">
        <v>441</v>
      </c>
      <c r="C7" s="8"/>
      <c r="D7" s="8"/>
      <c r="E7" s="8"/>
    </row>
    <row r="8" spans="1:5" ht="12.75">
      <c r="A8" s="99" t="s">
        <v>442</v>
      </c>
      <c r="B8" s="84" t="s">
        <v>443</v>
      </c>
      <c r="C8" s="8"/>
      <c r="D8" s="8"/>
      <c r="E8" s="8"/>
    </row>
    <row r="9" spans="1:5" ht="12.75">
      <c r="A9" s="100" t="s">
        <v>528</v>
      </c>
      <c r="B9" s="84" t="s">
        <v>445</v>
      </c>
      <c r="C9" s="8"/>
      <c r="D9" s="8"/>
      <c r="E9" s="8"/>
    </row>
    <row r="10" spans="1:5" ht="12.75">
      <c r="A10" s="245" t="s">
        <v>527</v>
      </c>
      <c r="B10" s="245" t="s">
        <v>445</v>
      </c>
      <c r="C10" s="8"/>
      <c r="D10" s="8"/>
      <c r="E10" s="8"/>
    </row>
    <row r="11" spans="1:5" ht="12.75">
      <c r="A11" s="246" t="s">
        <v>446</v>
      </c>
      <c r="B11" s="91" t="s">
        <v>447</v>
      </c>
      <c r="C11" s="8"/>
      <c r="D11" s="8"/>
      <c r="E11" s="8"/>
    </row>
    <row r="12" spans="1:5" ht="12.75">
      <c r="A12" s="99" t="s">
        <v>529</v>
      </c>
      <c r="B12" s="84" t="s">
        <v>449</v>
      </c>
      <c r="C12" s="8"/>
      <c r="D12" s="8"/>
      <c r="E12" s="8"/>
    </row>
    <row r="13" spans="1:5" ht="12.75">
      <c r="A13" s="245" t="s">
        <v>530</v>
      </c>
      <c r="B13" s="245" t="s">
        <v>449</v>
      </c>
      <c r="C13" s="8"/>
      <c r="D13" s="8"/>
      <c r="E13" s="8"/>
    </row>
    <row r="14" spans="1:5" ht="12.75">
      <c r="A14" s="100" t="s">
        <v>531</v>
      </c>
      <c r="B14" s="84" t="s">
        <v>451</v>
      </c>
      <c r="C14" s="8"/>
      <c r="D14" s="8"/>
      <c r="E14" s="8"/>
    </row>
    <row r="15" spans="1:5" ht="12.75">
      <c r="A15" s="96" t="s">
        <v>532</v>
      </c>
      <c r="B15" s="84" t="s">
        <v>453</v>
      </c>
      <c r="C15" s="74"/>
      <c r="D15" s="74"/>
      <c r="E15" s="74"/>
    </row>
    <row r="16" spans="1:5" ht="12.75">
      <c r="A16" s="245" t="s">
        <v>533</v>
      </c>
      <c r="B16" s="245" t="s">
        <v>453</v>
      </c>
      <c r="C16" s="74"/>
      <c r="D16" s="74"/>
      <c r="E16" s="74"/>
    </row>
    <row r="17" spans="1:5" ht="12.75">
      <c r="A17" s="100" t="s">
        <v>534</v>
      </c>
      <c r="B17" s="84" t="s">
        <v>455</v>
      </c>
      <c r="C17" s="74"/>
      <c r="D17" s="74"/>
      <c r="E17" s="74"/>
    </row>
    <row r="18" spans="1:5" ht="12.75">
      <c r="A18" s="247" t="s">
        <v>456</v>
      </c>
      <c r="B18" s="91" t="s">
        <v>457</v>
      </c>
      <c r="C18" s="74"/>
      <c r="D18" s="74"/>
      <c r="E18" s="74"/>
    </row>
    <row r="19" spans="1:5" ht="12.75">
      <c r="A19" s="99" t="s">
        <v>480</v>
      </c>
      <c r="B19" s="84" t="s">
        <v>481</v>
      </c>
      <c r="C19" s="74"/>
      <c r="D19" s="74"/>
      <c r="E19" s="74"/>
    </row>
    <row r="20" spans="1:5" ht="12.75">
      <c r="A20" s="96" t="s">
        <v>482</v>
      </c>
      <c r="B20" s="84" t="s">
        <v>483</v>
      </c>
      <c r="C20" s="74"/>
      <c r="D20" s="74"/>
      <c r="E20" s="74"/>
    </row>
    <row r="21" spans="1:5" ht="12.75">
      <c r="A21" s="100" t="s">
        <v>484</v>
      </c>
      <c r="B21" s="84" t="s">
        <v>485</v>
      </c>
      <c r="C21" s="74"/>
      <c r="D21" s="74"/>
      <c r="E21" s="74"/>
    </row>
    <row r="22" spans="1:5" ht="12.75">
      <c r="A22" s="100" t="s">
        <v>535</v>
      </c>
      <c r="B22" s="84" t="s">
        <v>487</v>
      </c>
      <c r="C22" s="74"/>
      <c r="D22" s="74"/>
      <c r="E22" s="74"/>
    </row>
    <row r="23" spans="1:5" ht="12.75">
      <c r="A23" s="245" t="s">
        <v>536</v>
      </c>
      <c r="B23" s="245" t="s">
        <v>487</v>
      </c>
      <c r="C23" s="74"/>
      <c r="D23" s="74"/>
      <c r="E23" s="74"/>
    </row>
    <row r="24" spans="1:5" ht="12.75">
      <c r="A24" s="245" t="s">
        <v>537</v>
      </c>
      <c r="B24" s="245" t="s">
        <v>487</v>
      </c>
      <c r="C24" s="74"/>
      <c r="D24" s="74"/>
      <c r="E24" s="74"/>
    </row>
    <row r="25" spans="1:5" ht="12.75">
      <c r="A25" s="248" t="s">
        <v>538</v>
      </c>
      <c r="B25" s="248" t="s">
        <v>487</v>
      </c>
      <c r="C25" s="74"/>
      <c r="D25" s="74"/>
      <c r="E25" s="74"/>
    </row>
    <row r="26" spans="1:5" ht="12.75">
      <c r="A26" s="249" t="s">
        <v>490</v>
      </c>
      <c r="B26" s="94" t="s">
        <v>491</v>
      </c>
      <c r="C26" s="74"/>
      <c r="D26" s="74"/>
      <c r="E26" s="74"/>
    </row>
    <row r="27" spans="1:2" ht="12.75">
      <c r="A27" s="250"/>
      <c r="B27" s="251"/>
    </row>
    <row r="28" spans="1:7" ht="24.75" customHeight="1">
      <c r="A28" s="75" t="s">
        <v>28</v>
      </c>
      <c r="B28" s="76" t="s">
        <v>29</v>
      </c>
      <c r="C28" s="252" t="s">
        <v>539</v>
      </c>
      <c r="D28" s="252" t="s">
        <v>540</v>
      </c>
      <c r="E28" s="74" t="s">
        <v>541</v>
      </c>
      <c r="F28" s="253" t="s">
        <v>542</v>
      </c>
      <c r="G28" s="254" t="s">
        <v>543</v>
      </c>
    </row>
    <row r="29" spans="1:7" ht="12.75">
      <c r="A29" s="235" t="s">
        <v>544</v>
      </c>
      <c r="B29" s="94" t="s">
        <v>545</v>
      </c>
      <c r="C29" s="74"/>
      <c r="D29" s="74"/>
      <c r="E29" s="74"/>
      <c r="F29" s="255"/>
      <c r="G29" s="74"/>
    </row>
    <row r="30" spans="1:7" ht="12.75">
      <c r="A30" s="256" t="s">
        <v>546</v>
      </c>
      <c r="B30" s="94"/>
      <c r="C30" s="236"/>
      <c r="D30" s="236"/>
      <c r="E30" s="236"/>
      <c r="F30" s="257"/>
      <c r="G30" s="74"/>
    </row>
    <row r="31" spans="1:7" ht="12.75">
      <c r="A31" s="256" t="s">
        <v>547</v>
      </c>
      <c r="B31" s="94"/>
      <c r="C31" s="236"/>
      <c r="D31" s="236"/>
      <c r="E31" s="236"/>
      <c r="F31" s="257"/>
      <c r="G31" s="74"/>
    </row>
    <row r="32" spans="1:7" ht="12.75">
      <c r="A32" s="256" t="s">
        <v>548</v>
      </c>
      <c r="B32" s="94"/>
      <c r="C32" s="236"/>
      <c r="D32" s="236"/>
      <c r="E32" s="236"/>
      <c r="F32" s="257"/>
      <c r="G32" s="74"/>
    </row>
    <row r="33" spans="1:7" ht="12.75">
      <c r="A33" s="256" t="s">
        <v>549</v>
      </c>
      <c r="B33" s="94"/>
      <c r="C33" s="236"/>
      <c r="D33" s="236"/>
      <c r="E33" s="236"/>
      <c r="F33" s="257"/>
      <c r="G33" s="74"/>
    </row>
    <row r="34" spans="1:7" ht="12.75">
      <c r="A34" s="256" t="s">
        <v>550</v>
      </c>
      <c r="B34" s="94" t="s">
        <v>361</v>
      </c>
      <c r="C34" s="236"/>
      <c r="D34" s="236"/>
      <c r="E34" s="236"/>
      <c r="F34" s="257"/>
      <c r="G34" s="74"/>
    </row>
    <row r="35" spans="1:7" ht="12.75">
      <c r="A35" s="256" t="s">
        <v>551</v>
      </c>
      <c r="B35" s="94"/>
      <c r="C35" s="236"/>
      <c r="D35" s="236"/>
      <c r="E35" s="236"/>
      <c r="F35" s="257"/>
      <c r="G35" s="74"/>
    </row>
    <row r="36" spans="1:7" ht="12.75">
      <c r="A36" s="249" t="s">
        <v>552</v>
      </c>
      <c r="B36" s="94"/>
      <c r="C36" s="121"/>
      <c r="D36" s="121"/>
      <c r="E36" s="121"/>
      <c r="F36" s="258"/>
      <c r="G36" s="74"/>
    </row>
    <row r="37" spans="1:2" ht="12.75">
      <c r="A37" s="250"/>
      <c r="B37" s="251"/>
    </row>
    <row r="38" spans="1:2" ht="12.75">
      <c r="A38" s="250"/>
      <c r="B38" s="251"/>
    </row>
    <row r="39" spans="1:2" ht="12.75">
      <c r="A39" s="250"/>
      <c r="B39" s="251"/>
    </row>
    <row r="40" spans="1:2" ht="12.75">
      <c r="A40" s="250"/>
      <c r="B40" s="251"/>
    </row>
    <row r="41" spans="1:2" ht="12.75">
      <c r="A41" s="250"/>
      <c r="B41" s="251"/>
    </row>
    <row r="42" spans="1:2" ht="12.75">
      <c r="A42" s="250"/>
      <c r="B42" s="251"/>
    </row>
    <row r="43" spans="1:2" ht="12.75">
      <c r="A43" s="250"/>
      <c r="B43" s="251"/>
    </row>
    <row r="44" spans="1:2" ht="12.75">
      <c r="A44" s="250"/>
      <c r="B44" s="251"/>
    </row>
    <row r="45" spans="1:2" ht="12.75">
      <c r="A45" s="250"/>
      <c r="B45" s="251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259"/>
      <c r="B48" s="7"/>
      <c r="C48" s="7"/>
      <c r="D48" s="7"/>
      <c r="E48" s="7"/>
      <c r="F48" s="7"/>
      <c r="G48" s="7"/>
    </row>
    <row r="49" spans="1:7" ht="12.75">
      <c r="A49" s="260"/>
      <c r="B49" s="7"/>
      <c r="C49" s="7"/>
      <c r="D49" s="7"/>
      <c r="E49" s="7"/>
      <c r="F49" s="7"/>
      <c r="G49" s="7"/>
    </row>
    <row r="50" spans="1:7" ht="12.75">
      <c r="A50" s="260"/>
      <c r="B50" s="7"/>
      <c r="C50" s="7"/>
      <c r="D50" s="7"/>
      <c r="E50" s="7"/>
      <c r="F50" s="7"/>
      <c r="G50" s="7"/>
    </row>
    <row r="51" spans="1:7" ht="12.75">
      <c r="A51" s="260"/>
      <c r="B51" s="7"/>
      <c r="C51" s="7"/>
      <c r="D51" s="7"/>
      <c r="E51" s="7"/>
      <c r="F51" s="7"/>
      <c r="G51" s="7"/>
    </row>
    <row r="52" spans="1:7" ht="12.75">
      <c r="A52" s="260"/>
      <c r="B52" s="7"/>
      <c r="C52" s="7"/>
      <c r="D52" s="7"/>
      <c r="E52" s="7"/>
      <c r="F52" s="7"/>
      <c r="G52" s="7"/>
    </row>
    <row r="53" spans="1:7" ht="12.75">
      <c r="A53" s="260"/>
      <c r="B53" s="7"/>
      <c r="C53" s="7"/>
      <c r="D53" s="7"/>
      <c r="E53" s="7"/>
      <c r="F53" s="7"/>
      <c r="G53" s="7"/>
    </row>
    <row r="54" spans="1:7" ht="12.75">
      <c r="A54" s="259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8" ht="45.75" customHeight="1">
      <c r="A56" s="261"/>
      <c r="B56" s="261"/>
      <c r="C56" s="261"/>
      <c r="D56" s="261"/>
      <c r="E56" s="261"/>
      <c r="F56" s="261"/>
      <c r="G56" s="261"/>
      <c r="H56" s="261"/>
    </row>
    <row r="59" ht="12.75">
      <c r="A59" s="262"/>
    </row>
    <row r="60" ht="12.75">
      <c r="A60" s="260"/>
    </row>
    <row r="61" ht="12.75">
      <c r="A61" s="260"/>
    </row>
    <row r="62" ht="12.75">
      <c r="A62" s="260"/>
    </row>
    <row r="63" ht="12.75">
      <c r="A63" s="259"/>
    </row>
    <row r="64" ht="12.75">
      <c r="A64" s="260"/>
    </row>
    <row r="66" ht="12.75">
      <c r="A66" s="263"/>
    </row>
    <row r="67" ht="12.75">
      <c r="A67" s="263"/>
    </row>
    <row r="68" ht="12.75">
      <c r="A68" s="264"/>
    </row>
    <row r="69" ht="12.75">
      <c r="A69" s="264"/>
    </row>
    <row r="70" ht="12.75">
      <c r="A70" s="264"/>
    </row>
    <row r="71" ht="12.75">
      <c r="A71" s="264"/>
    </row>
    <row r="72" ht="12.75">
      <c r="A72" s="264"/>
    </row>
    <row r="73" ht="12.75">
      <c r="A73" s="264"/>
    </row>
  </sheetData>
  <sheetProtection selectLockedCells="1" selectUnlockedCells="1"/>
  <mergeCells count="3">
    <mergeCell ref="A1:H1"/>
    <mergeCell ref="A2:F2"/>
    <mergeCell ref="A56:H56"/>
  </mergeCells>
  <hyperlinks>
    <hyperlink ref="A18" r:id="rId1" display="Belföldi értékpapírok bevételei "/>
  </hyperlinks>
  <printOptions/>
  <pageMargins left="0.7083333333333334" right="0.7083333333333334" top="0.7479166666666667" bottom="0.7479166666666667" header="0.31527777777777777" footer="0.5118055555555555"/>
  <pageSetup horizontalDpi="300" verticalDpi="300" orientation="portrait" paperSize="9" scale="52"/>
  <headerFooter alignWithMargins="0">
    <oddHeader>&amp;C12. melléklet a 12/2020. (XI. 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zoomScale="80" zoomScaleNormal="80" workbookViewId="0" topLeftCell="A1">
      <selection activeCell="C13" sqref="C13"/>
    </sheetView>
  </sheetViews>
  <sheetFormatPr defaultColWidth="9.140625" defaultRowHeight="15"/>
  <cols>
    <col min="1" max="1" width="67.8515625" style="0" customWidth="1"/>
    <col min="2" max="2" width="48.7109375" style="0" customWidth="1"/>
    <col min="3" max="3" width="37.421875" style="0" customWidth="1"/>
  </cols>
  <sheetData>
    <row r="1" spans="1:2" ht="24" customHeight="1">
      <c r="A1" s="126" t="s">
        <v>302</v>
      </c>
      <c r="B1" s="126"/>
    </row>
    <row r="2" spans="1:3" ht="18" customHeight="1">
      <c r="A2" s="127" t="s">
        <v>553</v>
      </c>
      <c r="B2" s="127"/>
      <c r="C2" s="265"/>
    </row>
    <row r="3" spans="1:3" ht="12.75">
      <c r="A3" s="3"/>
      <c r="B3" s="3"/>
      <c r="C3" s="265"/>
    </row>
    <row r="4" ht="12.75">
      <c r="A4" s="129" t="s">
        <v>27</v>
      </c>
    </row>
    <row r="5" spans="1:3" ht="12.75">
      <c r="A5" s="266" t="s">
        <v>554</v>
      </c>
      <c r="B5" s="267" t="s">
        <v>555</v>
      </c>
      <c r="C5" s="268" t="s">
        <v>556</v>
      </c>
    </row>
    <row r="6" spans="1:3" ht="12.75">
      <c r="A6" s="8" t="s">
        <v>4</v>
      </c>
      <c r="B6" s="269">
        <v>2352969</v>
      </c>
      <c r="C6" s="89">
        <v>8250325</v>
      </c>
    </row>
    <row r="7" spans="1:3" ht="29.25" customHeight="1">
      <c r="A7" s="270" t="s">
        <v>5</v>
      </c>
      <c r="B7" s="269">
        <v>411769</v>
      </c>
      <c r="C7" s="89">
        <v>1477849</v>
      </c>
    </row>
    <row r="8" spans="1:3" ht="12.75">
      <c r="A8" s="8" t="s">
        <v>6</v>
      </c>
      <c r="B8" s="269">
        <v>90170</v>
      </c>
      <c r="C8" s="89">
        <v>2759874</v>
      </c>
    </row>
    <row r="9" spans="1:3" ht="12.75">
      <c r="A9" s="8" t="s">
        <v>7</v>
      </c>
      <c r="B9" s="269">
        <v>0</v>
      </c>
      <c r="C9" s="89">
        <v>0</v>
      </c>
    </row>
    <row r="10" spans="1:3" ht="12.75">
      <c r="A10" s="8" t="s">
        <v>8</v>
      </c>
      <c r="B10" s="269">
        <v>0</v>
      </c>
      <c r="C10" s="89">
        <v>0</v>
      </c>
    </row>
    <row r="11" spans="1:3" ht="12.75">
      <c r="A11" s="8" t="s">
        <v>9</v>
      </c>
      <c r="B11" s="269">
        <v>0</v>
      </c>
      <c r="C11" s="89">
        <v>6742393</v>
      </c>
    </row>
    <row r="12" spans="1:3" ht="12.75">
      <c r="A12" s="8" t="s">
        <v>10</v>
      </c>
      <c r="B12" s="269">
        <v>138895372</v>
      </c>
      <c r="C12" s="89">
        <v>141847838</v>
      </c>
    </row>
    <row r="13" spans="1:3" ht="12.75">
      <c r="A13" s="8" t="s">
        <v>11</v>
      </c>
      <c r="B13" s="269">
        <v>0</v>
      </c>
      <c r="C13" s="89"/>
    </row>
    <row r="14" spans="1:3" ht="23.25" customHeight="1">
      <c r="A14" s="271" t="s">
        <v>557</v>
      </c>
      <c r="B14" s="272">
        <f>SUM(B6:B13)</f>
        <v>141750280</v>
      </c>
      <c r="C14" s="272">
        <f>SUM(C6:C13)</f>
        <v>161078279</v>
      </c>
    </row>
    <row r="15" spans="1:3" ht="12.75">
      <c r="A15" s="273" t="s">
        <v>558</v>
      </c>
      <c r="B15" s="269">
        <v>0</v>
      </c>
      <c r="C15" s="89">
        <v>0</v>
      </c>
    </row>
    <row r="16" spans="1:3" ht="51" customHeight="1">
      <c r="A16" s="273" t="s">
        <v>559</v>
      </c>
      <c r="B16" s="269">
        <v>0</v>
      </c>
      <c r="C16" s="89">
        <v>12585606</v>
      </c>
    </row>
    <row r="17" spans="1:3" ht="19.5" customHeight="1">
      <c r="A17" s="273" t="s">
        <v>560</v>
      </c>
      <c r="B17" s="269">
        <v>0</v>
      </c>
      <c r="C17" s="89">
        <v>0</v>
      </c>
    </row>
    <row r="18" spans="1:3" ht="19.5" customHeight="1">
      <c r="A18" s="273" t="s">
        <v>561</v>
      </c>
      <c r="B18" s="269"/>
      <c r="C18" s="89">
        <v>6742393</v>
      </c>
    </row>
    <row r="19" spans="1:3" ht="24" customHeight="1">
      <c r="A19" s="274" t="s">
        <v>562</v>
      </c>
      <c r="B19" s="269">
        <v>0</v>
      </c>
      <c r="C19" s="89">
        <v>0</v>
      </c>
    </row>
    <row r="20" spans="1:3" ht="14.25" customHeight="1">
      <c r="A20" s="274" t="s">
        <v>563</v>
      </c>
      <c r="B20" s="269">
        <v>0</v>
      </c>
      <c r="C20" s="89">
        <v>0</v>
      </c>
    </row>
    <row r="21" spans="1:3" ht="12.75">
      <c r="A21" s="8" t="s">
        <v>564</v>
      </c>
      <c r="B21" s="269">
        <v>0</v>
      </c>
      <c r="C21" s="89">
        <v>0</v>
      </c>
    </row>
    <row r="22" spans="1:3" ht="24.75" customHeight="1">
      <c r="A22" s="98" t="s">
        <v>565</v>
      </c>
      <c r="B22" s="269">
        <v>0</v>
      </c>
      <c r="C22" s="89">
        <v>0</v>
      </c>
    </row>
    <row r="23" spans="1:3" ht="32.25" customHeight="1">
      <c r="A23" s="275" t="s">
        <v>566</v>
      </c>
      <c r="B23" s="276">
        <v>0</v>
      </c>
      <c r="C23" s="89">
        <v>0</v>
      </c>
    </row>
    <row r="24" spans="1:3" ht="12.75">
      <c r="A24" s="124" t="s">
        <v>567</v>
      </c>
      <c r="B24" s="272">
        <f>SUM(B16:B23)</f>
        <v>0</v>
      </c>
      <c r="C24" s="272">
        <f>SUM(C16:C23)</f>
        <v>19327999</v>
      </c>
    </row>
  </sheetData>
  <sheetProtection selectLockedCells="1" selectUnlockedCells="1"/>
  <mergeCells count="2">
    <mergeCell ref="A1:B1"/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headerFooter alignWithMargins="0">
    <oddHeader>&amp;C13. melléklet a 12/2020. (XI. 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41.140625" style="0" customWidth="1"/>
    <col min="4" max="4" width="40.28125" style="1" customWidth="1"/>
    <col min="5" max="5" width="19.57421875" style="0" customWidth="1"/>
  </cols>
  <sheetData>
    <row r="1" spans="1:5" ht="23.25" customHeight="1">
      <c r="A1" s="126" t="s">
        <v>302</v>
      </c>
      <c r="B1" s="126"/>
      <c r="C1" s="126"/>
      <c r="D1" s="126"/>
      <c r="E1" s="126"/>
    </row>
    <row r="2" spans="1:5" ht="25.5" customHeight="1">
      <c r="A2" s="277" t="s">
        <v>568</v>
      </c>
      <c r="B2" s="277"/>
      <c r="C2" s="277"/>
      <c r="D2" s="277"/>
      <c r="E2" s="277"/>
    </row>
    <row r="3" spans="1:5" ht="21.75" customHeight="1">
      <c r="A3" s="277"/>
      <c r="B3" s="237"/>
      <c r="C3" s="237"/>
      <c r="D3" s="278"/>
      <c r="E3" s="237"/>
    </row>
    <row r="4" ht="20.25" customHeight="1">
      <c r="A4" s="129" t="s">
        <v>27</v>
      </c>
    </row>
    <row r="5" spans="1:5" ht="12.75">
      <c r="A5" s="10" t="s">
        <v>569</v>
      </c>
      <c r="B5" s="76" t="s">
        <v>29</v>
      </c>
      <c r="C5" s="76" t="s">
        <v>570</v>
      </c>
      <c r="D5" s="130" t="s">
        <v>571</v>
      </c>
      <c r="E5" s="10" t="s">
        <v>301</v>
      </c>
    </row>
    <row r="6" spans="1:5" ht="26.25" customHeight="1">
      <c r="A6" s="279" t="s">
        <v>572</v>
      </c>
      <c r="B6" s="84" t="s">
        <v>263</v>
      </c>
      <c r="C6" s="280">
        <v>15750248</v>
      </c>
      <c r="D6" s="135">
        <v>15750248</v>
      </c>
      <c r="E6" s="121">
        <f>SUM(D6:D6)</f>
        <v>15750248</v>
      </c>
    </row>
    <row r="7" spans="1:5" ht="22.5" customHeight="1">
      <c r="A7" s="281" t="s">
        <v>552</v>
      </c>
      <c r="B7" s="281"/>
      <c r="C7" s="282">
        <f>SUM(C6)</f>
        <v>15750248</v>
      </c>
      <c r="D7" s="184">
        <f>SUM(D6)</f>
        <v>15750248</v>
      </c>
      <c r="E7" s="283">
        <f>SUM(E6)</f>
        <v>15750248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portrait" paperSize="9"/>
  <headerFooter alignWithMargins="0">
    <oddHeader>&amp;C&amp;"Times New Roman,Normál"&amp;12 14. melléklet a 12/2020. (XI. 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1"/>
  <sheetViews>
    <sheetView zoomScale="80" zoomScaleNormal="80" workbookViewId="0" topLeftCell="A1">
      <selection activeCell="A10" sqref="A10"/>
    </sheetView>
  </sheetViews>
  <sheetFormatPr defaultColWidth="9.140625" defaultRowHeight="15"/>
  <cols>
    <col min="1" max="1" width="100.00390625" style="0" customWidth="1"/>
    <col min="3" max="3" width="17.00390625" style="0" customWidth="1"/>
    <col min="4" max="4" width="20.28125" style="67" customWidth="1"/>
  </cols>
  <sheetData>
    <row r="1" spans="1:3" ht="28.5" customHeight="1">
      <c r="A1" s="126" t="s">
        <v>302</v>
      </c>
      <c r="B1" s="126"/>
      <c r="C1" s="126"/>
    </row>
    <row r="2" spans="1:3" ht="26.25" customHeight="1">
      <c r="A2" s="127" t="s">
        <v>573</v>
      </c>
      <c r="B2" s="127"/>
      <c r="C2" s="127"/>
    </row>
    <row r="3" spans="1:3" ht="18.75" customHeight="1">
      <c r="A3" s="277"/>
      <c r="B3" s="284"/>
      <c r="C3" s="284"/>
    </row>
    <row r="4" ht="23.25" customHeight="1">
      <c r="A4" s="129" t="s">
        <v>27</v>
      </c>
    </row>
    <row r="5" spans="1:4" ht="12.75">
      <c r="A5" s="10" t="s">
        <v>569</v>
      </c>
      <c r="B5" s="76" t="s">
        <v>29</v>
      </c>
      <c r="C5" s="285" t="s">
        <v>574</v>
      </c>
      <c r="D5" s="286" t="s">
        <v>556</v>
      </c>
    </row>
    <row r="6" spans="1:4" ht="12.75">
      <c r="A6" s="8" t="s">
        <v>575</v>
      </c>
      <c r="B6" s="84" t="s">
        <v>144</v>
      </c>
      <c r="C6" s="287">
        <v>0</v>
      </c>
      <c r="D6" s="135">
        <v>0</v>
      </c>
    </row>
    <row r="7" spans="1:4" ht="12.75">
      <c r="A7" s="10" t="s">
        <v>143</v>
      </c>
      <c r="B7" s="91" t="s">
        <v>144</v>
      </c>
      <c r="C7" s="288">
        <f>SUM(C6)</f>
        <v>0</v>
      </c>
      <c r="D7" s="289">
        <f>SUM(D6)</f>
        <v>0</v>
      </c>
    </row>
    <row r="8" spans="1:4" ht="12.75">
      <c r="A8" s="99" t="s">
        <v>576</v>
      </c>
      <c r="B8" s="90" t="s">
        <v>148</v>
      </c>
      <c r="C8" s="257"/>
      <c r="D8" s="135"/>
    </row>
    <row r="9" spans="1:4" ht="12.75">
      <c r="A9" s="99" t="s">
        <v>577</v>
      </c>
      <c r="B9" s="90" t="s">
        <v>148</v>
      </c>
      <c r="C9" s="257"/>
      <c r="D9" s="135"/>
    </row>
    <row r="10" spans="1:4" ht="12.75">
      <c r="A10" s="99" t="s">
        <v>578</v>
      </c>
      <c r="B10" s="90" t="s">
        <v>148</v>
      </c>
      <c r="C10" s="257"/>
      <c r="D10" s="135"/>
    </row>
    <row r="11" spans="1:4" ht="12.75">
      <c r="A11" s="99" t="s">
        <v>579</v>
      </c>
      <c r="B11" s="90" t="s">
        <v>148</v>
      </c>
      <c r="C11" s="257"/>
      <c r="D11" s="135"/>
    </row>
    <row r="12" spans="1:4" ht="12.75">
      <c r="A12" s="96" t="s">
        <v>580</v>
      </c>
      <c r="B12" s="90" t="s">
        <v>148</v>
      </c>
      <c r="C12" s="257"/>
      <c r="D12" s="135"/>
    </row>
    <row r="13" spans="1:4" ht="12.75">
      <c r="A13" s="96" t="s">
        <v>581</v>
      </c>
      <c r="B13" s="90" t="s">
        <v>148</v>
      </c>
      <c r="C13" s="257"/>
      <c r="D13" s="135"/>
    </row>
    <row r="14" spans="1:4" ht="12.75">
      <c r="A14" s="112" t="s">
        <v>582</v>
      </c>
      <c r="B14" s="118" t="s">
        <v>148</v>
      </c>
      <c r="C14" s="258"/>
      <c r="D14" s="135"/>
    </row>
    <row r="15" spans="1:4" ht="12.75">
      <c r="A15" s="99" t="s">
        <v>583</v>
      </c>
      <c r="B15" s="90" t="s">
        <v>150</v>
      </c>
      <c r="C15" s="257"/>
      <c r="D15" s="135"/>
    </row>
    <row r="16" spans="1:4" ht="12.75">
      <c r="A16" s="290" t="s">
        <v>584</v>
      </c>
      <c r="B16" s="118" t="s">
        <v>150</v>
      </c>
      <c r="C16" s="258"/>
      <c r="D16" s="135"/>
    </row>
    <row r="17" spans="1:4" ht="12.75">
      <c r="A17" s="99" t="s">
        <v>585</v>
      </c>
      <c r="B17" s="90" t="s">
        <v>152</v>
      </c>
      <c r="C17" s="257"/>
      <c r="D17" s="135"/>
    </row>
    <row r="18" spans="1:4" ht="12.75">
      <c r="A18" s="99" t="s">
        <v>586</v>
      </c>
      <c r="B18" s="90" t="s">
        <v>152</v>
      </c>
      <c r="C18" s="257"/>
      <c r="D18" s="135"/>
    </row>
    <row r="19" spans="1:4" ht="12.75">
      <c r="A19" s="96" t="s">
        <v>587</v>
      </c>
      <c r="B19" s="90" t="s">
        <v>152</v>
      </c>
      <c r="C19" s="257"/>
      <c r="D19" s="135"/>
    </row>
    <row r="20" spans="1:4" ht="12.75">
      <c r="A20" s="96" t="s">
        <v>588</v>
      </c>
      <c r="B20" s="90" t="s">
        <v>152</v>
      </c>
      <c r="C20" s="257"/>
      <c r="D20" s="135"/>
    </row>
    <row r="21" spans="1:4" ht="12.75">
      <c r="A21" s="96" t="s">
        <v>589</v>
      </c>
      <c r="B21" s="90" t="s">
        <v>152</v>
      </c>
      <c r="C21" s="257"/>
      <c r="D21" s="135"/>
    </row>
    <row r="22" spans="1:4" ht="12.75">
      <c r="A22" s="97" t="s">
        <v>590</v>
      </c>
      <c r="B22" s="90" t="s">
        <v>152</v>
      </c>
      <c r="C22" s="257"/>
      <c r="D22" s="135"/>
    </row>
    <row r="23" spans="1:4" ht="12.75">
      <c r="A23" s="246" t="s">
        <v>591</v>
      </c>
      <c r="B23" s="118" t="s">
        <v>152</v>
      </c>
      <c r="C23" s="258"/>
      <c r="D23" s="135"/>
    </row>
    <row r="24" spans="1:4" ht="12.75">
      <c r="A24" s="99" t="s">
        <v>592</v>
      </c>
      <c r="B24" s="90" t="s">
        <v>154</v>
      </c>
      <c r="C24" s="257"/>
      <c r="D24" s="135"/>
    </row>
    <row r="25" spans="1:4" ht="12.75">
      <c r="A25" s="99" t="s">
        <v>593</v>
      </c>
      <c r="B25" s="90" t="s">
        <v>154</v>
      </c>
      <c r="C25" s="257"/>
      <c r="D25" s="135"/>
    </row>
    <row r="26" spans="1:4" ht="12.75">
      <c r="A26" s="246" t="s">
        <v>594</v>
      </c>
      <c r="B26" s="173" t="s">
        <v>154</v>
      </c>
      <c r="C26" s="258"/>
      <c r="D26" s="135"/>
    </row>
    <row r="27" spans="1:4" ht="12.75">
      <c r="A27" s="99" t="s">
        <v>595</v>
      </c>
      <c r="B27" s="90" t="s">
        <v>156</v>
      </c>
      <c r="C27" s="257"/>
      <c r="D27" s="135"/>
    </row>
    <row r="28" spans="1:4" ht="12.75">
      <c r="A28" s="96" t="s">
        <v>596</v>
      </c>
      <c r="B28" s="90" t="s">
        <v>156</v>
      </c>
      <c r="C28" s="257"/>
      <c r="D28" s="135"/>
    </row>
    <row r="29" spans="1:4" ht="12.75">
      <c r="A29" s="96" t="s">
        <v>597</v>
      </c>
      <c r="B29" s="90" t="s">
        <v>156</v>
      </c>
      <c r="C29" s="257"/>
      <c r="D29" s="135"/>
    </row>
    <row r="30" spans="1:4" ht="12.75">
      <c r="A30" s="291" t="s">
        <v>598</v>
      </c>
      <c r="B30" s="90" t="s">
        <v>156</v>
      </c>
      <c r="C30" s="257">
        <v>6398090</v>
      </c>
      <c r="D30" s="135">
        <v>6398090</v>
      </c>
    </row>
    <row r="31" spans="1:4" ht="12.75">
      <c r="A31" s="291" t="s">
        <v>599</v>
      </c>
      <c r="B31" s="90" t="s">
        <v>156</v>
      </c>
      <c r="C31" s="257"/>
      <c r="D31" s="135"/>
    </row>
    <row r="32" spans="1:4" ht="12.75">
      <c r="A32" s="291" t="s">
        <v>600</v>
      </c>
      <c r="B32" s="90" t="s">
        <v>156</v>
      </c>
      <c r="C32" s="257"/>
      <c r="D32" s="135"/>
    </row>
    <row r="33" spans="1:4" ht="12.75">
      <c r="A33" s="291" t="s">
        <v>601</v>
      </c>
      <c r="B33" s="90" t="s">
        <v>156</v>
      </c>
      <c r="C33" s="257">
        <v>300000</v>
      </c>
      <c r="D33" s="135">
        <v>300000</v>
      </c>
    </row>
    <row r="34" spans="1:4" ht="12.75">
      <c r="A34" s="291" t="s">
        <v>602</v>
      </c>
      <c r="B34" s="90" t="s">
        <v>156</v>
      </c>
      <c r="C34" s="257"/>
      <c r="D34" s="135"/>
    </row>
    <row r="35" spans="1:4" ht="12.75">
      <c r="A35" s="291" t="s">
        <v>603</v>
      </c>
      <c r="B35" s="90" t="s">
        <v>156</v>
      </c>
      <c r="C35" s="257">
        <v>700000</v>
      </c>
      <c r="D35" s="135">
        <v>700000</v>
      </c>
    </row>
    <row r="36" spans="1:4" ht="12.75">
      <c r="A36" s="291" t="s">
        <v>604</v>
      </c>
      <c r="B36" s="90" t="s">
        <v>156</v>
      </c>
      <c r="C36" s="257"/>
      <c r="D36" s="135">
        <v>0</v>
      </c>
    </row>
    <row r="37" spans="1:4" ht="12.75">
      <c r="A37" s="291" t="s">
        <v>605</v>
      </c>
      <c r="B37" s="90" t="s">
        <v>156</v>
      </c>
      <c r="C37" s="257">
        <v>50000</v>
      </c>
      <c r="D37" s="135">
        <v>50000</v>
      </c>
    </row>
    <row r="38" spans="1:4" ht="12.75">
      <c r="A38" s="292" t="s">
        <v>606</v>
      </c>
      <c r="B38" s="232" t="s">
        <v>156</v>
      </c>
      <c r="C38" s="293">
        <v>3500000</v>
      </c>
      <c r="D38" s="135">
        <v>3500000</v>
      </c>
    </row>
    <row r="39" spans="1:4" ht="12.75">
      <c r="A39" s="292"/>
      <c r="B39" s="232" t="s">
        <v>156</v>
      </c>
      <c r="C39" s="293"/>
      <c r="D39" s="135"/>
    </row>
    <row r="40" spans="1:4" ht="12.75">
      <c r="A40" s="294" t="s">
        <v>607</v>
      </c>
      <c r="B40" s="164" t="s">
        <v>156</v>
      </c>
      <c r="C40" s="293">
        <f>SUM(C27:C38)</f>
        <v>10948090</v>
      </c>
      <c r="D40" s="135">
        <f>SUM(D27:D38)</f>
        <v>10948090</v>
      </c>
    </row>
    <row r="41" spans="1:4" ht="12.75">
      <c r="A41" s="295" t="s">
        <v>157</v>
      </c>
      <c r="B41" s="296" t="s">
        <v>158</v>
      </c>
      <c r="C41" s="297">
        <f>C7+C14+C16+C23+C26+C40</f>
        <v>10948090</v>
      </c>
      <c r="D41" s="139">
        <f>D7+D14+D16+D23+D26+D40</f>
        <v>10948090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479166666666667" bottom="0.7479166666666667" header="0.31527777777777777" footer="0.5118055555555555"/>
  <pageSetup horizontalDpi="300" verticalDpi="300" orientation="portrait" paperSize="9" scale="60"/>
  <headerFooter alignWithMargins="0">
    <oddHeader>&amp;C15. melléklet a 12/2020. (XI. 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67"/>
  <sheetViews>
    <sheetView zoomScale="80" zoomScaleNormal="80" workbookViewId="0" topLeftCell="A1">
      <selection activeCell="C5" sqref="C5"/>
    </sheetView>
  </sheetViews>
  <sheetFormatPr defaultColWidth="9.140625" defaultRowHeight="15"/>
  <cols>
    <col min="1" max="1" width="67.7109375" style="0" customWidth="1"/>
    <col min="2" max="2" width="10.8515625" style="0" customWidth="1"/>
    <col min="3" max="3" width="16.140625" style="0" customWidth="1"/>
    <col min="4" max="4" width="20.140625" style="1" customWidth="1"/>
  </cols>
  <sheetData>
    <row r="1" spans="1:3" ht="42.75" customHeight="1">
      <c r="A1" s="126" t="s">
        <v>302</v>
      </c>
      <c r="B1" s="126"/>
      <c r="C1" s="126"/>
    </row>
    <row r="2" spans="1:3" ht="27" customHeight="1">
      <c r="A2" s="127" t="s">
        <v>608</v>
      </c>
      <c r="B2" s="127"/>
      <c r="C2" s="127"/>
    </row>
    <row r="3" spans="1:3" ht="19.5" customHeight="1">
      <c r="A3" s="3"/>
      <c r="B3" s="237"/>
      <c r="C3" s="237"/>
    </row>
    <row r="4" ht="12.75">
      <c r="A4" s="129" t="s">
        <v>27</v>
      </c>
    </row>
    <row r="5" spans="1:4" ht="12.75">
      <c r="A5" s="10" t="s">
        <v>569</v>
      </c>
      <c r="B5" s="76" t="s">
        <v>29</v>
      </c>
      <c r="C5" s="285" t="s">
        <v>574</v>
      </c>
      <c r="D5" s="286" t="s">
        <v>556</v>
      </c>
    </row>
    <row r="6" spans="1:4" ht="12.75">
      <c r="A6" s="96" t="s">
        <v>609</v>
      </c>
      <c r="B6" s="90" t="s">
        <v>166</v>
      </c>
      <c r="C6" s="257"/>
      <c r="D6" s="135"/>
    </row>
    <row r="7" spans="1:4" ht="12.75">
      <c r="A7" s="96" t="s">
        <v>610</v>
      </c>
      <c r="B7" s="90" t="s">
        <v>166</v>
      </c>
      <c r="C7" s="257"/>
      <c r="D7" s="135"/>
    </row>
    <row r="8" spans="1:4" ht="12.75">
      <c r="A8" s="96" t="s">
        <v>611</v>
      </c>
      <c r="B8" s="90" t="s">
        <v>166</v>
      </c>
      <c r="C8" s="257"/>
      <c r="D8" s="135"/>
    </row>
    <row r="9" spans="1:4" ht="12.75">
      <c r="A9" s="96" t="s">
        <v>612</v>
      </c>
      <c r="B9" s="90" t="s">
        <v>166</v>
      </c>
      <c r="C9" s="257"/>
      <c r="D9" s="135"/>
    </row>
    <row r="10" spans="1:4" ht="12.75">
      <c r="A10" s="96" t="s">
        <v>613</v>
      </c>
      <c r="B10" s="90" t="s">
        <v>166</v>
      </c>
      <c r="C10" s="257"/>
      <c r="D10" s="135"/>
    </row>
    <row r="11" spans="1:4" ht="12.75">
      <c r="A11" s="96" t="s">
        <v>614</v>
      </c>
      <c r="B11" s="90" t="s">
        <v>166</v>
      </c>
      <c r="C11" s="257"/>
      <c r="D11" s="135"/>
    </row>
    <row r="12" spans="1:4" ht="12.75">
      <c r="A12" s="96" t="s">
        <v>615</v>
      </c>
      <c r="B12" s="90" t="s">
        <v>166</v>
      </c>
      <c r="C12" s="257"/>
      <c r="D12" s="135"/>
    </row>
    <row r="13" spans="1:4" ht="12.75">
      <c r="A13" s="96" t="s">
        <v>616</v>
      </c>
      <c r="B13" s="90" t="s">
        <v>166</v>
      </c>
      <c r="C13" s="257"/>
      <c r="D13" s="135"/>
    </row>
    <row r="14" spans="1:4" ht="12.75">
      <c r="A14" s="96" t="s">
        <v>617</v>
      </c>
      <c r="B14" s="90" t="s">
        <v>166</v>
      </c>
      <c r="C14" s="257"/>
      <c r="D14" s="135"/>
    </row>
    <row r="15" spans="1:4" ht="31.5" customHeight="1">
      <c r="A15" s="96" t="s">
        <v>618</v>
      </c>
      <c r="B15" s="90" t="s">
        <v>166</v>
      </c>
      <c r="C15" s="257"/>
      <c r="D15" s="135"/>
    </row>
    <row r="16" spans="1:4" ht="12.75">
      <c r="A16" s="246" t="s">
        <v>165</v>
      </c>
      <c r="B16" s="173" t="s">
        <v>166</v>
      </c>
      <c r="C16" s="257"/>
      <c r="D16" s="135"/>
    </row>
    <row r="17" spans="1:4" ht="12.75">
      <c r="A17" s="96" t="s">
        <v>609</v>
      </c>
      <c r="B17" s="90" t="s">
        <v>168</v>
      </c>
      <c r="C17" s="257"/>
      <c r="D17" s="135"/>
    </row>
    <row r="18" spans="1:4" ht="12.75">
      <c r="A18" s="96" t="s">
        <v>610</v>
      </c>
      <c r="B18" s="90" t="s">
        <v>168</v>
      </c>
      <c r="C18" s="257"/>
      <c r="D18" s="135"/>
    </row>
    <row r="19" spans="1:4" ht="12.75">
      <c r="A19" s="96" t="s">
        <v>611</v>
      </c>
      <c r="B19" s="90" t="s">
        <v>168</v>
      </c>
      <c r="C19" s="257"/>
      <c r="D19" s="135"/>
    </row>
    <row r="20" spans="1:4" ht="12.75">
      <c r="A20" s="96" t="s">
        <v>612</v>
      </c>
      <c r="B20" s="90" t="s">
        <v>168</v>
      </c>
      <c r="C20" s="257"/>
      <c r="D20" s="135"/>
    </row>
    <row r="21" spans="1:4" ht="12.75">
      <c r="A21" s="96" t="s">
        <v>613</v>
      </c>
      <c r="B21" s="90" t="s">
        <v>168</v>
      </c>
      <c r="C21" s="257"/>
      <c r="D21" s="135"/>
    </row>
    <row r="22" spans="1:4" ht="12.75">
      <c r="A22" s="96" t="s">
        <v>614</v>
      </c>
      <c r="B22" s="90" t="s">
        <v>168</v>
      </c>
      <c r="C22" s="257"/>
      <c r="D22" s="135"/>
    </row>
    <row r="23" spans="1:4" ht="12.75">
      <c r="A23" s="96" t="s">
        <v>615</v>
      </c>
      <c r="B23" s="90" t="s">
        <v>168</v>
      </c>
      <c r="C23" s="257"/>
      <c r="D23" s="135"/>
    </row>
    <row r="24" spans="1:4" ht="12.75">
      <c r="A24" s="96" t="s">
        <v>616</v>
      </c>
      <c r="B24" s="90" t="s">
        <v>168</v>
      </c>
      <c r="C24" s="257"/>
      <c r="D24" s="135"/>
    </row>
    <row r="25" spans="1:4" ht="12.75">
      <c r="A25" s="96" t="s">
        <v>617</v>
      </c>
      <c r="B25" s="90" t="s">
        <v>168</v>
      </c>
      <c r="C25" s="257"/>
      <c r="D25" s="135"/>
    </row>
    <row r="26" spans="1:4" ht="12.75">
      <c r="A26" s="96" t="s">
        <v>618</v>
      </c>
      <c r="B26" s="90" t="s">
        <v>168</v>
      </c>
      <c r="C26" s="257"/>
      <c r="D26" s="135"/>
    </row>
    <row r="27" spans="1:4" ht="12.75">
      <c r="A27" s="246" t="s">
        <v>619</v>
      </c>
      <c r="B27" s="173" t="s">
        <v>168</v>
      </c>
      <c r="C27" s="257"/>
      <c r="D27" s="135"/>
    </row>
    <row r="28" spans="1:4" ht="12.75">
      <c r="A28" s="96" t="s">
        <v>609</v>
      </c>
      <c r="B28" s="90" t="s">
        <v>170</v>
      </c>
      <c r="C28" s="257"/>
      <c r="D28" s="135"/>
    </row>
    <row r="29" spans="1:4" ht="12.75">
      <c r="A29" s="96" t="s">
        <v>610</v>
      </c>
      <c r="B29" s="90" t="s">
        <v>170</v>
      </c>
      <c r="C29" s="257"/>
      <c r="D29" s="135"/>
    </row>
    <row r="30" spans="1:4" ht="12.75">
      <c r="A30" s="96" t="s">
        <v>611</v>
      </c>
      <c r="B30" s="90" t="s">
        <v>170</v>
      </c>
      <c r="C30" s="257"/>
      <c r="D30" s="135"/>
    </row>
    <row r="31" spans="1:4" ht="12.75">
      <c r="A31" s="96" t="s">
        <v>612</v>
      </c>
      <c r="B31" s="90" t="s">
        <v>170</v>
      </c>
      <c r="C31" s="257"/>
      <c r="D31" s="135"/>
    </row>
    <row r="32" spans="1:4" ht="12.75">
      <c r="A32" s="96" t="s">
        <v>613</v>
      </c>
      <c r="B32" s="90" t="s">
        <v>170</v>
      </c>
      <c r="C32" s="257"/>
      <c r="D32" s="135"/>
    </row>
    <row r="33" spans="1:4" ht="12.75">
      <c r="A33" s="96" t="s">
        <v>614</v>
      </c>
      <c r="B33" s="90" t="s">
        <v>170</v>
      </c>
      <c r="C33" s="257"/>
      <c r="D33" s="135"/>
    </row>
    <row r="34" spans="1:4" ht="12.75">
      <c r="A34" s="96" t="s">
        <v>615</v>
      </c>
      <c r="B34" s="90" t="s">
        <v>170</v>
      </c>
      <c r="C34" s="257"/>
      <c r="D34" s="135"/>
    </row>
    <row r="35" spans="1:4" ht="12.75">
      <c r="A35" s="96" t="s">
        <v>616</v>
      </c>
      <c r="B35" s="90" t="s">
        <v>170</v>
      </c>
      <c r="C35" s="257"/>
      <c r="D35" s="135"/>
    </row>
    <row r="36" spans="1:4" ht="12.75">
      <c r="A36" s="96" t="s">
        <v>617</v>
      </c>
      <c r="B36" s="90" t="s">
        <v>170</v>
      </c>
      <c r="C36" s="257"/>
      <c r="D36" s="135"/>
    </row>
    <row r="37" spans="1:4" ht="12.75">
      <c r="A37" s="231" t="s">
        <v>618</v>
      </c>
      <c r="B37" s="232" t="s">
        <v>170</v>
      </c>
      <c r="C37" s="293"/>
      <c r="D37" s="154"/>
    </row>
    <row r="38" spans="1:4" ht="12.75">
      <c r="A38" s="298" t="s">
        <v>169</v>
      </c>
      <c r="B38" s="299" t="s">
        <v>170</v>
      </c>
      <c r="C38" s="297">
        <f>SUM(C28:C37)</f>
        <v>0</v>
      </c>
      <c r="D38" s="139">
        <f>SUM(D28:D37)</f>
        <v>0</v>
      </c>
    </row>
    <row r="39" spans="1:4" ht="12.75">
      <c r="A39" s="226" t="s">
        <v>620</v>
      </c>
      <c r="B39" s="300" t="s">
        <v>174</v>
      </c>
      <c r="C39" s="301"/>
      <c r="D39" s="135"/>
    </row>
    <row r="40" spans="1:4" ht="12.75">
      <c r="A40" s="96" t="s">
        <v>621</v>
      </c>
      <c r="B40" s="84" t="s">
        <v>174</v>
      </c>
      <c r="C40" s="257"/>
      <c r="D40" s="135"/>
    </row>
    <row r="41" spans="1:4" ht="12.75">
      <c r="A41" s="96" t="s">
        <v>622</v>
      </c>
      <c r="B41" s="84" t="s">
        <v>174</v>
      </c>
      <c r="C41" s="257">
        <v>1000000</v>
      </c>
      <c r="D41" s="135">
        <v>1000000</v>
      </c>
    </row>
    <row r="42" spans="1:4" ht="12.75">
      <c r="A42" s="84" t="s">
        <v>623</v>
      </c>
      <c r="B42" s="84" t="s">
        <v>174</v>
      </c>
      <c r="C42" s="257"/>
      <c r="D42" s="135"/>
    </row>
    <row r="43" spans="1:4" ht="12.75">
      <c r="A43" s="84" t="s">
        <v>624</v>
      </c>
      <c r="B43" s="84" t="s">
        <v>174</v>
      </c>
      <c r="C43" s="257"/>
      <c r="D43" s="135"/>
    </row>
    <row r="44" spans="1:4" ht="12.75">
      <c r="A44" s="84" t="s">
        <v>625</v>
      </c>
      <c r="B44" s="84" t="s">
        <v>174</v>
      </c>
      <c r="C44" s="257"/>
      <c r="D44" s="135"/>
    </row>
    <row r="45" spans="1:4" ht="12.75">
      <c r="A45" s="96" t="s">
        <v>626</v>
      </c>
      <c r="B45" s="84" t="s">
        <v>174</v>
      </c>
      <c r="C45" s="257"/>
      <c r="D45" s="135"/>
    </row>
    <row r="46" spans="1:4" ht="12.75">
      <c r="A46" s="96" t="s">
        <v>627</v>
      </c>
      <c r="B46" s="84" t="s">
        <v>174</v>
      </c>
      <c r="C46" s="257"/>
      <c r="D46" s="135"/>
    </row>
    <row r="47" spans="1:4" ht="12.75">
      <c r="A47" s="96" t="s">
        <v>628</v>
      </c>
      <c r="B47" s="84" t="s">
        <v>174</v>
      </c>
      <c r="C47" s="257"/>
      <c r="D47" s="135"/>
    </row>
    <row r="48" spans="1:4" ht="12.75">
      <c r="A48" s="96" t="s">
        <v>629</v>
      </c>
      <c r="B48" s="84" t="s">
        <v>174</v>
      </c>
      <c r="C48" s="257"/>
      <c r="D48" s="135"/>
    </row>
    <row r="49" spans="1:4" ht="12.75">
      <c r="A49" s="246" t="s">
        <v>630</v>
      </c>
      <c r="B49" s="173" t="s">
        <v>174</v>
      </c>
      <c r="C49" s="121">
        <f>SUM(C39:C48)</f>
        <v>1000000</v>
      </c>
      <c r="D49" s="139">
        <f>SUM(D39:D48)</f>
        <v>1000000</v>
      </c>
    </row>
    <row r="50" spans="1:4" ht="12.75">
      <c r="A50" s="302" t="s">
        <v>179</v>
      </c>
      <c r="B50" s="303" t="s">
        <v>180</v>
      </c>
      <c r="C50" s="304"/>
      <c r="D50" s="135"/>
    </row>
    <row r="51" spans="1:4" ht="12.75">
      <c r="A51" s="112" t="s">
        <v>631</v>
      </c>
      <c r="B51" s="173" t="s">
        <v>182</v>
      </c>
      <c r="C51" s="258"/>
      <c r="D51" s="135"/>
    </row>
    <row r="52" spans="1:4" ht="12.75">
      <c r="A52" s="96" t="s">
        <v>620</v>
      </c>
      <c r="B52" s="173" t="s">
        <v>182</v>
      </c>
      <c r="C52" s="258"/>
      <c r="D52" s="135"/>
    </row>
    <row r="53" spans="1:4" ht="12.75">
      <c r="A53" s="96" t="s">
        <v>621</v>
      </c>
      <c r="B53" s="173" t="s">
        <v>182</v>
      </c>
      <c r="C53" s="258"/>
      <c r="D53" s="135"/>
    </row>
    <row r="54" spans="1:4" ht="12.75">
      <c r="A54" s="96" t="s">
        <v>622</v>
      </c>
      <c r="B54" s="173" t="s">
        <v>182</v>
      </c>
      <c r="C54" s="258"/>
      <c r="D54" s="135"/>
    </row>
    <row r="55" spans="1:4" ht="12.75">
      <c r="A55" s="84" t="s">
        <v>623</v>
      </c>
      <c r="B55" s="173" t="s">
        <v>182</v>
      </c>
      <c r="C55" s="258"/>
      <c r="D55" s="135"/>
    </row>
    <row r="56" spans="1:4" ht="12.75">
      <c r="A56" s="84" t="s">
        <v>624</v>
      </c>
      <c r="B56" s="173" t="s">
        <v>182</v>
      </c>
      <c r="C56" s="258"/>
      <c r="D56" s="135"/>
    </row>
    <row r="57" spans="1:4" ht="12.75">
      <c r="A57" s="84" t="s">
        <v>625</v>
      </c>
      <c r="B57" s="173" t="s">
        <v>182</v>
      </c>
      <c r="C57" s="258"/>
      <c r="D57" s="135"/>
    </row>
    <row r="58" spans="1:4" ht="12.75">
      <c r="A58" s="96" t="s">
        <v>626</v>
      </c>
      <c r="B58" s="173" t="s">
        <v>182</v>
      </c>
      <c r="C58" s="258"/>
      <c r="D58" s="135"/>
    </row>
    <row r="59" spans="1:4" ht="12.75">
      <c r="A59" s="96" t="s">
        <v>632</v>
      </c>
      <c r="B59" s="173" t="s">
        <v>182</v>
      </c>
      <c r="C59" s="258"/>
      <c r="D59" s="135"/>
    </row>
    <row r="60" spans="1:4" ht="12.75">
      <c r="A60" s="96" t="s">
        <v>628</v>
      </c>
      <c r="B60" s="173" t="s">
        <v>182</v>
      </c>
      <c r="C60" s="258"/>
      <c r="D60" s="135"/>
    </row>
    <row r="61" spans="1:4" ht="12.75">
      <c r="A61" s="96" t="s">
        <v>629</v>
      </c>
      <c r="B61" s="173" t="s">
        <v>182</v>
      </c>
      <c r="C61" s="258"/>
      <c r="D61" s="135"/>
    </row>
    <row r="62" spans="1:4" ht="12.75">
      <c r="A62" s="305" t="s">
        <v>633</v>
      </c>
      <c r="B62" s="306" t="s">
        <v>217</v>
      </c>
      <c r="C62" s="301"/>
      <c r="D62" s="135"/>
    </row>
    <row r="63" spans="1:4" ht="12.75">
      <c r="A63" s="246" t="s">
        <v>634</v>
      </c>
      <c r="B63" s="173" t="s">
        <v>219</v>
      </c>
      <c r="C63" s="257"/>
      <c r="D63" s="135"/>
    </row>
    <row r="64" spans="1:4" ht="12.75">
      <c r="A64" s="246" t="s">
        <v>635</v>
      </c>
      <c r="B64" s="173" t="s">
        <v>221</v>
      </c>
      <c r="C64" s="257"/>
      <c r="D64" s="135"/>
    </row>
    <row r="65" spans="1:4" ht="12.75">
      <c r="A65" s="246" t="s">
        <v>636</v>
      </c>
      <c r="B65" s="173" t="s">
        <v>225</v>
      </c>
      <c r="C65" s="257"/>
      <c r="D65" s="135"/>
    </row>
    <row r="66" spans="1:4" ht="12.75">
      <c r="A66" s="165" t="s">
        <v>228</v>
      </c>
      <c r="B66" s="219" t="s">
        <v>229</v>
      </c>
      <c r="C66" s="293"/>
      <c r="D66" s="135"/>
    </row>
    <row r="67" spans="1:4" ht="12.75">
      <c r="A67" s="96" t="s">
        <v>637</v>
      </c>
      <c r="B67" s="84" t="s">
        <v>231</v>
      </c>
      <c r="C67" s="255"/>
      <c r="D67" s="135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3402777777777778" header="0.5951388888888889" footer="0.5118055555555555"/>
  <pageSetup horizontalDpi="300" verticalDpi="300" orientation="portrait" paperSize="9" scale="63"/>
  <headerFooter alignWithMargins="0">
    <oddHeader>&amp;C&amp;"Times New Roman,Normál"&amp;12 16.melléklet a 12/2020. (XI. 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77"/>
  <sheetViews>
    <sheetView zoomScale="80" zoomScaleNormal="80" workbookViewId="0" topLeftCell="A1">
      <selection activeCell="D66" sqref="D66"/>
    </sheetView>
  </sheetViews>
  <sheetFormatPr defaultColWidth="9.140625" defaultRowHeight="15"/>
  <cols>
    <col min="1" max="1" width="80.57421875" style="0" customWidth="1"/>
    <col min="2" max="2" width="7.7109375" style="0" customWidth="1"/>
    <col min="3" max="3" width="14.28125" style="0" customWidth="1"/>
    <col min="4" max="4" width="15.140625" style="1" customWidth="1"/>
  </cols>
  <sheetData>
    <row r="1" spans="1:3" ht="27" customHeight="1">
      <c r="A1" s="126" t="s">
        <v>302</v>
      </c>
      <c r="B1" s="126"/>
      <c r="C1" s="126"/>
    </row>
    <row r="2" spans="1:3" ht="25.5" customHeight="1">
      <c r="A2" s="127" t="s">
        <v>638</v>
      </c>
      <c r="B2" s="127"/>
      <c r="C2" s="127"/>
    </row>
    <row r="3" spans="1:3" ht="15.75" customHeight="1">
      <c r="A3" s="3"/>
      <c r="B3" s="237"/>
      <c r="C3" s="237"/>
    </row>
    <row r="4" ht="21" customHeight="1">
      <c r="A4" s="129" t="s">
        <v>27</v>
      </c>
    </row>
    <row r="5" spans="1:4" ht="12.75">
      <c r="A5" s="10" t="s">
        <v>569</v>
      </c>
      <c r="B5" s="76" t="s">
        <v>29</v>
      </c>
      <c r="C5" s="307" t="s">
        <v>555</v>
      </c>
      <c r="D5" s="308" t="s">
        <v>556</v>
      </c>
    </row>
    <row r="6" spans="1:4" ht="12.75">
      <c r="A6" s="96" t="s">
        <v>639</v>
      </c>
      <c r="B6" s="90" t="s">
        <v>329</v>
      </c>
      <c r="C6" s="257"/>
      <c r="D6" s="135"/>
    </row>
    <row r="7" spans="1:4" ht="12.75">
      <c r="A7" s="96" t="s">
        <v>640</v>
      </c>
      <c r="B7" s="90" t="s">
        <v>329</v>
      </c>
      <c r="C7" s="257"/>
      <c r="D7" s="135"/>
    </row>
    <row r="8" spans="1:4" ht="12.75">
      <c r="A8" s="96" t="s">
        <v>641</v>
      </c>
      <c r="B8" s="90" t="s">
        <v>329</v>
      </c>
      <c r="C8" s="257"/>
      <c r="D8" s="135"/>
    </row>
    <row r="9" spans="1:4" ht="12.75">
      <c r="A9" s="96" t="s">
        <v>642</v>
      </c>
      <c r="B9" s="90" t="s">
        <v>329</v>
      </c>
      <c r="C9" s="257"/>
      <c r="D9" s="135"/>
    </row>
    <row r="10" spans="1:4" ht="12.75">
      <c r="A10" s="96" t="s">
        <v>643</v>
      </c>
      <c r="B10" s="90" t="s">
        <v>329</v>
      </c>
      <c r="C10" s="257"/>
      <c r="D10" s="135"/>
    </row>
    <row r="11" spans="1:4" ht="12.75">
      <c r="A11" s="96" t="s">
        <v>644</v>
      </c>
      <c r="B11" s="90" t="s">
        <v>329</v>
      </c>
      <c r="C11" s="257"/>
      <c r="D11" s="135"/>
    </row>
    <row r="12" spans="1:4" ht="12.75">
      <c r="A12" s="96" t="s">
        <v>645</v>
      </c>
      <c r="B12" s="90" t="s">
        <v>329</v>
      </c>
      <c r="C12" s="257"/>
      <c r="D12" s="135"/>
    </row>
    <row r="13" spans="1:4" ht="12.75">
      <c r="A13" s="96" t="s">
        <v>646</v>
      </c>
      <c r="B13" s="90" t="s">
        <v>329</v>
      </c>
      <c r="C13" s="257"/>
      <c r="D13" s="135"/>
    </row>
    <row r="14" spans="1:4" ht="12.75">
      <c r="A14" s="96" t="s">
        <v>647</v>
      </c>
      <c r="B14" s="90" t="s">
        <v>329</v>
      </c>
      <c r="C14" s="257"/>
      <c r="D14" s="135"/>
    </row>
    <row r="15" spans="1:4" ht="12.75">
      <c r="A15" s="96" t="s">
        <v>648</v>
      </c>
      <c r="B15" s="90" t="s">
        <v>329</v>
      </c>
      <c r="C15" s="257"/>
      <c r="D15" s="135"/>
    </row>
    <row r="16" spans="1:4" ht="12.75">
      <c r="A16" s="91" t="s">
        <v>328</v>
      </c>
      <c r="B16" s="173" t="s">
        <v>329</v>
      </c>
      <c r="C16" s="257"/>
      <c r="D16" s="135"/>
    </row>
    <row r="17" spans="1:4" ht="12.75">
      <c r="A17" s="96" t="s">
        <v>639</v>
      </c>
      <c r="B17" s="90" t="s">
        <v>331</v>
      </c>
      <c r="C17" s="257"/>
      <c r="D17" s="135"/>
    </row>
    <row r="18" spans="1:4" ht="12.75">
      <c r="A18" s="96" t="s">
        <v>640</v>
      </c>
      <c r="B18" s="90" t="s">
        <v>331</v>
      </c>
      <c r="C18" s="257"/>
      <c r="D18" s="135"/>
    </row>
    <row r="19" spans="1:4" ht="12.75">
      <c r="A19" s="96" t="s">
        <v>641</v>
      </c>
      <c r="B19" s="90" t="s">
        <v>331</v>
      </c>
      <c r="C19" s="257"/>
      <c r="D19" s="135"/>
    </row>
    <row r="20" spans="1:4" ht="12.75">
      <c r="A20" s="96" t="s">
        <v>642</v>
      </c>
      <c r="B20" s="90" t="s">
        <v>331</v>
      </c>
      <c r="C20" s="257"/>
      <c r="D20" s="135"/>
    </row>
    <row r="21" spans="1:4" ht="12.75">
      <c r="A21" s="96" t="s">
        <v>643</v>
      </c>
      <c r="B21" s="90" t="s">
        <v>331</v>
      </c>
      <c r="C21" s="257"/>
      <c r="D21" s="135"/>
    </row>
    <row r="22" spans="1:4" ht="12.75">
      <c r="A22" s="96" t="s">
        <v>644</v>
      </c>
      <c r="B22" s="90" t="s">
        <v>331</v>
      </c>
      <c r="C22" s="257"/>
      <c r="D22" s="135"/>
    </row>
    <row r="23" spans="1:4" ht="12.75">
      <c r="A23" s="96" t="s">
        <v>645</v>
      </c>
      <c r="B23" s="90" t="s">
        <v>331</v>
      </c>
      <c r="C23" s="257"/>
      <c r="D23" s="135"/>
    </row>
    <row r="24" spans="1:4" ht="12.75">
      <c r="A24" s="96" t="s">
        <v>646</v>
      </c>
      <c r="B24" s="90" t="s">
        <v>331</v>
      </c>
      <c r="C24" s="257"/>
      <c r="D24" s="135"/>
    </row>
    <row r="25" spans="1:4" ht="12.75">
      <c r="A25" s="96" t="s">
        <v>647</v>
      </c>
      <c r="B25" s="90" t="s">
        <v>331</v>
      </c>
      <c r="C25" s="257"/>
      <c r="D25" s="135"/>
    </row>
    <row r="26" spans="1:4" ht="12.75">
      <c r="A26" s="96" t="s">
        <v>648</v>
      </c>
      <c r="B26" s="90" t="s">
        <v>331</v>
      </c>
      <c r="C26" s="257"/>
      <c r="D26" s="135"/>
    </row>
    <row r="27" spans="1:4" ht="12.75">
      <c r="A27" s="91" t="s">
        <v>649</v>
      </c>
      <c r="B27" s="173" t="s">
        <v>331</v>
      </c>
      <c r="C27" s="257"/>
      <c r="D27" s="135"/>
    </row>
    <row r="28" spans="1:5" ht="12.75">
      <c r="A28" s="96" t="s">
        <v>639</v>
      </c>
      <c r="B28" s="90" t="s">
        <v>333</v>
      </c>
      <c r="C28" s="309"/>
      <c r="D28" s="135"/>
      <c r="E28" s="310"/>
    </row>
    <row r="29" spans="1:4" ht="12.75">
      <c r="A29" s="96" t="s">
        <v>640</v>
      </c>
      <c r="B29" s="90" t="s">
        <v>333</v>
      </c>
      <c r="C29" s="257">
        <v>10999389</v>
      </c>
      <c r="D29" s="135">
        <v>11930071</v>
      </c>
    </row>
    <row r="30" spans="1:4" ht="12.75">
      <c r="A30" s="96" t="s">
        <v>641</v>
      </c>
      <c r="B30" s="90" t="s">
        <v>333</v>
      </c>
      <c r="C30" s="257"/>
      <c r="D30" s="135"/>
    </row>
    <row r="31" spans="1:4" ht="12.75">
      <c r="A31" s="96" t="s">
        <v>642</v>
      </c>
      <c r="B31" s="90" t="s">
        <v>333</v>
      </c>
      <c r="C31" s="257"/>
      <c r="D31" s="135"/>
    </row>
    <row r="32" spans="1:4" ht="12.75">
      <c r="A32" s="96" t="s">
        <v>643</v>
      </c>
      <c r="B32" s="90" t="s">
        <v>333</v>
      </c>
      <c r="C32" s="257"/>
      <c r="D32" s="135"/>
    </row>
    <row r="33" spans="1:4" ht="12.75">
      <c r="A33" s="96" t="s">
        <v>644</v>
      </c>
      <c r="B33" s="90" t="s">
        <v>333</v>
      </c>
      <c r="C33" s="257"/>
      <c r="D33" s="135"/>
    </row>
    <row r="34" spans="1:4" ht="12.75">
      <c r="A34" s="96" t="s">
        <v>645</v>
      </c>
      <c r="B34" s="90" t="s">
        <v>333</v>
      </c>
      <c r="C34" s="257"/>
      <c r="D34" s="135"/>
    </row>
    <row r="35" spans="1:4" ht="12.75">
      <c r="A35" s="96" t="s">
        <v>646</v>
      </c>
      <c r="B35" s="90" t="s">
        <v>333</v>
      </c>
      <c r="C35" s="257"/>
      <c r="D35" s="135"/>
    </row>
    <row r="36" spans="1:4" ht="12.75">
      <c r="A36" s="96" t="s">
        <v>647</v>
      </c>
      <c r="B36" s="90" t="s">
        <v>333</v>
      </c>
      <c r="C36" s="257"/>
      <c r="D36" s="135"/>
    </row>
    <row r="37" spans="1:4" ht="12.75">
      <c r="A37" s="231" t="s">
        <v>648</v>
      </c>
      <c r="B37" s="232" t="s">
        <v>333</v>
      </c>
      <c r="C37" s="293"/>
      <c r="D37" s="135"/>
    </row>
    <row r="38" spans="1:4" ht="12.75">
      <c r="A38" s="311" t="s">
        <v>650</v>
      </c>
      <c r="B38" s="299" t="s">
        <v>333</v>
      </c>
      <c r="C38" s="297">
        <f>SUM(C28:C37)</f>
        <v>10999389</v>
      </c>
      <c r="D38" s="297">
        <f>SUM(D28:D37)</f>
        <v>11930071</v>
      </c>
    </row>
    <row r="39" spans="1:4" ht="12.75">
      <c r="A39" s="226" t="s">
        <v>639</v>
      </c>
      <c r="B39" s="227" t="s">
        <v>405</v>
      </c>
      <c r="C39" s="301"/>
      <c r="D39" s="135"/>
    </row>
    <row r="40" spans="1:4" ht="12.75">
      <c r="A40" s="96" t="s">
        <v>640</v>
      </c>
      <c r="B40" s="90" t="s">
        <v>405</v>
      </c>
      <c r="C40" s="257"/>
      <c r="D40" s="135"/>
    </row>
    <row r="41" spans="1:4" ht="12.75">
      <c r="A41" s="96" t="s">
        <v>641</v>
      </c>
      <c r="B41" s="90" t="s">
        <v>405</v>
      </c>
      <c r="C41" s="257"/>
      <c r="D41" s="135"/>
    </row>
    <row r="42" spans="1:4" ht="12.75">
      <c r="A42" s="96" t="s">
        <v>642</v>
      </c>
      <c r="B42" s="90" t="s">
        <v>405</v>
      </c>
      <c r="C42" s="257"/>
      <c r="D42" s="135"/>
    </row>
    <row r="43" spans="1:4" ht="12.75">
      <c r="A43" s="96" t="s">
        <v>643</v>
      </c>
      <c r="B43" s="90" t="s">
        <v>405</v>
      </c>
      <c r="C43" s="257"/>
      <c r="D43" s="135"/>
    </row>
    <row r="44" spans="1:4" ht="12.75">
      <c r="A44" s="96" t="s">
        <v>644</v>
      </c>
      <c r="B44" s="90" t="s">
        <v>405</v>
      </c>
      <c r="C44" s="257"/>
      <c r="D44" s="135"/>
    </row>
    <row r="45" spans="1:4" ht="12.75">
      <c r="A45" s="96" t="s">
        <v>645</v>
      </c>
      <c r="B45" s="90" t="s">
        <v>405</v>
      </c>
      <c r="C45" s="257"/>
      <c r="D45" s="135"/>
    </row>
    <row r="46" spans="1:4" ht="12.75">
      <c r="A46" s="96" t="s">
        <v>646</v>
      </c>
      <c r="B46" s="90" t="s">
        <v>405</v>
      </c>
      <c r="C46" s="257"/>
      <c r="D46" s="135"/>
    </row>
    <row r="47" spans="1:4" ht="12.75">
      <c r="A47" s="96" t="s">
        <v>647</v>
      </c>
      <c r="B47" s="90" t="s">
        <v>405</v>
      </c>
      <c r="C47" s="257"/>
      <c r="D47" s="135"/>
    </row>
    <row r="48" spans="1:4" ht="12.75">
      <c r="A48" s="96" t="s">
        <v>648</v>
      </c>
      <c r="B48" s="90" t="s">
        <v>405</v>
      </c>
      <c r="C48" s="257"/>
      <c r="D48" s="135"/>
    </row>
    <row r="49" spans="1:4" ht="12.75">
      <c r="A49" s="91" t="s">
        <v>651</v>
      </c>
      <c r="B49" s="173" t="s">
        <v>405</v>
      </c>
      <c r="C49" s="257"/>
      <c r="D49" s="135"/>
    </row>
    <row r="50" spans="1:4" ht="12.75">
      <c r="A50" s="96" t="s">
        <v>652</v>
      </c>
      <c r="B50" s="90" t="s">
        <v>407</v>
      </c>
      <c r="C50" s="257"/>
      <c r="D50" s="135"/>
    </row>
    <row r="51" spans="1:4" ht="12.75">
      <c r="A51" s="96" t="s">
        <v>640</v>
      </c>
      <c r="B51" s="90" t="s">
        <v>407</v>
      </c>
      <c r="C51" s="257"/>
      <c r="D51" s="135"/>
    </row>
    <row r="52" spans="1:4" ht="12.75">
      <c r="A52" s="96" t="s">
        <v>641</v>
      </c>
      <c r="B52" s="90" t="s">
        <v>407</v>
      </c>
      <c r="C52" s="257"/>
      <c r="D52" s="135"/>
    </row>
    <row r="53" spans="1:4" ht="12.75">
      <c r="A53" s="96" t="s">
        <v>642</v>
      </c>
      <c r="B53" s="90" t="s">
        <v>407</v>
      </c>
      <c r="C53" s="257"/>
      <c r="D53" s="135"/>
    </row>
    <row r="54" spans="1:4" ht="12.75">
      <c r="A54" s="96" t="s">
        <v>643</v>
      </c>
      <c r="B54" s="90" t="s">
        <v>407</v>
      </c>
      <c r="C54" s="257"/>
      <c r="D54" s="135"/>
    </row>
    <row r="55" spans="1:4" ht="12.75">
      <c r="A55" s="96" t="s">
        <v>644</v>
      </c>
      <c r="B55" s="90" t="s">
        <v>407</v>
      </c>
      <c r="C55" s="257"/>
      <c r="D55" s="135"/>
    </row>
    <row r="56" spans="1:4" ht="12.75">
      <c r="A56" s="96" t="s">
        <v>645</v>
      </c>
      <c r="B56" s="90" t="s">
        <v>407</v>
      </c>
      <c r="C56" s="257"/>
      <c r="D56" s="135"/>
    </row>
    <row r="57" spans="1:4" ht="12.75">
      <c r="A57" s="96" t="s">
        <v>646</v>
      </c>
      <c r="B57" s="90" t="s">
        <v>407</v>
      </c>
      <c r="C57" s="257"/>
      <c r="D57" s="135"/>
    </row>
    <row r="58" spans="1:4" ht="12.75">
      <c r="A58" s="96" t="s">
        <v>647</v>
      </c>
      <c r="B58" s="90" t="s">
        <v>407</v>
      </c>
      <c r="C58" s="257"/>
      <c r="D58" s="135"/>
    </row>
    <row r="59" spans="1:4" ht="12.75">
      <c r="A59" s="96" t="s">
        <v>648</v>
      </c>
      <c r="B59" s="90" t="s">
        <v>407</v>
      </c>
      <c r="C59" s="257"/>
      <c r="D59" s="135"/>
    </row>
    <row r="60" spans="1:4" ht="12.75">
      <c r="A60" s="91" t="s">
        <v>653</v>
      </c>
      <c r="B60" s="173" t="s">
        <v>407</v>
      </c>
      <c r="C60" s="257"/>
      <c r="D60" s="135"/>
    </row>
    <row r="61" spans="1:4" ht="12.75">
      <c r="A61" s="96" t="s">
        <v>639</v>
      </c>
      <c r="B61" s="90" t="s">
        <v>409</v>
      </c>
      <c r="C61" s="257"/>
      <c r="D61" s="135"/>
    </row>
    <row r="62" spans="1:4" ht="12.75">
      <c r="A62" s="96" t="s">
        <v>640</v>
      </c>
      <c r="B62" s="90" t="s">
        <v>409</v>
      </c>
      <c r="C62" s="257"/>
      <c r="D62" s="135"/>
    </row>
    <row r="63" spans="1:4" ht="12.75">
      <c r="A63" s="96" t="s">
        <v>641</v>
      </c>
      <c r="B63" s="90" t="s">
        <v>409</v>
      </c>
      <c r="C63" s="257">
        <v>0</v>
      </c>
      <c r="D63" s="135">
        <v>12585606</v>
      </c>
    </row>
    <row r="64" spans="1:4" ht="12.75">
      <c r="A64" s="96" t="s">
        <v>642</v>
      </c>
      <c r="B64" s="90" t="s">
        <v>409</v>
      </c>
      <c r="C64" s="257">
        <v>3865561</v>
      </c>
      <c r="D64" s="135">
        <v>8116643</v>
      </c>
    </row>
    <row r="65" spans="1:4" ht="12.75">
      <c r="A65" s="96" t="s">
        <v>643</v>
      </c>
      <c r="B65" s="90" t="s">
        <v>409</v>
      </c>
      <c r="C65" s="257"/>
      <c r="D65" s="135"/>
    </row>
    <row r="66" spans="1:4" ht="12.75">
      <c r="A66" s="96" t="s">
        <v>644</v>
      </c>
      <c r="B66" s="90" t="s">
        <v>409</v>
      </c>
      <c r="C66" s="257"/>
      <c r="D66" s="135"/>
    </row>
    <row r="67" spans="1:4" ht="12.75">
      <c r="A67" s="96" t="s">
        <v>645</v>
      </c>
      <c r="B67" s="90" t="s">
        <v>409</v>
      </c>
      <c r="C67" s="257"/>
      <c r="D67" s="135"/>
    </row>
    <row r="68" spans="1:4" ht="12.75">
      <c r="A68" s="96" t="s">
        <v>646</v>
      </c>
      <c r="B68" s="90" t="s">
        <v>409</v>
      </c>
      <c r="C68" s="257"/>
      <c r="D68" s="135"/>
    </row>
    <row r="69" spans="1:4" ht="12.75">
      <c r="A69" s="96" t="s">
        <v>647</v>
      </c>
      <c r="B69" s="90" t="s">
        <v>409</v>
      </c>
      <c r="C69" s="257"/>
      <c r="D69" s="135"/>
    </row>
    <row r="70" spans="1:4" ht="12.75">
      <c r="A70" s="96" t="s">
        <v>648</v>
      </c>
      <c r="B70" s="90" t="s">
        <v>409</v>
      </c>
      <c r="C70" s="257"/>
      <c r="D70" s="135"/>
    </row>
    <row r="71" spans="1:4" ht="12.75">
      <c r="A71" s="193" t="s">
        <v>408</v>
      </c>
      <c r="B71" s="219" t="s">
        <v>409</v>
      </c>
      <c r="C71" s="312">
        <f>SUM(C61:C70)</f>
        <v>3865561</v>
      </c>
      <c r="D71" s="121">
        <f>SUM(D61:D70)</f>
        <v>20702249</v>
      </c>
    </row>
    <row r="72" spans="1:4" ht="12.75">
      <c r="A72" s="91" t="s">
        <v>390</v>
      </c>
      <c r="B72" s="173" t="s">
        <v>391</v>
      </c>
      <c r="C72" s="121"/>
      <c r="D72" s="135"/>
    </row>
    <row r="73" spans="1:4" ht="12.75">
      <c r="A73" s="313" t="s">
        <v>654</v>
      </c>
      <c r="B73" s="306" t="s">
        <v>393</v>
      </c>
      <c r="C73" s="301"/>
      <c r="D73" s="135"/>
    </row>
    <row r="74" spans="1:4" ht="12.75">
      <c r="A74" s="112" t="s">
        <v>655</v>
      </c>
      <c r="B74" s="173" t="s">
        <v>395</v>
      </c>
      <c r="C74" s="314">
        <v>1000000</v>
      </c>
      <c r="D74" s="135">
        <v>1000000</v>
      </c>
    </row>
    <row r="75" spans="1:4" ht="12.75">
      <c r="A75" s="91" t="s">
        <v>426</v>
      </c>
      <c r="B75" s="173" t="s">
        <v>427</v>
      </c>
      <c r="C75" s="257"/>
      <c r="D75" s="135"/>
    </row>
    <row r="76" spans="1:4" ht="12.75">
      <c r="A76" s="165" t="s">
        <v>656</v>
      </c>
      <c r="B76" s="219" t="s">
        <v>429</v>
      </c>
      <c r="C76" s="293"/>
      <c r="D76" s="135"/>
    </row>
    <row r="77" spans="1:4" ht="12.75">
      <c r="A77" s="96" t="s">
        <v>657</v>
      </c>
      <c r="B77" s="84" t="s">
        <v>431</v>
      </c>
      <c r="C77" s="255"/>
      <c r="D77" s="135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17.melléklet a 12/2020. (XI. 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workbookViewId="0" topLeftCell="A1">
      <selection activeCell="D1" sqref="D1"/>
    </sheetView>
  </sheetViews>
  <sheetFormatPr defaultColWidth="9.140625" defaultRowHeight="15"/>
  <cols>
    <col min="1" max="1" width="65.00390625" style="0" customWidth="1"/>
    <col min="3" max="3" width="16.8515625" style="0" customWidth="1"/>
    <col min="4" max="4" width="19.8515625" style="1" customWidth="1"/>
  </cols>
  <sheetData>
    <row r="1" spans="1:3" ht="61.5" customHeight="1">
      <c r="A1" s="126" t="s">
        <v>302</v>
      </c>
      <c r="B1" s="126"/>
      <c r="C1" s="126"/>
    </row>
    <row r="2" spans="1:3" ht="26.25" customHeight="1">
      <c r="A2" s="127" t="s">
        <v>658</v>
      </c>
      <c r="B2" s="127"/>
      <c r="C2" s="127"/>
    </row>
    <row r="4" spans="1:4" ht="12.75">
      <c r="A4" s="10" t="s">
        <v>569</v>
      </c>
      <c r="B4" s="76" t="s">
        <v>29</v>
      </c>
      <c r="C4" s="307" t="s">
        <v>555</v>
      </c>
      <c r="D4" s="315" t="s">
        <v>556</v>
      </c>
    </row>
    <row r="5" spans="1:4" ht="12.75">
      <c r="A5" s="84" t="s">
        <v>659</v>
      </c>
      <c r="B5" s="84" t="s">
        <v>347</v>
      </c>
      <c r="C5" s="257"/>
      <c r="D5" s="135"/>
    </row>
    <row r="6" spans="1:4" ht="12.75">
      <c r="A6" s="84" t="s">
        <v>660</v>
      </c>
      <c r="B6" s="84" t="s">
        <v>347</v>
      </c>
      <c r="C6" s="257"/>
      <c r="D6" s="135"/>
    </row>
    <row r="7" spans="1:4" ht="12.75">
      <c r="A7" s="84" t="s">
        <v>661</v>
      </c>
      <c r="B7" s="84" t="s">
        <v>347</v>
      </c>
      <c r="C7" s="257">
        <v>300000</v>
      </c>
      <c r="D7" s="135">
        <v>300000</v>
      </c>
    </row>
    <row r="8" spans="1:4" ht="12.75">
      <c r="A8" s="316" t="s">
        <v>662</v>
      </c>
      <c r="B8" s="316" t="s">
        <v>347</v>
      </c>
      <c r="C8" s="293"/>
      <c r="D8" s="135"/>
    </row>
    <row r="9" spans="1:4" ht="12.75">
      <c r="A9" s="311" t="s">
        <v>346</v>
      </c>
      <c r="B9" s="299" t="s">
        <v>347</v>
      </c>
      <c r="C9" s="121">
        <f>SUM(C5:C8)</f>
        <v>300000</v>
      </c>
      <c r="D9" s="139">
        <f>SUM(D5:D8)</f>
        <v>300000</v>
      </c>
    </row>
    <row r="10" spans="1:4" ht="12.75">
      <c r="A10" s="311" t="s">
        <v>348</v>
      </c>
      <c r="B10" s="299" t="s">
        <v>349</v>
      </c>
      <c r="C10" s="121">
        <f>SUM(C11:C12)</f>
        <v>3260000</v>
      </c>
      <c r="D10" s="121">
        <f>SUM(D11:D12)</f>
        <v>3260000</v>
      </c>
    </row>
    <row r="11" spans="1:4" ht="12.75">
      <c r="A11" s="317" t="s">
        <v>663</v>
      </c>
      <c r="B11" s="317" t="s">
        <v>349</v>
      </c>
      <c r="C11" s="301">
        <v>3260000</v>
      </c>
      <c r="D11" s="135">
        <v>3260000</v>
      </c>
    </row>
    <row r="12" spans="1:4" ht="12.75">
      <c r="A12" s="318" t="s">
        <v>664</v>
      </c>
      <c r="B12" s="318" t="s">
        <v>349</v>
      </c>
      <c r="C12" s="293"/>
      <c r="D12" s="135"/>
    </row>
    <row r="13" spans="1:4" ht="12.75">
      <c r="A13" s="311" t="s">
        <v>354</v>
      </c>
      <c r="B13" s="299" t="s">
        <v>355</v>
      </c>
      <c r="C13" s="121">
        <f>SUM(C14:C17)</f>
        <v>120000</v>
      </c>
      <c r="D13" s="139">
        <f>SUM(D14:D17)</f>
        <v>120000</v>
      </c>
    </row>
    <row r="14" spans="1:4" ht="12.75">
      <c r="A14" s="317" t="s">
        <v>665</v>
      </c>
      <c r="B14" s="317" t="s">
        <v>355</v>
      </c>
      <c r="C14" s="301"/>
      <c r="D14" s="135"/>
    </row>
    <row r="15" spans="1:4" ht="12.75">
      <c r="A15" s="245" t="s">
        <v>666</v>
      </c>
      <c r="B15" s="245" t="s">
        <v>355</v>
      </c>
      <c r="C15" s="257">
        <v>120000</v>
      </c>
      <c r="D15" s="135">
        <v>120000</v>
      </c>
    </row>
    <row r="16" spans="1:4" ht="12.75">
      <c r="A16" s="245" t="s">
        <v>667</v>
      </c>
      <c r="B16" s="245" t="s">
        <v>355</v>
      </c>
      <c r="C16" s="257"/>
      <c r="D16" s="135"/>
    </row>
    <row r="17" spans="1:4" ht="12.75">
      <c r="A17" s="318" t="s">
        <v>668</v>
      </c>
      <c r="B17" s="318" t="s">
        <v>355</v>
      </c>
      <c r="C17" s="293"/>
      <c r="D17" s="135"/>
    </row>
    <row r="18" spans="1:4" ht="12.75">
      <c r="A18" s="311" t="s">
        <v>669</v>
      </c>
      <c r="B18" s="299" t="s">
        <v>357</v>
      </c>
      <c r="C18" s="121">
        <f>SUM(C19:C20)</f>
        <v>100000</v>
      </c>
      <c r="D18" s="139">
        <f>SUM(D19:D20)</f>
        <v>100000</v>
      </c>
    </row>
    <row r="19" spans="1:4" ht="12.75">
      <c r="A19" s="317" t="s">
        <v>670</v>
      </c>
      <c r="B19" s="317" t="s">
        <v>357</v>
      </c>
      <c r="C19" s="301">
        <v>100000</v>
      </c>
      <c r="D19" s="135">
        <v>100000</v>
      </c>
    </row>
    <row r="20" spans="1:4" ht="12.75">
      <c r="A20" s="318" t="s">
        <v>671</v>
      </c>
      <c r="B20" s="318" t="s">
        <v>357</v>
      </c>
      <c r="C20" s="293"/>
      <c r="D20" s="154"/>
    </row>
    <row r="21" spans="1:4" ht="12.75">
      <c r="A21" s="311" t="s">
        <v>358</v>
      </c>
      <c r="B21" s="299" t="s">
        <v>359</v>
      </c>
      <c r="C21" s="319">
        <f>SUM(C13,C10,C9)</f>
        <v>3680000</v>
      </c>
      <c r="D21" s="121">
        <f>SUM(D13,D10,D9)</f>
        <v>3680000</v>
      </c>
    </row>
    <row r="22" spans="1:4" ht="12.75">
      <c r="A22" s="300" t="s">
        <v>672</v>
      </c>
      <c r="B22" s="300" t="s">
        <v>361</v>
      </c>
      <c r="C22" s="301"/>
      <c r="D22" s="159"/>
    </row>
    <row r="23" spans="1:4" ht="12.75">
      <c r="A23" s="84" t="s">
        <v>673</v>
      </c>
      <c r="B23" s="84" t="s">
        <v>361</v>
      </c>
      <c r="C23" s="257"/>
      <c r="D23" s="135"/>
    </row>
    <row r="24" spans="1:4" ht="12.75">
      <c r="A24" s="84" t="s">
        <v>674</v>
      </c>
      <c r="B24" s="84" t="s">
        <v>361</v>
      </c>
      <c r="C24" s="257"/>
      <c r="D24" s="135"/>
    </row>
    <row r="25" spans="1:4" ht="12.75">
      <c r="A25" s="84" t="s">
        <v>675</v>
      </c>
      <c r="B25" s="84" t="s">
        <v>361</v>
      </c>
      <c r="C25" s="257"/>
      <c r="D25" s="135"/>
    </row>
    <row r="26" spans="1:4" ht="12.75">
      <c r="A26" s="84" t="s">
        <v>676</v>
      </c>
      <c r="B26" s="84" t="s">
        <v>361</v>
      </c>
      <c r="C26" s="257"/>
      <c r="D26" s="135"/>
    </row>
    <row r="27" spans="1:4" ht="12.75">
      <c r="A27" s="84" t="s">
        <v>677</v>
      </c>
      <c r="B27" s="84" t="s">
        <v>361</v>
      </c>
      <c r="C27" s="257"/>
      <c r="D27" s="135"/>
    </row>
    <row r="28" spans="1:4" ht="12.75">
      <c r="A28" s="84" t="s">
        <v>678</v>
      </c>
      <c r="B28" s="84" t="s">
        <v>361</v>
      </c>
      <c r="C28" s="257"/>
      <c r="D28" s="135"/>
    </row>
    <row r="29" spans="1:4" ht="12.75">
      <c r="A29" s="84" t="s">
        <v>679</v>
      </c>
      <c r="B29" s="84" t="s">
        <v>361</v>
      </c>
      <c r="C29" s="257"/>
      <c r="D29" s="135"/>
    </row>
    <row r="30" spans="1:4" ht="12.75">
      <c r="A30" s="84" t="s">
        <v>680</v>
      </c>
      <c r="B30" s="84" t="s">
        <v>361</v>
      </c>
      <c r="C30" s="257"/>
      <c r="D30" s="135">
        <v>14630</v>
      </c>
    </row>
    <row r="31" spans="1:4" ht="12.75">
      <c r="A31" s="316" t="s">
        <v>681</v>
      </c>
      <c r="B31" s="316" t="s">
        <v>361</v>
      </c>
      <c r="C31" s="293"/>
      <c r="D31" s="154"/>
    </row>
    <row r="32" spans="1:4" ht="12.75">
      <c r="A32" s="311" t="s">
        <v>360</v>
      </c>
      <c r="B32" s="299" t="s">
        <v>361</v>
      </c>
      <c r="C32" s="297">
        <f>SUM(C22:C31)</f>
        <v>0</v>
      </c>
      <c r="D32" s="297">
        <f>SUM(D22:D31)</f>
        <v>14630</v>
      </c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18. melléklet a 12/2020. (XI. 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K18"/>
  <sheetViews>
    <sheetView zoomScale="80" zoomScaleNormal="80" workbookViewId="0" topLeftCell="A1">
      <selection activeCell="K21" sqref="K21"/>
    </sheetView>
  </sheetViews>
  <sheetFormatPr defaultColWidth="9.140625" defaultRowHeight="15"/>
  <cols>
    <col min="1" max="1" width="39.00390625" style="0" customWidth="1"/>
  </cols>
  <sheetData>
    <row r="2" ht="12.75">
      <c r="A2" s="5" t="s">
        <v>682</v>
      </c>
    </row>
    <row r="3" spans="1:7" ht="12.75">
      <c r="A3" s="320" t="s">
        <v>683</v>
      </c>
      <c r="B3" s="320"/>
      <c r="C3" s="320"/>
      <c r="D3" s="320"/>
      <c r="E3" s="320"/>
      <c r="F3" s="320"/>
      <c r="G3" s="320"/>
    </row>
    <row r="4" spans="1:7" ht="12.75">
      <c r="A4" s="321"/>
      <c r="B4" s="321"/>
      <c r="C4" s="321"/>
      <c r="D4" s="321"/>
      <c r="E4" s="321"/>
      <c r="F4" s="321"/>
      <c r="G4" s="321"/>
    </row>
    <row r="5" spans="1:7" ht="12.75">
      <c r="A5" s="321"/>
      <c r="B5" s="321"/>
      <c r="C5" s="321"/>
      <c r="D5" s="321"/>
      <c r="E5" s="321"/>
      <c r="F5" s="321"/>
      <c r="G5" s="321"/>
    </row>
    <row r="6" spans="1:7" ht="12.75">
      <c r="A6" s="321"/>
      <c r="B6" s="321"/>
      <c r="C6" s="321"/>
      <c r="D6" s="321"/>
      <c r="E6" s="321"/>
      <c r="F6" s="321"/>
      <c r="G6" s="321"/>
    </row>
    <row r="7" spans="1:7" ht="12.75">
      <c r="A7" s="321"/>
      <c r="B7" s="321"/>
      <c r="C7" s="321"/>
      <c r="D7" s="321"/>
      <c r="E7" s="321"/>
      <c r="F7" s="321"/>
      <c r="G7" s="321"/>
    </row>
    <row r="8" spans="1:7" ht="12.75">
      <c r="A8" s="321"/>
      <c r="B8" s="321"/>
      <c r="C8" s="321"/>
      <c r="D8" s="321"/>
      <c r="E8" s="321"/>
      <c r="F8" s="321"/>
      <c r="G8" s="321"/>
    </row>
    <row r="10" spans="1:11" ht="12.75">
      <c r="A10" s="74"/>
      <c r="B10" s="74"/>
      <c r="C10" s="322">
        <v>2014</v>
      </c>
      <c r="D10" s="322">
        <v>2015</v>
      </c>
      <c r="E10" s="322">
        <v>2016</v>
      </c>
      <c r="F10" s="322">
        <v>2017</v>
      </c>
      <c r="G10" s="323">
        <v>2018</v>
      </c>
      <c r="H10" s="324">
        <v>2019</v>
      </c>
      <c r="I10" s="325">
        <v>2020</v>
      </c>
      <c r="J10" s="325">
        <v>2021</v>
      </c>
      <c r="K10" s="324">
        <v>2022</v>
      </c>
    </row>
    <row r="11" spans="1:11" ht="12.75">
      <c r="A11" s="74" t="s">
        <v>684</v>
      </c>
      <c r="B11" s="74"/>
      <c r="C11" s="74"/>
      <c r="D11" s="74"/>
      <c r="E11" s="74"/>
      <c r="F11" s="74"/>
      <c r="G11" s="255"/>
      <c r="H11" s="74"/>
      <c r="I11" s="255"/>
      <c r="J11" s="255"/>
      <c r="K11" s="74"/>
    </row>
    <row r="12" spans="1:11" ht="12.75">
      <c r="A12" s="74" t="s">
        <v>685</v>
      </c>
      <c r="B12" s="74"/>
      <c r="C12" s="74"/>
      <c r="D12" s="74"/>
      <c r="E12" s="74"/>
      <c r="F12" s="74"/>
      <c r="G12" s="255"/>
      <c r="H12" s="74"/>
      <c r="I12" s="255"/>
      <c r="J12" s="255"/>
      <c r="K12" s="74"/>
    </row>
    <row r="13" spans="1:11" ht="12.75" customHeight="1">
      <c r="A13" s="326" t="s">
        <v>686</v>
      </c>
      <c r="B13" s="326"/>
      <c r="C13" s="74"/>
      <c r="D13" s="74"/>
      <c r="E13" s="74"/>
      <c r="F13" s="74"/>
      <c r="G13" s="255"/>
      <c r="H13" s="74"/>
      <c r="I13" s="255"/>
      <c r="J13" s="255"/>
      <c r="K13" s="74"/>
    </row>
    <row r="14" spans="1:11" ht="12.75" customHeight="1">
      <c r="A14" s="326" t="s">
        <v>687</v>
      </c>
      <c r="B14" s="326"/>
      <c r="C14" s="74"/>
      <c r="D14" s="74"/>
      <c r="E14" s="74"/>
      <c r="F14" s="74"/>
      <c r="G14" s="255"/>
      <c r="H14" s="74"/>
      <c r="I14" s="255"/>
      <c r="J14" s="255"/>
      <c r="K14" s="74"/>
    </row>
    <row r="15" spans="1:11" ht="12.75">
      <c r="A15" s="74" t="s">
        <v>688</v>
      </c>
      <c r="B15" s="74"/>
      <c r="C15" s="74"/>
      <c r="D15" s="74"/>
      <c r="E15" s="74"/>
      <c r="F15" s="74"/>
      <c r="G15" s="255"/>
      <c r="H15" s="74"/>
      <c r="I15" s="255"/>
      <c r="J15" s="255"/>
      <c r="K15" s="74"/>
    </row>
    <row r="16" spans="1:11" ht="12.75">
      <c r="A16" s="327" t="s">
        <v>689</v>
      </c>
      <c r="B16" s="327"/>
      <c r="C16" s="74"/>
      <c r="D16" s="74"/>
      <c r="E16" s="74"/>
      <c r="F16" s="74"/>
      <c r="G16" s="255"/>
      <c r="H16" s="74"/>
      <c r="I16" s="255"/>
      <c r="J16" s="255"/>
      <c r="K16" s="74"/>
    </row>
    <row r="17" spans="1:11" ht="12.75">
      <c r="A17" s="328" t="s">
        <v>690</v>
      </c>
      <c r="B17" s="328"/>
      <c r="C17" s="329"/>
      <c r="D17" s="329"/>
      <c r="E17" s="329"/>
      <c r="F17" s="329"/>
      <c r="G17" s="330"/>
      <c r="H17" s="331"/>
      <c r="I17" s="332"/>
      <c r="J17" s="255"/>
      <c r="K17" s="74"/>
    </row>
    <row r="18" spans="1:11" ht="12.75">
      <c r="A18" s="333" t="s">
        <v>691</v>
      </c>
      <c r="B18" s="333"/>
      <c r="C18" s="334">
        <v>0</v>
      </c>
      <c r="D18" s="334">
        <v>0</v>
      </c>
      <c r="E18" s="334">
        <v>0</v>
      </c>
      <c r="F18" s="334">
        <v>0</v>
      </c>
      <c r="G18" s="335">
        <v>0</v>
      </c>
      <c r="H18" s="336">
        <v>0</v>
      </c>
      <c r="I18" s="337">
        <v>0</v>
      </c>
      <c r="J18" s="337">
        <v>0</v>
      </c>
      <c r="K18" s="337">
        <v>0</v>
      </c>
    </row>
  </sheetData>
  <sheetProtection selectLockedCells="1" selectUnlockedCells="1"/>
  <mergeCells count="10">
    <mergeCell ref="A3:G3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/>
  <pageMargins left="0.75" right="0.75" top="1" bottom="1" header="0.5" footer="0.5118055555555555"/>
  <pageSetup horizontalDpi="300" verticalDpi="300" orientation="landscape" paperSize="9" scale="77"/>
  <headerFooter alignWithMargins="0">
    <oddHeader>&amp;C19.melléklet a 12/2020. (XI. 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7"/>
  <sheetViews>
    <sheetView zoomScale="80" zoomScaleNormal="80" workbookViewId="0" topLeftCell="A1">
      <pane xSplit="2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W45" sqref="W45"/>
    </sheetView>
  </sheetViews>
  <sheetFormatPr defaultColWidth="9.140625" defaultRowHeight="15"/>
  <cols>
    <col min="1" max="1" width="85.57421875" style="1" customWidth="1"/>
    <col min="2" max="2" width="9.57421875" style="1" customWidth="1"/>
    <col min="3" max="3" width="13.00390625" style="1" customWidth="1"/>
    <col min="4" max="4" width="12.7109375" style="1" customWidth="1"/>
    <col min="5" max="5" width="12.8515625" style="1" customWidth="1"/>
    <col min="6" max="6" width="13.8515625" style="1" customWidth="1"/>
    <col min="7" max="7" width="12.140625" style="1" customWidth="1"/>
    <col min="8" max="9" width="14.7109375" style="1" customWidth="1"/>
    <col min="10" max="10" width="11.421875" style="18" customWidth="1"/>
    <col min="11" max="11" width="11.7109375" style="1" customWidth="1"/>
    <col min="12" max="13" width="14.140625" style="1" customWidth="1"/>
    <col min="14" max="18" width="14.00390625" style="1" customWidth="1"/>
    <col min="19" max="20" width="12.140625" style="1" customWidth="1"/>
    <col min="21" max="21" width="11.7109375" style="1" customWidth="1"/>
    <col min="22" max="22" width="13.140625" style="1" customWidth="1"/>
    <col min="23" max="23" width="12.8515625" style="1" customWidth="1"/>
    <col min="24" max="24" width="13.140625" style="19" customWidth="1"/>
    <col min="25" max="16384" width="9.140625" style="1" customWidth="1"/>
  </cols>
  <sheetData>
    <row r="1" spans="1:10" ht="54.75" customHeight="1">
      <c r="A1" s="20" t="s">
        <v>25</v>
      </c>
      <c r="B1" s="20"/>
      <c r="C1" s="20"/>
      <c r="J1" s="20"/>
    </row>
    <row r="2" spans="1:10" ht="18.75" customHeight="1">
      <c r="A2" s="21" t="s">
        <v>26</v>
      </c>
      <c r="B2" s="21"/>
      <c r="J2" s="21"/>
    </row>
    <row r="3" ht="12.75">
      <c r="A3" s="22"/>
    </row>
    <row r="4" ht="22.5" customHeight="1">
      <c r="A4" s="23" t="s">
        <v>27</v>
      </c>
    </row>
    <row r="5" spans="1:24" s="19" customFormat="1" ht="12.75">
      <c r="A5" s="24" t="s">
        <v>28</v>
      </c>
      <c r="B5" s="25" t="s">
        <v>29</v>
      </c>
      <c r="C5" s="26" t="s">
        <v>30</v>
      </c>
      <c r="D5" s="26" t="s">
        <v>31</v>
      </c>
      <c r="E5" s="26" t="s">
        <v>32</v>
      </c>
      <c r="F5" s="26" t="s">
        <v>33</v>
      </c>
      <c r="G5" s="26" t="s">
        <v>34</v>
      </c>
      <c r="H5" s="26" t="s">
        <v>35</v>
      </c>
      <c r="I5" s="26" t="s">
        <v>36</v>
      </c>
      <c r="J5" s="27" t="s">
        <v>37</v>
      </c>
      <c r="K5" s="26" t="s">
        <v>38</v>
      </c>
      <c r="L5" s="26" t="s">
        <v>39</v>
      </c>
      <c r="M5" s="26" t="s">
        <v>40</v>
      </c>
      <c r="N5" s="26" t="s">
        <v>41</v>
      </c>
      <c r="O5" s="28" t="s">
        <v>42</v>
      </c>
      <c r="P5" s="28" t="s">
        <v>43</v>
      </c>
      <c r="Q5" s="26" t="s">
        <v>44</v>
      </c>
      <c r="R5" s="26" t="s">
        <v>45</v>
      </c>
      <c r="S5" s="26" t="s">
        <v>46</v>
      </c>
      <c r="T5" s="26" t="s">
        <v>47</v>
      </c>
      <c r="U5" s="26" t="s">
        <v>48</v>
      </c>
      <c r="V5" s="26" t="s">
        <v>49</v>
      </c>
      <c r="W5" s="29">
        <v>107060</v>
      </c>
      <c r="X5" s="30" t="s">
        <v>50</v>
      </c>
    </row>
    <row r="6" spans="1:24" ht="12.75">
      <c r="A6" s="31" t="s">
        <v>51</v>
      </c>
      <c r="B6" s="32" t="s">
        <v>52</v>
      </c>
      <c r="C6" s="33"/>
      <c r="D6" s="33"/>
      <c r="E6" s="33"/>
      <c r="F6" s="33"/>
      <c r="G6" s="33"/>
      <c r="H6" s="33">
        <v>4397560</v>
      </c>
      <c r="I6" s="33">
        <v>6623893</v>
      </c>
      <c r="J6" s="34"/>
      <c r="K6" s="33"/>
      <c r="L6" s="33"/>
      <c r="M6" s="33">
        <v>4988718</v>
      </c>
      <c r="N6" s="33">
        <v>31500</v>
      </c>
      <c r="O6" s="33"/>
      <c r="P6" s="33"/>
      <c r="Q6" s="33"/>
      <c r="R6" s="33"/>
      <c r="S6" s="33"/>
      <c r="T6" s="33"/>
      <c r="U6" s="33"/>
      <c r="V6" s="33">
        <v>2154968</v>
      </c>
      <c r="W6" s="33"/>
      <c r="X6" s="35">
        <f aca="true" t="shared" si="0" ref="X6:X37">SUM(C6:W6)</f>
        <v>18196639</v>
      </c>
    </row>
    <row r="7" spans="1:24" ht="12.75">
      <c r="A7" s="31" t="s">
        <v>53</v>
      </c>
      <c r="B7" s="36" t="s">
        <v>54</v>
      </c>
      <c r="C7" s="33"/>
      <c r="D7" s="33"/>
      <c r="E7" s="33"/>
      <c r="F7" s="33"/>
      <c r="G7" s="33"/>
      <c r="H7" s="33"/>
      <c r="I7" s="33"/>
      <c r="J7" s="3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5">
        <f t="shared" si="0"/>
        <v>0</v>
      </c>
    </row>
    <row r="8" spans="1:24" ht="12.75">
      <c r="A8" s="31" t="s">
        <v>55</v>
      </c>
      <c r="B8" s="36" t="s">
        <v>56</v>
      </c>
      <c r="C8" s="33"/>
      <c r="D8" s="33"/>
      <c r="E8" s="33"/>
      <c r="F8" s="33"/>
      <c r="G8" s="33"/>
      <c r="H8" s="33"/>
      <c r="I8" s="33"/>
      <c r="J8" s="34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5">
        <f t="shared" si="0"/>
        <v>0</v>
      </c>
    </row>
    <row r="9" spans="1:24" ht="12.75">
      <c r="A9" s="37" t="s">
        <v>57</v>
      </c>
      <c r="B9" s="36" t="s">
        <v>58</v>
      </c>
      <c r="C9" s="33"/>
      <c r="D9" s="33"/>
      <c r="E9" s="33"/>
      <c r="F9" s="33"/>
      <c r="G9" s="33"/>
      <c r="H9" s="33"/>
      <c r="I9" s="33"/>
      <c r="J9" s="34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5">
        <f t="shared" si="0"/>
        <v>0</v>
      </c>
    </row>
    <row r="10" spans="1:24" ht="12.75">
      <c r="A10" s="37" t="s">
        <v>59</v>
      </c>
      <c r="B10" s="36" t="s">
        <v>60</v>
      </c>
      <c r="C10" s="33"/>
      <c r="D10" s="33"/>
      <c r="E10" s="33"/>
      <c r="F10" s="33"/>
      <c r="G10" s="33"/>
      <c r="H10" s="33"/>
      <c r="I10" s="33"/>
      <c r="J10" s="34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5">
        <f t="shared" si="0"/>
        <v>0</v>
      </c>
    </row>
    <row r="11" spans="1:24" ht="12.75">
      <c r="A11" s="37" t="s">
        <v>61</v>
      </c>
      <c r="B11" s="36" t="s">
        <v>62</v>
      </c>
      <c r="C11" s="33"/>
      <c r="D11" s="33"/>
      <c r="E11" s="33"/>
      <c r="F11" s="33"/>
      <c r="G11" s="33"/>
      <c r="H11" s="33"/>
      <c r="I11" s="33"/>
      <c r="J11" s="34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5">
        <f t="shared" si="0"/>
        <v>0</v>
      </c>
    </row>
    <row r="12" spans="1:24" ht="12.75">
      <c r="A12" s="37" t="s">
        <v>63</v>
      </c>
      <c r="B12" s="36" t="s">
        <v>64</v>
      </c>
      <c r="C12" s="33"/>
      <c r="D12" s="33"/>
      <c r="E12" s="33"/>
      <c r="F12" s="33"/>
      <c r="G12" s="33"/>
      <c r="H12" s="33"/>
      <c r="I12" s="33"/>
      <c r="J12" s="34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5">
        <f t="shared" si="0"/>
        <v>0</v>
      </c>
    </row>
    <row r="13" spans="1:24" ht="12.75">
      <c r="A13" s="37" t="s">
        <v>65</v>
      </c>
      <c r="B13" s="36" t="s">
        <v>66</v>
      </c>
      <c r="C13" s="33"/>
      <c r="D13" s="33"/>
      <c r="E13" s="33"/>
      <c r="F13" s="33"/>
      <c r="G13" s="33"/>
      <c r="H13" s="33"/>
      <c r="I13" s="33"/>
      <c r="J13" s="34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5">
        <f t="shared" si="0"/>
        <v>0</v>
      </c>
    </row>
    <row r="14" spans="1:24" ht="12.75">
      <c r="A14" s="38" t="s">
        <v>67</v>
      </c>
      <c r="B14" s="36" t="s">
        <v>68</v>
      </c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>
        <v>450000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5">
        <f t="shared" si="0"/>
        <v>450000</v>
      </c>
    </row>
    <row r="15" spans="1:24" ht="12.75">
      <c r="A15" s="38" t="s">
        <v>69</v>
      </c>
      <c r="B15" s="36" t="s">
        <v>70</v>
      </c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5">
        <f t="shared" si="0"/>
        <v>0</v>
      </c>
    </row>
    <row r="16" spans="1:24" ht="12.75">
      <c r="A16" s="38" t="s">
        <v>71</v>
      </c>
      <c r="B16" s="36" t="s">
        <v>72</v>
      </c>
      <c r="C16" s="33"/>
      <c r="D16" s="33"/>
      <c r="E16" s="33"/>
      <c r="F16" s="33"/>
      <c r="G16" s="33"/>
      <c r="H16" s="33"/>
      <c r="I16" s="33"/>
      <c r="J16" s="34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5">
        <f t="shared" si="0"/>
        <v>0</v>
      </c>
    </row>
    <row r="17" spans="1:24" ht="12.75">
      <c r="A17" s="38" t="s">
        <v>73</v>
      </c>
      <c r="B17" s="36" t="s">
        <v>74</v>
      </c>
      <c r="C17" s="33"/>
      <c r="D17" s="33"/>
      <c r="E17" s="33"/>
      <c r="F17" s="33"/>
      <c r="G17" s="33"/>
      <c r="H17" s="33"/>
      <c r="I17" s="33"/>
      <c r="J17" s="34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5">
        <f t="shared" si="0"/>
        <v>0</v>
      </c>
    </row>
    <row r="18" spans="1:24" ht="12.75">
      <c r="A18" s="38" t="s">
        <v>75</v>
      </c>
      <c r="B18" s="36" t="s">
        <v>76</v>
      </c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>
        <v>28638</v>
      </c>
      <c r="N18" s="33">
        <v>346500</v>
      </c>
      <c r="O18" s="33"/>
      <c r="P18" s="33"/>
      <c r="Q18" s="33"/>
      <c r="R18" s="33"/>
      <c r="S18" s="33"/>
      <c r="T18" s="33"/>
      <c r="U18" s="33"/>
      <c r="V18" s="33"/>
      <c r="W18" s="33"/>
      <c r="X18" s="35">
        <f t="shared" si="0"/>
        <v>375138</v>
      </c>
    </row>
    <row r="19" spans="1:24" s="19" customFormat="1" ht="12.75">
      <c r="A19" s="39" t="s">
        <v>77</v>
      </c>
      <c r="B19" s="40" t="s">
        <v>78</v>
      </c>
      <c r="C19" s="41">
        <f aca="true" t="shared" si="1" ref="C19:J19">SUM(C6:C18)</f>
        <v>0</v>
      </c>
      <c r="D19" s="41">
        <f t="shared" si="1"/>
        <v>0</v>
      </c>
      <c r="E19" s="41">
        <f t="shared" si="1"/>
        <v>0</v>
      </c>
      <c r="F19" s="41">
        <f t="shared" si="1"/>
        <v>0</v>
      </c>
      <c r="G19" s="41">
        <f t="shared" si="1"/>
        <v>0</v>
      </c>
      <c r="H19" s="41">
        <f t="shared" si="1"/>
        <v>4397560</v>
      </c>
      <c r="I19" s="41">
        <f t="shared" si="1"/>
        <v>6623893</v>
      </c>
      <c r="J19" s="41">
        <f t="shared" si="1"/>
        <v>0</v>
      </c>
      <c r="K19" s="41">
        <f>SUM(K6:K18)</f>
        <v>0</v>
      </c>
      <c r="L19" s="41">
        <f>SUM(L6:L18)</f>
        <v>0</v>
      </c>
      <c r="M19" s="41">
        <f>SUM(M6:M18)</f>
        <v>5467356</v>
      </c>
      <c r="N19" s="41">
        <f aca="true" t="shared" si="2" ref="N19:W19">SUM(N6:N18)</f>
        <v>378000</v>
      </c>
      <c r="O19" s="41">
        <f t="shared" si="2"/>
        <v>0</v>
      </c>
      <c r="P19" s="41">
        <f t="shared" si="2"/>
        <v>0</v>
      </c>
      <c r="Q19" s="41">
        <f t="shared" si="2"/>
        <v>0</v>
      </c>
      <c r="R19" s="41">
        <f t="shared" si="2"/>
        <v>0</v>
      </c>
      <c r="S19" s="41">
        <f t="shared" si="2"/>
        <v>0</v>
      </c>
      <c r="T19" s="41">
        <f t="shared" si="2"/>
        <v>0</v>
      </c>
      <c r="U19" s="41">
        <f t="shared" si="2"/>
        <v>0</v>
      </c>
      <c r="V19" s="41">
        <f t="shared" si="2"/>
        <v>2154968</v>
      </c>
      <c r="W19" s="41">
        <f t="shared" si="2"/>
        <v>0</v>
      </c>
      <c r="X19" s="35">
        <f t="shared" si="0"/>
        <v>19021777</v>
      </c>
    </row>
    <row r="20" spans="1:24" ht="12.75">
      <c r="A20" s="38" t="s">
        <v>79</v>
      </c>
      <c r="B20" s="36" t="s">
        <v>80</v>
      </c>
      <c r="C20" s="33">
        <v>3051180</v>
      </c>
      <c r="D20" s="33"/>
      <c r="E20" s="33"/>
      <c r="F20" s="33"/>
      <c r="G20" s="33"/>
      <c r="H20" s="33"/>
      <c r="I20" s="33"/>
      <c r="J20" s="34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5">
        <f t="shared" si="0"/>
        <v>3051180</v>
      </c>
    </row>
    <row r="21" spans="1:24" ht="12.75">
      <c r="A21" s="38" t="s">
        <v>81</v>
      </c>
      <c r="B21" s="36" t="s">
        <v>82</v>
      </c>
      <c r="C21" s="33">
        <v>0</v>
      </c>
      <c r="D21" s="33"/>
      <c r="E21" s="33"/>
      <c r="F21" s="33"/>
      <c r="G21" s="33"/>
      <c r="H21" s="33"/>
      <c r="I21" s="33"/>
      <c r="J21" s="34"/>
      <c r="K21" s="33"/>
      <c r="L21" s="33"/>
      <c r="M21" s="33">
        <v>1708969</v>
      </c>
      <c r="N21" s="33">
        <v>696000</v>
      </c>
      <c r="O21" s="33"/>
      <c r="P21" s="33"/>
      <c r="Q21" s="33"/>
      <c r="R21" s="33"/>
      <c r="S21" s="33">
        <v>480000</v>
      </c>
      <c r="T21" s="33"/>
      <c r="U21" s="33"/>
      <c r="V21" s="33"/>
      <c r="W21" s="33"/>
      <c r="X21" s="35">
        <f t="shared" si="0"/>
        <v>2884969</v>
      </c>
    </row>
    <row r="22" spans="1:24" ht="12.75">
      <c r="A22" s="42" t="s">
        <v>83</v>
      </c>
      <c r="B22" s="36" t="s">
        <v>84</v>
      </c>
      <c r="C22" s="33">
        <v>0</v>
      </c>
      <c r="D22" s="33"/>
      <c r="E22" s="33"/>
      <c r="F22" s="33"/>
      <c r="G22" s="33"/>
      <c r="H22" s="33"/>
      <c r="I22" s="33"/>
      <c r="J22" s="34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5">
        <f t="shared" si="0"/>
        <v>0</v>
      </c>
    </row>
    <row r="23" spans="1:24" s="19" customFormat="1" ht="12.75">
      <c r="A23" s="43" t="s">
        <v>85</v>
      </c>
      <c r="B23" s="40" t="s">
        <v>86</v>
      </c>
      <c r="C23" s="41">
        <f aca="true" t="shared" si="3" ref="C23:J23">SUM(C20:C22)</f>
        <v>3051180</v>
      </c>
      <c r="D23" s="41">
        <f t="shared" si="3"/>
        <v>0</v>
      </c>
      <c r="E23" s="41">
        <f t="shared" si="3"/>
        <v>0</v>
      </c>
      <c r="F23" s="41">
        <f t="shared" si="3"/>
        <v>0</v>
      </c>
      <c r="G23" s="41">
        <f t="shared" si="3"/>
        <v>0</v>
      </c>
      <c r="H23" s="41">
        <f t="shared" si="3"/>
        <v>0</v>
      </c>
      <c r="I23" s="41">
        <f t="shared" si="3"/>
        <v>0</v>
      </c>
      <c r="J23" s="41">
        <f t="shared" si="3"/>
        <v>0</v>
      </c>
      <c r="K23" s="41">
        <f aca="true" t="shared" si="4" ref="K23:W23">SUM(K20:K22)</f>
        <v>0</v>
      </c>
      <c r="L23" s="41">
        <f t="shared" si="4"/>
        <v>0</v>
      </c>
      <c r="M23" s="41">
        <f t="shared" si="4"/>
        <v>1708969</v>
      </c>
      <c r="N23" s="41">
        <f t="shared" si="4"/>
        <v>696000</v>
      </c>
      <c r="O23" s="41">
        <f t="shared" si="4"/>
        <v>0</v>
      </c>
      <c r="P23" s="41">
        <f t="shared" si="4"/>
        <v>0</v>
      </c>
      <c r="Q23" s="41">
        <f t="shared" si="4"/>
        <v>0</v>
      </c>
      <c r="R23" s="41">
        <f t="shared" si="4"/>
        <v>0</v>
      </c>
      <c r="S23" s="41">
        <f t="shared" si="4"/>
        <v>480000</v>
      </c>
      <c r="T23" s="41">
        <f t="shared" si="4"/>
        <v>0</v>
      </c>
      <c r="U23" s="41">
        <f t="shared" si="4"/>
        <v>0</v>
      </c>
      <c r="V23" s="41">
        <f t="shared" si="4"/>
        <v>0</v>
      </c>
      <c r="W23" s="41">
        <f t="shared" si="4"/>
        <v>0</v>
      </c>
      <c r="X23" s="35">
        <f t="shared" si="0"/>
        <v>5936149</v>
      </c>
    </row>
    <row r="24" spans="1:24" s="19" customFormat="1" ht="12.75">
      <c r="A24" s="44" t="s">
        <v>87</v>
      </c>
      <c r="B24" s="40" t="s">
        <v>88</v>
      </c>
      <c r="C24" s="41">
        <f>C19+C23</f>
        <v>3051180</v>
      </c>
      <c r="D24" s="41">
        <f>D19+D23</f>
        <v>0</v>
      </c>
      <c r="E24" s="41">
        <f>E19+E23</f>
        <v>0</v>
      </c>
      <c r="F24" s="41">
        <f>SUM(F23,F19)</f>
        <v>0</v>
      </c>
      <c r="G24" s="41">
        <f>G19+G23</f>
        <v>0</v>
      </c>
      <c r="H24" s="41">
        <f>H19+H23</f>
        <v>4397560</v>
      </c>
      <c r="I24" s="41">
        <f>I19+I23</f>
        <v>6623893</v>
      </c>
      <c r="J24" s="41">
        <f>J19+J23</f>
        <v>0</v>
      </c>
      <c r="K24" s="41">
        <f aca="true" t="shared" si="5" ref="K24:T24">K19+K23</f>
        <v>0</v>
      </c>
      <c r="L24" s="41">
        <f t="shared" si="5"/>
        <v>0</v>
      </c>
      <c r="M24" s="41">
        <f t="shared" si="5"/>
        <v>7176325</v>
      </c>
      <c r="N24" s="41">
        <f t="shared" si="5"/>
        <v>1074000</v>
      </c>
      <c r="O24" s="41">
        <f t="shared" si="5"/>
        <v>0</v>
      </c>
      <c r="P24" s="41">
        <f t="shared" si="5"/>
        <v>0</v>
      </c>
      <c r="Q24" s="41">
        <f t="shared" si="5"/>
        <v>0</v>
      </c>
      <c r="R24" s="41">
        <f t="shared" si="5"/>
        <v>0</v>
      </c>
      <c r="S24" s="41">
        <f t="shared" si="5"/>
        <v>480000</v>
      </c>
      <c r="T24" s="41">
        <f t="shared" si="5"/>
        <v>0</v>
      </c>
      <c r="U24" s="41">
        <f>SUM(U23,U19)</f>
        <v>0</v>
      </c>
      <c r="V24" s="41">
        <f>V19+V23</f>
        <v>2154968</v>
      </c>
      <c r="W24" s="41">
        <f>W19+W23</f>
        <v>0</v>
      </c>
      <c r="X24" s="35">
        <f t="shared" si="0"/>
        <v>24957926</v>
      </c>
    </row>
    <row r="25" spans="1:24" s="19" customFormat="1" ht="12.75">
      <c r="A25" s="45" t="s">
        <v>89</v>
      </c>
      <c r="B25" s="40" t="s">
        <v>90</v>
      </c>
      <c r="C25" s="35">
        <v>533807</v>
      </c>
      <c r="D25" s="35"/>
      <c r="E25" s="35"/>
      <c r="F25" s="35"/>
      <c r="G25" s="35"/>
      <c r="H25" s="35">
        <v>390914</v>
      </c>
      <c r="I25" s="35">
        <v>614246</v>
      </c>
      <c r="J25" s="34"/>
      <c r="K25" s="35"/>
      <c r="L25" s="35"/>
      <c r="M25" s="35">
        <v>1289899</v>
      </c>
      <c r="N25" s="35">
        <v>187950</v>
      </c>
      <c r="O25" s="35"/>
      <c r="P25" s="35"/>
      <c r="Q25" s="35"/>
      <c r="R25" s="35"/>
      <c r="S25" s="35">
        <v>75600</v>
      </c>
      <c r="T25" s="35"/>
      <c r="U25" s="35"/>
      <c r="V25" s="35">
        <v>377119</v>
      </c>
      <c r="W25" s="35"/>
      <c r="X25" s="35">
        <f t="shared" si="0"/>
        <v>3469535</v>
      </c>
    </row>
    <row r="26" spans="1:24" ht="12.75">
      <c r="A26" s="38" t="s">
        <v>91</v>
      </c>
      <c r="B26" s="36" t="s">
        <v>92</v>
      </c>
      <c r="C26" s="33"/>
      <c r="D26" s="33"/>
      <c r="E26" s="33"/>
      <c r="F26" s="33"/>
      <c r="G26" s="33"/>
      <c r="H26" s="33"/>
      <c r="I26" s="33"/>
      <c r="J26" s="34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5">
        <f t="shared" si="0"/>
        <v>0</v>
      </c>
    </row>
    <row r="27" spans="1:24" ht="12.75">
      <c r="A27" s="38" t="s">
        <v>93</v>
      </c>
      <c r="B27" s="36" t="s">
        <v>94</v>
      </c>
      <c r="C27" s="33">
        <v>100000</v>
      </c>
      <c r="D27" s="33">
        <v>99640</v>
      </c>
      <c r="E27" s="33"/>
      <c r="F27" s="33"/>
      <c r="G27" s="33"/>
      <c r="H27" s="33">
        <v>150660</v>
      </c>
      <c r="I27" s="33">
        <v>604024</v>
      </c>
      <c r="J27" s="34">
        <v>150000</v>
      </c>
      <c r="K27" s="33"/>
      <c r="L27" s="33">
        <v>550000</v>
      </c>
      <c r="M27" s="33"/>
      <c r="N27" s="33"/>
      <c r="O27" s="33">
        <v>4650</v>
      </c>
      <c r="P27" s="33"/>
      <c r="Q27" s="33"/>
      <c r="R27" s="33">
        <v>372481</v>
      </c>
      <c r="S27" s="33">
        <v>140000</v>
      </c>
      <c r="T27" s="33"/>
      <c r="U27" s="33"/>
      <c r="V27" s="33">
        <v>1067000</v>
      </c>
      <c r="W27" s="33">
        <v>1856000</v>
      </c>
      <c r="X27" s="35">
        <f t="shared" si="0"/>
        <v>5094455</v>
      </c>
    </row>
    <row r="28" spans="1:24" ht="12.75">
      <c r="A28" s="38" t="s">
        <v>95</v>
      </c>
      <c r="B28" s="36" t="s">
        <v>96</v>
      </c>
      <c r="C28" s="33"/>
      <c r="D28" s="33"/>
      <c r="E28" s="33"/>
      <c r="F28" s="33"/>
      <c r="G28" s="33"/>
      <c r="H28" s="33"/>
      <c r="I28" s="33"/>
      <c r="J28" s="34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5">
        <f t="shared" si="0"/>
        <v>0</v>
      </c>
    </row>
    <row r="29" spans="1:24" s="19" customFormat="1" ht="12.75">
      <c r="A29" s="43" t="s">
        <v>97</v>
      </c>
      <c r="B29" s="40" t="s">
        <v>98</v>
      </c>
      <c r="C29" s="41">
        <f>SUM(C26:C28)</f>
        <v>100000</v>
      </c>
      <c r="D29" s="41">
        <f>SUM(D26:D28)</f>
        <v>99640</v>
      </c>
      <c r="E29" s="41">
        <f>SUM(E26:E28)</f>
        <v>0</v>
      </c>
      <c r="F29" s="41">
        <f>SUM(F25:F28)</f>
        <v>0</v>
      </c>
      <c r="G29" s="41">
        <f>SUM(G26:G28)</f>
        <v>0</v>
      </c>
      <c r="H29" s="41">
        <f>SUM(H26:H28)</f>
        <v>150660</v>
      </c>
      <c r="I29" s="41">
        <f>SUM(I26:I28)</f>
        <v>604024</v>
      </c>
      <c r="J29" s="41">
        <f>SUM(J26:J28)</f>
        <v>150000</v>
      </c>
      <c r="K29" s="41">
        <f aca="true" t="shared" si="6" ref="K29:T29">SUM(K26:K28)</f>
        <v>0</v>
      </c>
      <c r="L29" s="41">
        <f t="shared" si="6"/>
        <v>550000</v>
      </c>
      <c r="M29" s="41">
        <f t="shared" si="6"/>
        <v>0</v>
      </c>
      <c r="N29" s="41">
        <f t="shared" si="6"/>
        <v>0</v>
      </c>
      <c r="O29" s="41">
        <f t="shared" si="6"/>
        <v>4650</v>
      </c>
      <c r="P29" s="41">
        <f t="shared" si="6"/>
        <v>0</v>
      </c>
      <c r="Q29" s="41">
        <f t="shared" si="6"/>
        <v>0</v>
      </c>
      <c r="R29" s="41">
        <f t="shared" si="6"/>
        <v>372481</v>
      </c>
      <c r="S29" s="41">
        <f t="shared" si="6"/>
        <v>140000</v>
      </c>
      <c r="T29" s="41">
        <f t="shared" si="6"/>
        <v>0</v>
      </c>
      <c r="U29" s="41">
        <f>SUM(U25:U28)</f>
        <v>0</v>
      </c>
      <c r="V29" s="41">
        <f>SUM(V26:V28)</f>
        <v>1067000</v>
      </c>
      <c r="W29" s="41">
        <f>SUM(W26:W28)</f>
        <v>1856000</v>
      </c>
      <c r="X29" s="35">
        <f t="shared" si="0"/>
        <v>5094455</v>
      </c>
    </row>
    <row r="30" spans="1:24" ht="12.75">
      <c r="A30" s="38" t="s">
        <v>99</v>
      </c>
      <c r="B30" s="36" t="s">
        <v>100</v>
      </c>
      <c r="C30" s="33">
        <v>0</v>
      </c>
      <c r="D30" s="33"/>
      <c r="E30" s="33"/>
      <c r="F30" s="33"/>
      <c r="G30" s="33"/>
      <c r="H30" s="33"/>
      <c r="I30" s="33"/>
      <c r="J30" s="34"/>
      <c r="K30" s="33"/>
      <c r="L30" s="33"/>
      <c r="M30" s="33"/>
      <c r="N30" s="33"/>
      <c r="O30" s="33"/>
      <c r="P30" s="33"/>
      <c r="Q30" s="33"/>
      <c r="R30" s="33"/>
      <c r="S30" s="33">
        <v>90000</v>
      </c>
      <c r="T30" s="33"/>
      <c r="U30" s="33"/>
      <c r="V30" s="33"/>
      <c r="W30" s="33"/>
      <c r="X30" s="35">
        <f t="shared" si="0"/>
        <v>90000</v>
      </c>
    </row>
    <row r="31" spans="1:24" ht="12.75">
      <c r="A31" s="38" t="s">
        <v>101</v>
      </c>
      <c r="B31" s="36" t="s">
        <v>102</v>
      </c>
      <c r="C31" s="33">
        <v>65000</v>
      </c>
      <c r="D31" s="33"/>
      <c r="E31" s="33"/>
      <c r="F31" s="33"/>
      <c r="G31" s="33"/>
      <c r="H31" s="33"/>
      <c r="I31" s="33"/>
      <c r="J31" s="34"/>
      <c r="K31" s="33"/>
      <c r="L31" s="33"/>
      <c r="M31" s="33">
        <v>71000</v>
      </c>
      <c r="N31" s="33"/>
      <c r="O31" s="33"/>
      <c r="P31" s="33"/>
      <c r="Q31" s="33"/>
      <c r="R31" s="33"/>
      <c r="S31" s="33">
        <v>50000</v>
      </c>
      <c r="T31" s="33"/>
      <c r="U31" s="33"/>
      <c r="V31" s="33">
        <v>36000</v>
      </c>
      <c r="W31" s="33"/>
      <c r="X31" s="35">
        <f t="shared" si="0"/>
        <v>222000</v>
      </c>
    </row>
    <row r="32" spans="1:24" s="19" customFormat="1" ht="15" customHeight="1">
      <c r="A32" s="43" t="s">
        <v>103</v>
      </c>
      <c r="B32" s="40" t="s">
        <v>104</v>
      </c>
      <c r="C32" s="41">
        <f aca="true" t="shared" si="7" ref="C32:J32">SUM(C30:C31)</f>
        <v>65000</v>
      </c>
      <c r="D32" s="41">
        <f t="shared" si="7"/>
        <v>0</v>
      </c>
      <c r="E32" s="41">
        <f t="shared" si="7"/>
        <v>0</v>
      </c>
      <c r="F32" s="41">
        <f t="shared" si="7"/>
        <v>0</v>
      </c>
      <c r="G32" s="41">
        <f t="shared" si="7"/>
        <v>0</v>
      </c>
      <c r="H32" s="41">
        <f t="shared" si="7"/>
        <v>0</v>
      </c>
      <c r="I32" s="41">
        <f t="shared" si="7"/>
        <v>0</v>
      </c>
      <c r="J32" s="41">
        <f t="shared" si="7"/>
        <v>0</v>
      </c>
      <c r="K32" s="41">
        <f aca="true" t="shared" si="8" ref="K32:R32">SUM(K30:K31)</f>
        <v>0</v>
      </c>
      <c r="L32" s="41">
        <f t="shared" si="8"/>
        <v>0</v>
      </c>
      <c r="M32" s="41">
        <f t="shared" si="8"/>
        <v>71000</v>
      </c>
      <c r="N32" s="41">
        <f t="shared" si="8"/>
        <v>0</v>
      </c>
      <c r="O32" s="41">
        <f t="shared" si="8"/>
        <v>0</v>
      </c>
      <c r="P32" s="41">
        <f t="shared" si="8"/>
        <v>0</v>
      </c>
      <c r="Q32" s="41">
        <f t="shared" si="8"/>
        <v>0</v>
      </c>
      <c r="R32" s="41">
        <f t="shared" si="8"/>
        <v>0</v>
      </c>
      <c r="S32" s="41">
        <f>S30+S31</f>
        <v>140000</v>
      </c>
      <c r="T32" s="41">
        <f>T30+T31</f>
        <v>0</v>
      </c>
      <c r="U32" s="41">
        <f>SUM(U30:U31)</f>
        <v>0</v>
      </c>
      <c r="V32" s="41">
        <f>SUM(V30:V31)</f>
        <v>36000</v>
      </c>
      <c r="W32" s="41">
        <f>SUM(W30:W31)</f>
        <v>0</v>
      </c>
      <c r="X32" s="35">
        <f t="shared" si="0"/>
        <v>312000</v>
      </c>
    </row>
    <row r="33" spans="1:24" ht="12.75">
      <c r="A33" s="38" t="s">
        <v>105</v>
      </c>
      <c r="B33" s="36" t="s">
        <v>106</v>
      </c>
      <c r="C33" s="33"/>
      <c r="D33" s="33">
        <v>10000</v>
      </c>
      <c r="E33" s="33">
        <v>194000</v>
      </c>
      <c r="F33" s="33"/>
      <c r="G33" s="33"/>
      <c r="H33" s="33"/>
      <c r="I33" s="33"/>
      <c r="J33" s="34"/>
      <c r="K33" s="33">
        <v>748031</v>
      </c>
      <c r="L33" s="33"/>
      <c r="M33" s="33"/>
      <c r="N33" s="33"/>
      <c r="O33" s="33"/>
      <c r="P33" s="33"/>
      <c r="Q33" s="33">
        <v>40000</v>
      </c>
      <c r="R33" s="33"/>
      <c r="S33" s="33">
        <v>170000</v>
      </c>
      <c r="T33" s="33"/>
      <c r="U33" s="33"/>
      <c r="V33" s="33"/>
      <c r="W33" s="33"/>
      <c r="X33" s="35">
        <f t="shared" si="0"/>
        <v>1162031</v>
      </c>
    </row>
    <row r="34" spans="1:24" ht="12.75">
      <c r="A34" s="38" t="s">
        <v>107</v>
      </c>
      <c r="B34" s="36" t="s">
        <v>108</v>
      </c>
      <c r="C34" s="33"/>
      <c r="D34" s="33"/>
      <c r="E34" s="33"/>
      <c r="F34" s="33"/>
      <c r="G34" s="33"/>
      <c r="H34" s="33"/>
      <c r="I34" s="33"/>
      <c r="J34" s="34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>
        <v>833457</v>
      </c>
      <c r="V34" s="33"/>
      <c r="W34" s="33"/>
      <c r="X34" s="35">
        <f t="shared" si="0"/>
        <v>833457</v>
      </c>
    </row>
    <row r="35" spans="1:24" ht="12.75">
      <c r="A35" s="38" t="s">
        <v>109</v>
      </c>
      <c r="B35" s="36" t="s">
        <v>110</v>
      </c>
      <c r="C35" s="33"/>
      <c r="D35" s="33"/>
      <c r="E35" s="33"/>
      <c r="F35" s="33"/>
      <c r="G35" s="33"/>
      <c r="H35" s="33"/>
      <c r="I35" s="33"/>
      <c r="J35" s="34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5">
        <f t="shared" si="0"/>
        <v>0</v>
      </c>
    </row>
    <row r="36" spans="1:24" ht="12.75">
      <c r="A36" s="38" t="s">
        <v>111</v>
      </c>
      <c r="B36" s="36" t="s">
        <v>112</v>
      </c>
      <c r="C36" s="33"/>
      <c r="D36" s="33"/>
      <c r="E36" s="33"/>
      <c r="F36" s="33"/>
      <c r="G36" s="33"/>
      <c r="H36" s="33"/>
      <c r="I36" s="33"/>
      <c r="J36" s="34"/>
      <c r="K36" s="33">
        <v>150000</v>
      </c>
      <c r="L36" s="33">
        <v>384097</v>
      </c>
      <c r="M36" s="33"/>
      <c r="N36" s="33"/>
      <c r="O36" s="33"/>
      <c r="P36" s="33"/>
      <c r="Q36" s="33"/>
      <c r="R36" s="33"/>
      <c r="S36" s="33"/>
      <c r="T36" s="33"/>
      <c r="U36" s="33"/>
      <c r="V36" s="33">
        <v>100000</v>
      </c>
      <c r="W36" s="33"/>
      <c r="X36" s="35">
        <f t="shared" si="0"/>
        <v>634097</v>
      </c>
    </row>
    <row r="37" spans="1:24" ht="12.75">
      <c r="A37" s="46" t="s">
        <v>113</v>
      </c>
      <c r="B37" s="36" t="s">
        <v>114</v>
      </c>
      <c r="C37" s="33"/>
      <c r="D37" s="33"/>
      <c r="E37" s="33"/>
      <c r="F37" s="33"/>
      <c r="G37" s="33"/>
      <c r="H37" s="33"/>
      <c r="I37" s="33"/>
      <c r="J37" s="34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5">
        <f t="shared" si="0"/>
        <v>0</v>
      </c>
    </row>
    <row r="38" spans="1:24" ht="12.75">
      <c r="A38" s="42" t="s">
        <v>115</v>
      </c>
      <c r="B38" s="36" t="s">
        <v>116</v>
      </c>
      <c r="C38" s="33">
        <v>55000</v>
      </c>
      <c r="D38" s="33"/>
      <c r="E38" s="33"/>
      <c r="F38" s="33"/>
      <c r="G38" s="33"/>
      <c r="H38" s="33"/>
      <c r="I38" s="33"/>
      <c r="J38" s="34"/>
      <c r="K38" s="33"/>
      <c r="L38" s="33"/>
      <c r="M38" s="33">
        <v>140000</v>
      </c>
      <c r="N38" s="33">
        <v>535200</v>
      </c>
      <c r="O38" s="33"/>
      <c r="P38" s="33"/>
      <c r="Q38" s="33"/>
      <c r="R38" s="33"/>
      <c r="S38" s="33"/>
      <c r="T38" s="33"/>
      <c r="U38" s="33"/>
      <c r="V38" s="33"/>
      <c r="W38" s="33"/>
      <c r="X38" s="35">
        <f aca="true" t="shared" si="9" ref="X38:X69">SUM(C38:W38)</f>
        <v>730200</v>
      </c>
    </row>
    <row r="39" spans="1:24" ht="12.75">
      <c r="A39" s="38" t="s">
        <v>117</v>
      </c>
      <c r="B39" s="36" t="s">
        <v>118</v>
      </c>
      <c r="C39" s="33">
        <v>784695</v>
      </c>
      <c r="D39" s="33"/>
      <c r="E39" s="33">
        <v>7000</v>
      </c>
      <c r="F39" s="33"/>
      <c r="G39" s="33"/>
      <c r="H39" s="33">
        <v>3133</v>
      </c>
      <c r="I39" s="33">
        <v>4078</v>
      </c>
      <c r="J39" s="34">
        <v>379070</v>
      </c>
      <c r="K39" s="33"/>
      <c r="L39" s="33">
        <v>274903</v>
      </c>
      <c r="M39" s="33">
        <v>1000000</v>
      </c>
      <c r="N39" s="33"/>
      <c r="O39" s="33"/>
      <c r="P39" s="33"/>
      <c r="Q39" s="33">
        <v>115000</v>
      </c>
      <c r="R39" s="33">
        <v>1430</v>
      </c>
      <c r="S39" s="33">
        <v>150000</v>
      </c>
      <c r="T39" s="33">
        <v>120000</v>
      </c>
      <c r="U39" s="33"/>
      <c r="V39" s="33">
        <v>148214</v>
      </c>
      <c r="W39" s="33"/>
      <c r="X39" s="35">
        <f t="shared" si="9"/>
        <v>2987523</v>
      </c>
    </row>
    <row r="40" spans="1:24" s="19" customFormat="1" ht="12.75">
      <c r="A40" s="43" t="s">
        <v>119</v>
      </c>
      <c r="B40" s="40" t="s">
        <v>120</v>
      </c>
      <c r="C40" s="41">
        <f aca="true" t="shared" si="10" ref="C40:I40">SUM(C33:C39)</f>
        <v>839695</v>
      </c>
      <c r="D40" s="41">
        <f t="shared" si="10"/>
        <v>10000</v>
      </c>
      <c r="E40" s="41">
        <f t="shared" si="10"/>
        <v>201000</v>
      </c>
      <c r="F40" s="41">
        <f t="shared" si="10"/>
        <v>0</v>
      </c>
      <c r="G40" s="41">
        <f t="shared" si="10"/>
        <v>0</v>
      </c>
      <c r="H40" s="41">
        <f t="shared" si="10"/>
        <v>3133</v>
      </c>
      <c r="I40" s="41">
        <f t="shared" si="10"/>
        <v>4078</v>
      </c>
      <c r="J40" s="47">
        <f aca="true" t="shared" si="11" ref="J40:W40">SUM(J33:J39)</f>
        <v>379070</v>
      </c>
      <c r="K40" s="41">
        <f t="shared" si="11"/>
        <v>898031</v>
      </c>
      <c r="L40" s="41">
        <f t="shared" si="11"/>
        <v>659000</v>
      </c>
      <c r="M40" s="41">
        <f t="shared" si="11"/>
        <v>1140000</v>
      </c>
      <c r="N40" s="41">
        <f t="shared" si="11"/>
        <v>535200</v>
      </c>
      <c r="O40" s="41">
        <f t="shared" si="11"/>
        <v>0</v>
      </c>
      <c r="P40" s="41">
        <f t="shared" si="11"/>
        <v>0</v>
      </c>
      <c r="Q40" s="41">
        <f t="shared" si="11"/>
        <v>155000</v>
      </c>
      <c r="R40" s="41">
        <f t="shared" si="11"/>
        <v>1430</v>
      </c>
      <c r="S40" s="41">
        <f t="shared" si="11"/>
        <v>320000</v>
      </c>
      <c r="T40" s="41">
        <f t="shared" si="11"/>
        <v>120000</v>
      </c>
      <c r="U40" s="41">
        <f t="shared" si="11"/>
        <v>833457</v>
      </c>
      <c r="V40" s="41">
        <f t="shared" si="11"/>
        <v>248214</v>
      </c>
      <c r="W40" s="41">
        <f t="shared" si="11"/>
        <v>0</v>
      </c>
      <c r="X40" s="35">
        <f t="shared" si="9"/>
        <v>6347308</v>
      </c>
    </row>
    <row r="41" spans="1:24" ht="12.75">
      <c r="A41" s="38" t="s">
        <v>121</v>
      </c>
      <c r="B41" s="36" t="s">
        <v>122</v>
      </c>
      <c r="C41" s="33">
        <v>320000</v>
      </c>
      <c r="D41" s="33"/>
      <c r="E41" s="33"/>
      <c r="F41" s="33"/>
      <c r="G41" s="33"/>
      <c r="H41" s="33"/>
      <c r="I41" s="33"/>
      <c r="J41" s="34"/>
      <c r="K41" s="33"/>
      <c r="L41" s="33"/>
      <c r="M41" s="33">
        <v>800000</v>
      </c>
      <c r="N41" s="33"/>
      <c r="O41" s="33"/>
      <c r="P41" s="33"/>
      <c r="Q41" s="33"/>
      <c r="R41" s="33"/>
      <c r="S41" s="33"/>
      <c r="T41" s="33"/>
      <c r="U41" s="33"/>
      <c r="V41" s="33">
        <v>1785</v>
      </c>
      <c r="W41" s="33"/>
      <c r="X41" s="35">
        <f t="shared" si="9"/>
        <v>1121785</v>
      </c>
    </row>
    <row r="42" spans="1:24" ht="12.75">
      <c r="A42" s="38" t="s">
        <v>123</v>
      </c>
      <c r="B42" s="36" t="s">
        <v>124</v>
      </c>
      <c r="C42" s="33"/>
      <c r="D42" s="33"/>
      <c r="E42" s="33"/>
      <c r="F42" s="33"/>
      <c r="G42" s="33"/>
      <c r="H42" s="33"/>
      <c r="I42" s="33"/>
      <c r="J42" s="34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5">
        <f t="shared" si="9"/>
        <v>0</v>
      </c>
    </row>
    <row r="43" spans="1:24" s="19" customFormat="1" ht="12.75">
      <c r="A43" s="43" t="s">
        <v>125</v>
      </c>
      <c r="B43" s="40" t="s">
        <v>126</v>
      </c>
      <c r="C43" s="41">
        <f aca="true" t="shared" si="12" ref="C43:R43">SUM(C41:C42)</f>
        <v>320000</v>
      </c>
      <c r="D43" s="41">
        <f t="shared" si="12"/>
        <v>0</v>
      </c>
      <c r="E43" s="41">
        <f t="shared" si="12"/>
        <v>0</v>
      </c>
      <c r="F43" s="41">
        <f t="shared" si="12"/>
        <v>0</v>
      </c>
      <c r="G43" s="41">
        <f t="shared" si="12"/>
        <v>0</v>
      </c>
      <c r="H43" s="41">
        <f t="shared" si="12"/>
        <v>0</v>
      </c>
      <c r="I43" s="41">
        <f t="shared" si="12"/>
        <v>0</v>
      </c>
      <c r="J43" s="47">
        <f t="shared" si="12"/>
        <v>0</v>
      </c>
      <c r="K43" s="41">
        <f t="shared" si="12"/>
        <v>0</v>
      </c>
      <c r="L43" s="41">
        <f t="shared" si="12"/>
        <v>0</v>
      </c>
      <c r="M43" s="41">
        <f t="shared" si="12"/>
        <v>800000</v>
      </c>
      <c r="N43" s="41">
        <f t="shared" si="12"/>
        <v>0</v>
      </c>
      <c r="O43" s="41">
        <f t="shared" si="12"/>
        <v>0</v>
      </c>
      <c r="P43" s="41">
        <f t="shared" si="12"/>
        <v>0</v>
      </c>
      <c r="Q43" s="41">
        <f t="shared" si="12"/>
        <v>0</v>
      </c>
      <c r="R43" s="41">
        <f t="shared" si="12"/>
        <v>0</v>
      </c>
      <c r="S43" s="41">
        <f>S41+S42</f>
        <v>0</v>
      </c>
      <c r="T43" s="41">
        <f>T41+T42</f>
        <v>0</v>
      </c>
      <c r="U43" s="41">
        <f>SUM(U41:U42)</f>
        <v>0</v>
      </c>
      <c r="V43" s="41">
        <f>SUM(V41:V42)</f>
        <v>1785</v>
      </c>
      <c r="W43" s="41">
        <f>SUM(W41:W42)</f>
        <v>0</v>
      </c>
      <c r="X43" s="35">
        <f t="shared" si="9"/>
        <v>1121785</v>
      </c>
    </row>
    <row r="44" spans="1:24" ht="12.75">
      <c r="A44" s="38" t="s">
        <v>127</v>
      </c>
      <c r="B44" s="36" t="s">
        <v>128</v>
      </c>
      <c r="C44" s="33">
        <v>207900</v>
      </c>
      <c r="D44" s="33">
        <v>29602</v>
      </c>
      <c r="E44" s="33">
        <v>54228</v>
      </c>
      <c r="F44" s="33"/>
      <c r="G44" s="33"/>
      <c r="H44" s="33">
        <v>41528</v>
      </c>
      <c r="I44" s="33">
        <v>164193</v>
      </c>
      <c r="J44" s="34">
        <v>142850</v>
      </c>
      <c r="K44" s="33">
        <v>201969</v>
      </c>
      <c r="L44" s="33">
        <v>286200</v>
      </c>
      <c r="M44" s="33">
        <v>69170</v>
      </c>
      <c r="N44" s="33">
        <v>144504</v>
      </c>
      <c r="O44" s="33">
        <v>1255</v>
      </c>
      <c r="P44" s="33"/>
      <c r="Q44" s="33">
        <v>41850</v>
      </c>
      <c r="R44" s="33">
        <v>72173</v>
      </c>
      <c r="S44" s="33">
        <v>161800</v>
      </c>
      <c r="T44" s="33"/>
      <c r="U44" s="33">
        <v>225033</v>
      </c>
      <c r="V44" s="33">
        <v>364913</v>
      </c>
      <c r="W44" s="33">
        <v>501120</v>
      </c>
      <c r="X44" s="35">
        <f t="shared" si="9"/>
        <v>2710288</v>
      </c>
    </row>
    <row r="45" spans="1:24" ht="12.75">
      <c r="A45" s="38" t="s">
        <v>129</v>
      </c>
      <c r="B45" s="36" t="s">
        <v>130</v>
      </c>
      <c r="C45" s="33"/>
      <c r="D45" s="33"/>
      <c r="E45" s="33"/>
      <c r="F45" s="33"/>
      <c r="G45" s="33"/>
      <c r="H45" s="33"/>
      <c r="I45" s="33"/>
      <c r="J45" s="34"/>
      <c r="K45" s="33"/>
      <c r="L45" s="33"/>
      <c r="M45" s="33"/>
      <c r="N45" s="33">
        <v>0</v>
      </c>
      <c r="O45" s="33"/>
      <c r="P45" s="33"/>
      <c r="Q45" s="33"/>
      <c r="R45" s="33"/>
      <c r="S45" s="33"/>
      <c r="T45" s="33"/>
      <c r="U45" s="33"/>
      <c r="V45" s="33"/>
      <c r="W45" s="33"/>
      <c r="X45" s="35">
        <f t="shared" si="9"/>
        <v>0</v>
      </c>
    </row>
    <row r="46" spans="1:24" ht="12.75">
      <c r="A46" s="38" t="s">
        <v>131</v>
      </c>
      <c r="B46" s="36" t="s">
        <v>132</v>
      </c>
      <c r="C46" s="33"/>
      <c r="D46" s="33"/>
      <c r="E46" s="33"/>
      <c r="F46" s="33"/>
      <c r="G46" s="33"/>
      <c r="H46" s="33"/>
      <c r="I46" s="33"/>
      <c r="J46" s="34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5">
        <f t="shared" si="9"/>
        <v>0</v>
      </c>
    </row>
    <row r="47" spans="1:24" ht="12.75">
      <c r="A47" s="38" t="s">
        <v>133</v>
      </c>
      <c r="B47" s="36" t="s">
        <v>134</v>
      </c>
      <c r="C47" s="33"/>
      <c r="D47" s="33"/>
      <c r="E47" s="33"/>
      <c r="F47" s="33"/>
      <c r="G47" s="33"/>
      <c r="H47" s="33"/>
      <c r="I47" s="33"/>
      <c r="J47" s="34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5">
        <f t="shared" si="9"/>
        <v>0</v>
      </c>
    </row>
    <row r="48" spans="1:24" ht="12.75">
      <c r="A48" s="38" t="s">
        <v>135</v>
      </c>
      <c r="B48" s="36" t="s">
        <v>136</v>
      </c>
      <c r="C48" s="33">
        <v>10000</v>
      </c>
      <c r="D48" s="33"/>
      <c r="E48" s="33"/>
      <c r="F48" s="33"/>
      <c r="G48" s="33"/>
      <c r="H48" s="33"/>
      <c r="I48" s="33">
        <v>2</v>
      </c>
      <c r="J48" s="34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>
        <v>10</v>
      </c>
      <c r="W48" s="33"/>
      <c r="X48" s="35">
        <f t="shared" si="9"/>
        <v>10012</v>
      </c>
    </row>
    <row r="49" spans="1:24" s="19" customFormat="1" ht="12.75">
      <c r="A49" s="43" t="s">
        <v>137</v>
      </c>
      <c r="B49" s="40" t="s">
        <v>138</v>
      </c>
      <c r="C49" s="41">
        <f aca="true" t="shared" si="13" ref="C49:I49">SUM(C44:C48)</f>
        <v>217900</v>
      </c>
      <c r="D49" s="41">
        <f t="shared" si="13"/>
        <v>29602</v>
      </c>
      <c r="E49" s="41">
        <f t="shared" si="13"/>
        <v>54228</v>
      </c>
      <c r="F49" s="41">
        <f t="shared" si="13"/>
        <v>0</v>
      </c>
      <c r="G49" s="41">
        <f t="shared" si="13"/>
        <v>0</v>
      </c>
      <c r="H49" s="41">
        <f t="shared" si="13"/>
        <v>41528</v>
      </c>
      <c r="I49" s="41">
        <f t="shared" si="13"/>
        <v>164195</v>
      </c>
      <c r="J49" s="47">
        <f aca="true" t="shared" si="14" ref="J49:W49">SUM(J44:J48)</f>
        <v>142850</v>
      </c>
      <c r="K49" s="41">
        <f t="shared" si="14"/>
        <v>201969</v>
      </c>
      <c r="L49" s="41">
        <f t="shared" si="14"/>
        <v>286200</v>
      </c>
      <c r="M49" s="41">
        <f t="shared" si="14"/>
        <v>69170</v>
      </c>
      <c r="N49" s="41">
        <f t="shared" si="14"/>
        <v>144504</v>
      </c>
      <c r="O49" s="41">
        <f t="shared" si="14"/>
        <v>1255</v>
      </c>
      <c r="P49" s="41">
        <f t="shared" si="14"/>
        <v>0</v>
      </c>
      <c r="Q49" s="41">
        <f t="shared" si="14"/>
        <v>41850</v>
      </c>
      <c r="R49" s="41">
        <f t="shared" si="14"/>
        <v>72173</v>
      </c>
      <c r="S49" s="41">
        <f t="shared" si="14"/>
        <v>161800</v>
      </c>
      <c r="T49" s="41">
        <f t="shared" si="14"/>
        <v>0</v>
      </c>
      <c r="U49" s="41">
        <f t="shared" si="14"/>
        <v>225033</v>
      </c>
      <c r="V49" s="41">
        <f t="shared" si="14"/>
        <v>364923</v>
      </c>
      <c r="W49" s="41">
        <f t="shared" si="14"/>
        <v>501120</v>
      </c>
      <c r="X49" s="35">
        <f t="shared" si="9"/>
        <v>2720300</v>
      </c>
    </row>
    <row r="50" spans="1:24" s="19" customFormat="1" ht="12.75">
      <c r="A50" s="45" t="s">
        <v>139</v>
      </c>
      <c r="B50" s="40" t="s">
        <v>140</v>
      </c>
      <c r="C50" s="41">
        <f aca="true" t="shared" si="15" ref="C50:I50">C29+C32+C40+C43+C49</f>
        <v>1542595</v>
      </c>
      <c r="D50" s="41">
        <f t="shared" si="15"/>
        <v>139242</v>
      </c>
      <c r="E50" s="41">
        <f t="shared" si="15"/>
        <v>255228</v>
      </c>
      <c r="F50" s="41">
        <f t="shared" si="15"/>
        <v>0</v>
      </c>
      <c r="G50" s="41">
        <f t="shared" si="15"/>
        <v>0</v>
      </c>
      <c r="H50" s="41">
        <f t="shared" si="15"/>
        <v>195321</v>
      </c>
      <c r="I50" s="41">
        <f t="shared" si="15"/>
        <v>772297</v>
      </c>
      <c r="J50" s="47">
        <f aca="true" t="shared" si="16" ref="J50:T50">J29+J32+J40+J43+J49</f>
        <v>671920</v>
      </c>
      <c r="K50" s="41">
        <f t="shared" si="16"/>
        <v>1100000</v>
      </c>
      <c r="L50" s="41">
        <f t="shared" si="16"/>
        <v>1495200</v>
      </c>
      <c r="M50" s="41">
        <f t="shared" si="16"/>
        <v>2080170</v>
      </c>
      <c r="N50" s="41">
        <f t="shared" si="16"/>
        <v>679704</v>
      </c>
      <c r="O50" s="41">
        <f t="shared" si="16"/>
        <v>5905</v>
      </c>
      <c r="P50" s="41">
        <f t="shared" si="16"/>
        <v>0</v>
      </c>
      <c r="Q50" s="41">
        <f t="shared" si="16"/>
        <v>196850</v>
      </c>
      <c r="R50" s="41">
        <f t="shared" si="16"/>
        <v>446084</v>
      </c>
      <c r="S50" s="41">
        <f t="shared" si="16"/>
        <v>761800</v>
      </c>
      <c r="T50" s="41">
        <f t="shared" si="16"/>
        <v>120000</v>
      </c>
      <c r="U50" s="41">
        <f>SUM(U49,U40)</f>
        <v>1058490</v>
      </c>
      <c r="V50" s="41">
        <f>V29+V32+V40+V43+V49</f>
        <v>1717922</v>
      </c>
      <c r="W50" s="41">
        <f>W29+W32+W40+W43+W49</f>
        <v>2357120</v>
      </c>
      <c r="X50" s="35">
        <f t="shared" si="9"/>
        <v>15595848</v>
      </c>
    </row>
    <row r="51" spans="1:24" ht="12.75">
      <c r="A51" s="38" t="s">
        <v>141</v>
      </c>
      <c r="B51" s="36" t="s">
        <v>142</v>
      </c>
      <c r="C51" s="33"/>
      <c r="D51" s="33"/>
      <c r="E51" s="33"/>
      <c r="F51" s="33"/>
      <c r="G51" s="33"/>
      <c r="H51" s="33"/>
      <c r="I51" s="33"/>
      <c r="J51" s="34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5">
        <f t="shared" si="9"/>
        <v>0</v>
      </c>
    </row>
    <row r="52" spans="1:24" ht="12.75">
      <c r="A52" s="38" t="s">
        <v>143</v>
      </c>
      <c r="B52" s="36" t="s">
        <v>144</v>
      </c>
      <c r="C52" s="33"/>
      <c r="D52" s="33"/>
      <c r="E52" s="33"/>
      <c r="F52" s="33"/>
      <c r="G52" s="33"/>
      <c r="H52" s="33"/>
      <c r="I52" s="33"/>
      <c r="J52" s="34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5">
        <f t="shared" si="9"/>
        <v>0</v>
      </c>
    </row>
    <row r="53" spans="1:24" ht="12.75">
      <c r="A53" s="46" t="s">
        <v>145</v>
      </c>
      <c r="B53" s="36" t="s">
        <v>146</v>
      </c>
      <c r="C53" s="33"/>
      <c r="D53" s="33"/>
      <c r="E53" s="33"/>
      <c r="F53" s="33"/>
      <c r="G53" s="33"/>
      <c r="H53" s="33"/>
      <c r="I53" s="33"/>
      <c r="J53" s="34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5">
        <f t="shared" si="9"/>
        <v>0</v>
      </c>
    </row>
    <row r="54" spans="1:24" ht="12.75">
      <c r="A54" s="46" t="s">
        <v>147</v>
      </c>
      <c r="B54" s="36" t="s">
        <v>148</v>
      </c>
      <c r="C54" s="33"/>
      <c r="D54" s="33"/>
      <c r="E54" s="33"/>
      <c r="F54" s="33"/>
      <c r="G54" s="33"/>
      <c r="H54" s="33"/>
      <c r="I54" s="33"/>
      <c r="J54" s="34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5">
        <f t="shared" si="9"/>
        <v>0</v>
      </c>
    </row>
    <row r="55" spans="1:24" ht="12.75">
      <c r="A55" s="46" t="s">
        <v>149</v>
      </c>
      <c r="B55" s="36" t="s">
        <v>150</v>
      </c>
      <c r="C55" s="33"/>
      <c r="D55" s="33"/>
      <c r="E55" s="33"/>
      <c r="F55" s="33"/>
      <c r="G55" s="33"/>
      <c r="H55" s="33"/>
      <c r="I55" s="33"/>
      <c r="J55" s="34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5">
        <f t="shared" si="9"/>
        <v>0</v>
      </c>
    </row>
    <row r="56" spans="1:24" ht="12.75">
      <c r="A56" s="38" t="s">
        <v>151</v>
      </c>
      <c r="B56" s="36" t="s">
        <v>152</v>
      </c>
      <c r="C56" s="33"/>
      <c r="D56" s="33"/>
      <c r="E56" s="33"/>
      <c r="F56" s="33"/>
      <c r="G56" s="33"/>
      <c r="H56" s="33"/>
      <c r="I56" s="33"/>
      <c r="J56" s="34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5">
        <f t="shared" si="9"/>
        <v>0</v>
      </c>
    </row>
    <row r="57" spans="1:24" ht="12.75">
      <c r="A57" s="38" t="s">
        <v>153</v>
      </c>
      <c r="B57" s="36" t="s">
        <v>154</v>
      </c>
      <c r="C57" s="33"/>
      <c r="D57" s="33"/>
      <c r="E57" s="33"/>
      <c r="F57" s="33"/>
      <c r="G57" s="33"/>
      <c r="H57" s="33"/>
      <c r="I57" s="33"/>
      <c r="J57" s="34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5">
        <f t="shared" si="9"/>
        <v>0</v>
      </c>
    </row>
    <row r="58" spans="1:24" ht="12.75">
      <c r="A58" s="38" t="s">
        <v>155</v>
      </c>
      <c r="B58" s="36" t="s">
        <v>156</v>
      </c>
      <c r="C58" s="33"/>
      <c r="D58" s="33"/>
      <c r="E58" s="33"/>
      <c r="F58" s="33"/>
      <c r="G58" s="33"/>
      <c r="H58" s="33"/>
      <c r="I58" s="33"/>
      <c r="J58" s="34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>
        <v>10948090</v>
      </c>
      <c r="X58" s="35">
        <f t="shared" si="9"/>
        <v>10948090</v>
      </c>
    </row>
    <row r="59" spans="1:24" s="19" customFormat="1" ht="12.75">
      <c r="A59" s="45" t="s">
        <v>157</v>
      </c>
      <c r="B59" s="40" t="s">
        <v>158</v>
      </c>
      <c r="C59" s="41">
        <f aca="true" t="shared" si="17" ref="C59:R59">SUM(C51:C58)</f>
        <v>0</v>
      </c>
      <c r="D59" s="41">
        <f t="shared" si="17"/>
        <v>0</v>
      </c>
      <c r="E59" s="41">
        <f t="shared" si="17"/>
        <v>0</v>
      </c>
      <c r="F59" s="41">
        <f t="shared" si="17"/>
        <v>0</v>
      </c>
      <c r="G59" s="41">
        <f t="shared" si="17"/>
        <v>0</v>
      </c>
      <c r="H59" s="41">
        <f t="shared" si="17"/>
        <v>0</v>
      </c>
      <c r="I59" s="41">
        <f t="shared" si="17"/>
        <v>0</v>
      </c>
      <c r="J59" s="34">
        <f t="shared" si="17"/>
        <v>0</v>
      </c>
      <c r="K59" s="41">
        <f t="shared" si="17"/>
        <v>0</v>
      </c>
      <c r="L59" s="41">
        <f t="shared" si="17"/>
        <v>0</v>
      </c>
      <c r="M59" s="41">
        <f t="shared" si="17"/>
        <v>0</v>
      </c>
      <c r="N59" s="41">
        <f t="shared" si="17"/>
        <v>0</v>
      </c>
      <c r="O59" s="41">
        <f t="shared" si="17"/>
        <v>0</v>
      </c>
      <c r="P59" s="41">
        <f t="shared" si="17"/>
        <v>0</v>
      </c>
      <c r="Q59" s="41">
        <f t="shared" si="17"/>
        <v>0</v>
      </c>
      <c r="R59" s="41">
        <f t="shared" si="17"/>
        <v>0</v>
      </c>
      <c r="S59" s="41">
        <v>0</v>
      </c>
      <c r="T59" s="41">
        <v>0</v>
      </c>
      <c r="U59" s="41">
        <f>SUM(U51:U58)</f>
        <v>0</v>
      </c>
      <c r="V59" s="41">
        <f>SUM(V51:V58)</f>
        <v>0</v>
      </c>
      <c r="W59" s="41">
        <f>SUM(W51:W58)</f>
        <v>10948090</v>
      </c>
      <c r="X59" s="35">
        <f t="shared" si="9"/>
        <v>10948090</v>
      </c>
    </row>
    <row r="60" spans="1:24" ht="12.75">
      <c r="A60" s="37" t="s">
        <v>159</v>
      </c>
      <c r="B60" s="36" t="s">
        <v>160</v>
      </c>
      <c r="C60" s="33"/>
      <c r="D60" s="33"/>
      <c r="E60" s="33"/>
      <c r="F60" s="33"/>
      <c r="G60" s="33"/>
      <c r="H60" s="33"/>
      <c r="I60" s="33"/>
      <c r="J60" s="34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5">
        <f t="shared" si="9"/>
        <v>0</v>
      </c>
    </row>
    <row r="61" spans="1:24" ht="12.75">
      <c r="A61" s="37" t="s">
        <v>161</v>
      </c>
      <c r="B61" s="36" t="s">
        <v>162</v>
      </c>
      <c r="C61" s="33">
        <v>0</v>
      </c>
      <c r="D61" s="33"/>
      <c r="E61" s="33"/>
      <c r="F61" s="33"/>
      <c r="G61" s="33"/>
      <c r="H61" s="33"/>
      <c r="I61" s="33"/>
      <c r="J61" s="34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5">
        <f t="shared" si="9"/>
        <v>0</v>
      </c>
    </row>
    <row r="62" spans="1:24" ht="12.75">
      <c r="A62" s="37" t="s">
        <v>163</v>
      </c>
      <c r="B62" s="36" t="s">
        <v>164</v>
      </c>
      <c r="C62" s="33"/>
      <c r="D62" s="33"/>
      <c r="E62" s="33"/>
      <c r="F62" s="33"/>
      <c r="G62" s="33"/>
      <c r="H62" s="33"/>
      <c r="I62" s="33"/>
      <c r="J62" s="34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5">
        <f t="shared" si="9"/>
        <v>0</v>
      </c>
    </row>
    <row r="63" spans="1:24" ht="12.75">
      <c r="A63" s="37" t="s">
        <v>165</v>
      </c>
      <c r="B63" s="36" t="s">
        <v>166</v>
      </c>
      <c r="C63" s="33"/>
      <c r="D63" s="33"/>
      <c r="E63" s="33"/>
      <c r="F63" s="33"/>
      <c r="G63" s="33"/>
      <c r="H63" s="33"/>
      <c r="I63" s="33"/>
      <c r="J63" s="34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5">
        <f t="shared" si="9"/>
        <v>0</v>
      </c>
    </row>
    <row r="64" spans="1:24" ht="12.75">
      <c r="A64" s="37" t="s">
        <v>167</v>
      </c>
      <c r="B64" s="36" t="s">
        <v>168</v>
      </c>
      <c r="C64" s="33"/>
      <c r="D64" s="33"/>
      <c r="E64" s="33"/>
      <c r="F64" s="33"/>
      <c r="G64" s="33"/>
      <c r="H64" s="33"/>
      <c r="I64" s="33"/>
      <c r="J64" s="34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5">
        <f t="shared" si="9"/>
        <v>0</v>
      </c>
    </row>
    <row r="65" spans="1:24" ht="12.75">
      <c r="A65" s="37" t="s">
        <v>169</v>
      </c>
      <c r="B65" s="36" t="s">
        <v>170</v>
      </c>
      <c r="C65" s="33"/>
      <c r="D65" s="33"/>
      <c r="E65" s="33"/>
      <c r="F65" s="33"/>
      <c r="G65" s="33">
        <v>867999</v>
      </c>
      <c r="H65" s="33"/>
      <c r="I65" s="33"/>
      <c r="J65" s="34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5">
        <f t="shared" si="9"/>
        <v>867999</v>
      </c>
    </row>
    <row r="66" spans="1:24" ht="12.75">
      <c r="A66" s="37" t="s">
        <v>171</v>
      </c>
      <c r="B66" s="36" t="s">
        <v>172</v>
      </c>
      <c r="C66" s="33"/>
      <c r="D66" s="33"/>
      <c r="E66" s="33"/>
      <c r="F66" s="33"/>
      <c r="G66" s="33"/>
      <c r="H66" s="33"/>
      <c r="I66" s="33"/>
      <c r="J66" s="34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5">
        <f t="shared" si="9"/>
        <v>0</v>
      </c>
    </row>
    <row r="67" spans="1:24" ht="12.75">
      <c r="A67" s="37" t="s">
        <v>173</v>
      </c>
      <c r="B67" s="36" t="s">
        <v>174</v>
      </c>
      <c r="C67" s="33">
        <v>1000000</v>
      </c>
      <c r="D67" s="33"/>
      <c r="E67" s="33"/>
      <c r="F67" s="33"/>
      <c r="G67" s="33"/>
      <c r="H67" s="33"/>
      <c r="I67" s="33"/>
      <c r="J67" s="34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5">
        <f t="shared" si="9"/>
        <v>1000000</v>
      </c>
    </row>
    <row r="68" spans="1:24" ht="12.75">
      <c r="A68" s="37" t="s">
        <v>175</v>
      </c>
      <c r="B68" s="36" t="s">
        <v>176</v>
      </c>
      <c r="C68" s="33"/>
      <c r="D68" s="33"/>
      <c r="E68" s="33"/>
      <c r="F68" s="33"/>
      <c r="G68" s="33"/>
      <c r="H68" s="33"/>
      <c r="I68" s="33"/>
      <c r="J68" s="34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5">
        <f t="shared" si="9"/>
        <v>0</v>
      </c>
    </row>
    <row r="69" spans="1:24" ht="12.75">
      <c r="A69" s="31" t="s">
        <v>177</v>
      </c>
      <c r="B69" s="36" t="s">
        <v>178</v>
      </c>
      <c r="C69" s="33"/>
      <c r="D69" s="33"/>
      <c r="E69" s="33"/>
      <c r="F69" s="33"/>
      <c r="G69" s="33"/>
      <c r="H69" s="33"/>
      <c r="I69" s="33"/>
      <c r="J69" s="34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5">
        <f t="shared" si="9"/>
        <v>0</v>
      </c>
    </row>
    <row r="70" spans="1:24" ht="12.75">
      <c r="A70" s="37" t="s">
        <v>179</v>
      </c>
      <c r="B70" s="36" t="s">
        <v>180</v>
      </c>
      <c r="C70" s="33"/>
      <c r="D70" s="33"/>
      <c r="E70" s="33"/>
      <c r="F70" s="33"/>
      <c r="G70" s="33"/>
      <c r="H70" s="33"/>
      <c r="I70" s="33"/>
      <c r="J70" s="34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5">
        <f aca="true" t="shared" si="18" ref="X70:X101">SUM(C70:W70)</f>
        <v>0</v>
      </c>
    </row>
    <row r="71" spans="1:24" ht="12.75">
      <c r="A71" s="31" t="s">
        <v>181</v>
      </c>
      <c r="B71" s="36" t="s">
        <v>182</v>
      </c>
      <c r="C71" s="33">
        <v>12000</v>
      </c>
      <c r="D71" s="33"/>
      <c r="E71" s="33"/>
      <c r="F71" s="33"/>
      <c r="G71" s="33"/>
      <c r="H71" s="33"/>
      <c r="I71" s="33"/>
      <c r="J71" s="34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5">
        <f t="shared" si="18"/>
        <v>12000</v>
      </c>
    </row>
    <row r="72" spans="1:24" ht="12.75">
      <c r="A72" s="31" t="s">
        <v>183</v>
      </c>
      <c r="B72" s="36" t="s">
        <v>184</v>
      </c>
      <c r="C72" s="33">
        <v>0</v>
      </c>
      <c r="D72" s="33"/>
      <c r="E72" s="33"/>
      <c r="F72" s="33"/>
      <c r="G72" s="33"/>
      <c r="H72" s="33"/>
      <c r="I72" s="33"/>
      <c r="J72" s="34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5">
        <f t="shared" si="18"/>
        <v>0</v>
      </c>
    </row>
    <row r="73" spans="1:24" s="19" customFormat="1" ht="12.75">
      <c r="A73" s="45" t="s">
        <v>185</v>
      </c>
      <c r="B73" s="40" t="s">
        <v>186</v>
      </c>
      <c r="C73" s="41">
        <f aca="true" t="shared" si="19" ref="C73:R73">SUM(C60:C72)</f>
        <v>1012000</v>
      </c>
      <c r="D73" s="41">
        <f t="shared" si="19"/>
        <v>0</v>
      </c>
      <c r="E73" s="41">
        <f t="shared" si="19"/>
        <v>0</v>
      </c>
      <c r="F73" s="41">
        <f t="shared" si="19"/>
        <v>0</v>
      </c>
      <c r="G73" s="41">
        <f t="shared" si="19"/>
        <v>867999</v>
      </c>
      <c r="H73" s="41">
        <f t="shared" si="19"/>
        <v>0</v>
      </c>
      <c r="I73" s="41">
        <f t="shared" si="19"/>
        <v>0</v>
      </c>
      <c r="J73" s="34">
        <f t="shared" si="19"/>
        <v>0</v>
      </c>
      <c r="K73" s="41">
        <f t="shared" si="19"/>
        <v>0</v>
      </c>
      <c r="L73" s="41">
        <f t="shared" si="19"/>
        <v>0</v>
      </c>
      <c r="M73" s="41">
        <f t="shared" si="19"/>
        <v>0</v>
      </c>
      <c r="N73" s="41">
        <f t="shared" si="19"/>
        <v>0</v>
      </c>
      <c r="O73" s="41">
        <f t="shared" si="19"/>
        <v>0</v>
      </c>
      <c r="P73" s="41">
        <f t="shared" si="19"/>
        <v>0</v>
      </c>
      <c r="Q73" s="41">
        <f t="shared" si="19"/>
        <v>0</v>
      </c>
      <c r="R73" s="41">
        <f t="shared" si="19"/>
        <v>0</v>
      </c>
      <c r="S73" s="41">
        <v>0</v>
      </c>
      <c r="T73" s="41">
        <v>0</v>
      </c>
      <c r="U73" s="41">
        <f>SUM(U60:U72)</f>
        <v>0</v>
      </c>
      <c r="V73" s="41">
        <f>SUM(V60:V72)</f>
        <v>0</v>
      </c>
      <c r="W73" s="41">
        <f>SUM(W60:W72)</f>
        <v>0</v>
      </c>
      <c r="X73" s="35">
        <f t="shared" si="18"/>
        <v>1879999</v>
      </c>
    </row>
    <row r="74" spans="1:24" s="19" customFormat="1" ht="12.75">
      <c r="A74" s="48" t="s">
        <v>187</v>
      </c>
      <c r="B74" s="40"/>
      <c r="C74" s="35"/>
      <c r="D74" s="35"/>
      <c r="E74" s="35"/>
      <c r="F74" s="35"/>
      <c r="G74" s="35"/>
      <c r="H74" s="35"/>
      <c r="I74" s="35"/>
      <c r="J74" s="34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>
        <f t="shared" si="18"/>
        <v>0</v>
      </c>
    </row>
    <row r="75" spans="1:24" ht="12.75">
      <c r="A75" s="49" t="s">
        <v>188</v>
      </c>
      <c r="B75" s="36" t="s">
        <v>189</v>
      </c>
      <c r="C75" s="33"/>
      <c r="D75" s="33"/>
      <c r="E75" s="33"/>
      <c r="F75" s="33"/>
      <c r="G75" s="33"/>
      <c r="H75" s="33"/>
      <c r="I75" s="33"/>
      <c r="J75" s="34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5">
        <f t="shared" si="18"/>
        <v>0</v>
      </c>
    </row>
    <row r="76" spans="1:24" ht="12.75">
      <c r="A76" s="49" t="s">
        <v>190</v>
      </c>
      <c r="B76" s="36" t="s">
        <v>191</v>
      </c>
      <c r="C76" s="33"/>
      <c r="D76" s="33"/>
      <c r="E76" s="33"/>
      <c r="F76" s="33"/>
      <c r="G76" s="33"/>
      <c r="H76" s="33"/>
      <c r="I76" s="33"/>
      <c r="J76" s="34"/>
      <c r="K76" s="33"/>
      <c r="L76" s="33"/>
      <c r="M76" s="33"/>
      <c r="N76" s="33">
        <v>5308971</v>
      </c>
      <c r="O76" s="33"/>
      <c r="P76" s="33"/>
      <c r="Q76" s="33"/>
      <c r="R76" s="33"/>
      <c r="S76" s="33"/>
      <c r="T76" s="33"/>
      <c r="U76" s="33"/>
      <c r="V76" s="33"/>
      <c r="W76" s="33"/>
      <c r="X76" s="35">
        <f t="shared" si="18"/>
        <v>5308971</v>
      </c>
    </row>
    <row r="77" spans="1:24" ht="12.75">
      <c r="A77" s="49" t="s">
        <v>192</v>
      </c>
      <c r="B77" s="36" t="s">
        <v>193</v>
      </c>
      <c r="C77" s="33"/>
      <c r="D77" s="33"/>
      <c r="E77" s="33"/>
      <c r="F77" s="33"/>
      <c r="G77" s="33"/>
      <c r="H77" s="33"/>
      <c r="I77" s="33"/>
      <c r="J77" s="34"/>
      <c r="K77" s="33"/>
      <c r="L77" s="33"/>
      <c r="M77" s="33"/>
      <c r="N77" s="33"/>
      <c r="O77" s="33"/>
      <c r="P77" s="33"/>
      <c r="Q77" s="33"/>
      <c r="R77" s="33"/>
      <c r="S77" s="33">
        <v>130000</v>
      </c>
      <c r="T77" s="33"/>
      <c r="U77" s="33"/>
      <c r="V77" s="33"/>
      <c r="W77" s="33"/>
      <c r="X77" s="35">
        <f t="shared" si="18"/>
        <v>130000</v>
      </c>
    </row>
    <row r="78" spans="1:24" ht="12.75">
      <c r="A78" s="49" t="s">
        <v>194</v>
      </c>
      <c r="B78" s="36" t="s">
        <v>195</v>
      </c>
      <c r="C78" s="33"/>
      <c r="D78" s="33"/>
      <c r="E78" s="33"/>
      <c r="F78" s="33"/>
      <c r="G78" s="33"/>
      <c r="H78" s="33"/>
      <c r="I78" s="33">
        <v>296270</v>
      </c>
      <c r="J78" s="34"/>
      <c r="K78" s="33"/>
      <c r="L78" s="33">
        <v>326300</v>
      </c>
      <c r="M78" s="33"/>
      <c r="N78" s="33">
        <v>196850</v>
      </c>
      <c r="O78" s="33">
        <v>971000</v>
      </c>
      <c r="P78" s="33">
        <v>3347309</v>
      </c>
      <c r="Q78" s="33"/>
      <c r="R78" s="33"/>
      <c r="S78" s="33">
        <v>150000</v>
      </c>
      <c r="T78" s="33"/>
      <c r="U78" s="33"/>
      <c r="V78" s="33"/>
      <c r="W78" s="33"/>
      <c r="X78" s="35">
        <f t="shared" si="18"/>
        <v>5287729</v>
      </c>
    </row>
    <row r="79" spans="1:24" ht="12.75">
      <c r="A79" s="42" t="s">
        <v>196</v>
      </c>
      <c r="B79" s="36" t="s">
        <v>197</v>
      </c>
      <c r="C79" s="33"/>
      <c r="D79" s="33"/>
      <c r="E79" s="33"/>
      <c r="F79" s="33"/>
      <c r="G79" s="33"/>
      <c r="H79" s="33"/>
      <c r="I79" s="33"/>
      <c r="J79" s="34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5">
        <f t="shared" si="18"/>
        <v>0</v>
      </c>
    </row>
    <row r="80" spans="1:24" ht="12.75">
      <c r="A80" s="42" t="s">
        <v>198</v>
      </c>
      <c r="B80" s="36" t="s">
        <v>199</v>
      </c>
      <c r="C80" s="33"/>
      <c r="D80" s="33"/>
      <c r="E80" s="33"/>
      <c r="F80" s="33"/>
      <c r="G80" s="33"/>
      <c r="H80" s="33"/>
      <c r="I80" s="33"/>
      <c r="J80" s="34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5">
        <f t="shared" si="18"/>
        <v>0</v>
      </c>
    </row>
    <row r="81" spans="1:24" ht="12.75">
      <c r="A81" s="42" t="s">
        <v>200</v>
      </c>
      <c r="B81" s="36" t="s">
        <v>201</v>
      </c>
      <c r="C81" s="33"/>
      <c r="D81" s="33"/>
      <c r="E81" s="33"/>
      <c r="F81" s="33"/>
      <c r="G81" s="33"/>
      <c r="H81" s="33"/>
      <c r="I81" s="33">
        <v>79992</v>
      </c>
      <c r="J81" s="34"/>
      <c r="K81" s="33"/>
      <c r="L81" s="33">
        <v>88100</v>
      </c>
      <c r="M81" s="33"/>
      <c r="N81" s="33">
        <v>1236572</v>
      </c>
      <c r="O81" s="33">
        <v>262170</v>
      </c>
      <c r="P81" s="33">
        <v>903773</v>
      </c>
      <c r="Q81" s="33"/>
      <c r="R81" s="33"/>
      <c r="S81" s="33">
        <v>102600</v>
      </c>
      <c r="T81" s="33"/>
      <c r="U81" s="33"/>
      <c r="V81" s="33"/>
      <c r="W81" s="33"/>
      <c r="X81" s="35">
        <f t="shared" si="18"/>
        <v>2673207</v>
      </c>
    </row>
    <row r="82" spans="1:24" s="19" customFormat="1" ht="12.75">
      <c r="A82" s="50" t="s">
        <v>202</v>
      </c>
      <c r="B82" s="40" t="s">
        <v>203</v>
      </c>
      <c r="C82" s="41">
        <f>SUM(C75:C81)</f>
        <v>0</v>
      </c>
      <c r="D82" s="41">
        <f>SUM(D75:D81)</f>
        <v>0</v>
      </c>
      <c r="E82" s="41">
        <f>SUM(E75:E81)</f>
        <v>0</v>
      </c>
      <c r="F82" s="41">
        <f>SUM(F74:F81)</f>
        <v>0</v>
      </c>
      <c r="G82" s="41">
        <f aca="true" t="shared" si="20" ref="G82:T82">SUM(G75:G81)</f>
        <v>0</v>
      </c>
      <c r="H82" s="41">
        <f t="shared" si="20"/>
        <v>0</v>
      </c>
      <c r="I82" s="41">
        <f t="shared" si="20"/>
        <v>376262</v>
      </c>
      <c r="J82" s="34">
        <f t="shared" si="20"/>
        <v>0</v>
      </c>
      <c r="K82" s="41">
        <f t="shared" si="20"/>
        <v>0</v>
      </c>
      <c r="L82" s="41">
        <f t="shared" si="20"/>
        <v>414400</v>
      </c>
      <c r="M82" s="41">
        <f t="shared" si="20"/>
        <v>0</v>
      </c>
      <c r="N82" s="41">
        <f t="shared" si="20"/>
        <v>6742393</v>
      </c>
      <c r="O82" s="41">
        <f t="shared" si="20"/>
        <v>1233170</v>
      </c>
      <c r="P82" s="41">
        <f t="shared" si="20"/>
        <v>4251082</v>
      </c>
      <c r="Q82" s="41">
        <f t="shared" si="20"/>
        <v>0</v>
      </c>
      <c r="R82" s="41">
        <f t="shared" si="20"/>
        <v>0</v>
      </c>
      <c r="S82" s="41">
        <f t="shared" si="20"/>
        <v>382600</v>
      </c>
      <c r="T82" s="41">
        <f t="shared" si="20"/>
        <v>0</v>
      </c>
      <c r="U82" s="41">
        <f>SUM(U74:U81)</f>
        <v>0</v>
      </c>
      <c r="V82" s="41">
        <f>SUM(V75:V81)</f>
        <v>0</v>
      </c>
      <c r="W82" s="41">
        <f>SUM(W75:W81)</f>
        <v>0</v>
      </c>
      <c r="X82" s="35">
        <f t="shared" si="18"/>
        <v>13399907</v>
      </c>
    </row>
    <row r="83" spans="1:24" ht="12.75">
      <c r="A83" s="38" t="s">
        <v>204</v>
      </c>
      <c r="B83" s="36" t="s">
        <v>205</v>
      </c>
      <c r="C83" s="33"/>
      <c r="D83" s="33"/>
      <c r="E83" s="33"/>
      <c r="F83" s="33"/>
      <c r="G83" s="33"/>
      <c r="H83" s="33"/>
      <c r="I83" s="33"/>
      <c r="J83" s="34"/>
      <c r="K83" s="33"/>
      <c r="L83" s="33"/>
      <c r="M83" s="33"/>
      <c r="N83" s="33">
        <v>111691211</v>
      </c>
      <c r="O83" s="33">
        <v>346457</v>
      </c>
      <c r="P83" s="33"/>
      <c r="Q83" s="33"/>
      <c r="R83" s="33"/>
      <c r="S83" s="33"/>
      <c r="T83" s="33"/>
      <c r="U83" s="33"/>
      <c r="V83" s="33"/>
      <c r="W83" s="33"/>
      <c r="X83" s="35">
        <f t="shared" si="18"/>
        <v>112037668</v>
      </c>
    </row>
    <row r="84" spans="1:24" ht="12.75">
      <c r="A84" s="38" t="s">
        <v>206</v>
      </c>
      <c r="B84" s="36" t="s">
        <v>207</v>
      </c>
      <c r="C84" s="33"/>
      <c r="D84" s="33"/>
      <c r="E84" s="33"/>
      <c r="F84" s="33"/>
      <c r="G84" s="33"/>
      <c r="H84" s="33"/>
      <c r="I84" s="33"/>
      <c r="J84" s="34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5">
        <f t="shared" si="18"/>
        <v>0</v>
      </c>
    </row>
    <row r="85" spans="1:24" ht="12.75">
      <c r="A85" s="38" t="s">
        <v>208</v>
      </c>
      <c r="B85" s="36" t="s">
        <v>209</v>
      </c>
      <c r="C85" s="33"/>
      <c r="D85" s="33"/>
      <c r="E85" s="33"/>
      <c r="F85" s="33"/>
      <c r="G85" s="33"/>
      <c r="H85" s="33"/>
      <c r="I85" s="33"/>
      <c r="J85" s="34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5">
        <f t="shared" si="18"/>
        <v>0</v>
      </c>
    </row>
    <row r="86" spans="1:24" ht="12.75">
      <c r="A86" s="38" t="s">
        <v>210</v>
      </c>
      <c r="B86" s="36" t="s">
        <v>211</v>
      </c>
      <c r="C86" s="33"/>
      <c r="D86" s="33"/>
      <c r="E86" s="33"/>
      <c r="F86" s="33"/>
      <c r="G86" s="33"/>
      <c r="H86" s="33"/>
      <c r="I86" s="33"/>
      <c r="J86" s="34"/>
      <c r="K86" s="33"/>
      <c r="L86" s="33"/>
      <c r="M86" s="33"/>
      <c r="N86" s="33">
        <v>30156627</v>
      </c>
      <c r="O86" s="33">
        <v>93543</v>
      </c>
      <c r="P86" s="33"/>
      <c r="Q86" s="33"/>
      <c r="R86" s="33"/>
      <c r="S86" s="33"/>
      <c r="T86" s="33"/>
      <c r="U86" s="33"/>
      <c r="V86" s="33"/>
      <c r="W86" s="33"/>
      <c r="X86" s="35">
        <f t="shared" si="18"/>
        <v>30250170</v>
      </c>
    </row>
    <row r="87" spans="1:24" s="19" customFormat="1" ht="12.75">
      <c r="A87" s="45" t="s">
        <v>212</v>
      </c>
      <c r="B87" s="40" t="s">
        <v>213</v>
      </c>
      <c r="C87" s="41">
        <f aca="true" t="shared" si="21" ref="C87:R87">SUM(C83:C86)</f>
        <v>0</v>
      </c>
      <c r="D87" s="41">
        <f t="shared" si="21"/>
        <v>0</v>
      </c>
      <c r="E87" s="41">
        <f t="shared" si="21"/>
        <v>0</v>
      </c>
      <c r="F87" s="41">
        <f t="shared" si="21"/>
        <v>0</v>
      </c>
      <c r="G87" s="41">
        <f t="shared" si="21"/>
        <v>0</v>
      </c>
      <c r="H87" s="41">
        <f t="shared" si="21"/>
        <v>0</v>
      </c>
      <c r="I87" s="41">
        <f t="shared" si="21"/>
        <v>0</v>
      </c>
      <c r="J87" s="34">
        <f t="shared" si="21"/>
        <v>0</v>
      </c>
      <c r="K87" s="41">
        <f t="shared" si="21"/>
        <v>0</v>
      </c>
      <c r="L87" s="41">
        <f t="shared" si="21"/>
        <v>0</v>
      </c>
      <c r="M87" s="41">
        <f t="shared" si="21"/>
        <v>0</v>
      </c>
      <c r="N87" s="41">
        <f t="shared" si="21"/>
        <v>141847838</v>
      </c>
      <c r="O87" s="41">
        <f t="shared" si="21"/>
        <v>440000</v>
      </c>
      <c r="P87" s="41">
        <f t="shared" si="21"/>
        <v>0</v>
      </c>
      <c r="Q87" s="41">
        <f t="shared" si="21"/>
        <v>0</v>
      </c>
      <c r="R87" s="41">
        <f t="shared" si="21"/>
        <v>0</v>
      </c>
      <c r="S87" s="41">
        <v>0</v>
      </c>
      <c r="T87" s="41">
        <v>0</v>
      </c>
      <c r="U87" s="41">
        <f>SUM(U83:U86)</f>
        <v>0</v>
      </c>
      <c r="V87" s="41">
        <f>SUM(V83:V86)</f>
        <v>0</v>
      </c>
      <c r="W87" s="41">
        <f>SUM(W83:W86)</f>
        <v>0</v>
      </c>
      <c r="X87" s="35">
        <f t="shared" si="18"/>
        <v>142287838</v>
      </c>
    </row>
    <row r="88" spans="1:24" ht="12.75">
      <c r="A88" s="38" t="s">
        <v>214</v>
      </c>
      <c r="B88" s="36" t="s">
        <v>215</v>
      </c>
      <c r="C88" s="33"/>
      <c r="D88" s="33"/>
      <c r="E88" s="33"/>
      <c r="F88" s="33"/>
      <c r="G88" s="33"/>
      <c r="H88" s="33"/>
      <c r="I88" s="33"/>
      <c r="J88" s="34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5">
        <f t="shared" si="18"/>
        <v>0</v>
      </c>
    </row>
    <row r="89" spans="1:24" ht="12.75">
      <c r="A89" s="38" t="s">
        <v>216</v>
      </c>
      <c r="B89" s="36" t="s">
        <v>217</v>
      </c>
      <c r="C89" s="33"/>
      <c r="D89" s="33"/>
      <c r="E89" s="33"/>
      <c r="F89" s="33"/>
      <c r="G89" s="33"/>
      <c r="H89" s="33"/>
      <c r="I89" s="33"/>
      <c r="J89" s="34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5">
        <f t="shared" si="18"/>
        <v>0</v>
      </c>
    </row>
    <row r="90" spans="1:24" ht="12.75">
      <c r="A90" s="38" t="s">
        <v>218</v>
      </c>
      <c r="B90" s="36" t="s">
        <v>219</v>
      </c>
      <c r="C90" s="33"/>
      <c r="D90" s="33"/>
      <c r="E90" s="33"/>
      <c r="F90" s="33"/>
      <c r="G90" s="33"/>
      <c r="H90" s="33"/>
      <c r="I90" s="33"/>
      <c r="J90" s="34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5">
        <f t="shared" si="18"/>
        <v>0</v>
      </c>
    </row>
    <row r="91" spans="1:24" ht="12.75">
      <c r="A91" s="38" t="s">
        <v>220</v>
      </c>
      <c r="B91" s="36" t="s">
        <v>221</v>
      </c>
      <c r="C91" s="33"/>
      <c r="D91" s="33"/>
      <c r="E91" s="33"/>
      <c r="F91" s="33"/>
      <c r="G91" s="33"/>
      <c r="H91" s="33"/>
      <c r="I91" s="33"/>
      <c r="J91" s="34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5">
        <f t="shared" si="18"/>
        <v>0</v>
      </c>
    </row>
    <row r="92" spans="1:24" ht="12.75">
      <c r="A92" s="38" t="s">
        <v>222</v>
      </c>
      <c r="B92" s="36" t="s">
        <v>223</v>
      </c>
      <c r="C92" s="33"/>
      <c r="D92" s="33"/>
      <c r="E92" s="33"/>
      <c r="F92" s="33"/>
      <c r="G92" s="33"/>
      <c r="H92" s="33"/>
      <c r="I92" s="33"/>
      <c r="J92" s="34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5">
        <f t="shared" si="18"/>
        <v>0</v>
      </c>
    </row>
    <row r="93" spans="1:24" ht="12.75">
      <c r="A93" s="38" t="s">
        <v>224</v>
      </c>
      <c r="B93" s="36" t="s">
        <v>225</v>
      </c>
      <c r="C93" s="33"/>
      <c r="D93" s="33"/>
      <c r="E93" s="33"/>
      <c r="F93" s="33"/>
      <c r="G93" s="33"/>
      <c r="H93" s="33"/>
      <c r="I93" s="33"/>
      <c r="J93" s="34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5">
        <f t="shared" si="18"/>
        <v>0</v>
      </c>
    </row>
    <row r="94" spans="1:24" ht="12.75">
      <c r="A94" s="38" t="s">
        <v>226</v>
      </c>
      <c r="B94" s="36" t="s">
        <v>227</v>
      </c>
      <c r="C94" s="33"/>
      <c r="D94" s="33"/>
      <c r="E94" s="33"/>
      <c r="F94" s="33"/>
      <c r="G94" s="33"/>
      <c r="H94" s="33"/>
      <c r="I94" s="33"/>
      <c r="J94" s="34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5">
        <f t="shared" si="18"/>
        <v>0</v>
      </c>
    </row>
    <row r="95" spans="1:24" ht="12.75">
      <c r="A95" s="38" t="s">
        <v>228</v>
      </c>
      <c r="B95" s="36" t="s">
        <v>229</v>
      </c>
      <c r="C95" s="33"/>
      <c r="D95" s="33"/>
      <c r="E95" s="33"/>
      <c r="F95" s="33"/>
      <c r="G95" s="33"/>
      <c r="H95" s="33"/>
      <c r="I95" s="33"/>
      <c r="J95" s="34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5">
        <f t="shared" si="18"/>
        <v>0</v>
      </c>
    </row>
    <row r="96" spans="1:24" ht="12.75">
      <c r="A96" s="38" t="s">
        <v>230</v>
      </c>
      <c r="B96" s="36" t="s">
        <v>231</v>
      </c>
      <c r="C96" s="33"/>
      <c r="D96" s="33"/>
      <c r="E96" s="33"/>
      <c r="F96" s="33"/>
      <c r="G96" s="33"/>
      <c r="H96" s="33"/>
      <c r="I96" s="33"/>
      <c r="J96" s="34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5">
        <f t="shared" si="18"/>
        <v>0</v>
      </c>
    </row>
    <row r="97" spans="1:24" s="19" customFormat="1" ht="12.75">
      <c r="A97" s="45" t="s">
        <v>232</v>
      </c>
      <c r="B97" s="40" t="s">
        <v>233</v>
      </c>
      <c r="C97" s="41">
        <f>SUM(C88:C95)</f>
        <v>0</v>
      </c>
      <c r="D97" s="41">
        <f>SUM(D88:D95)</f>
        <v>0</v>
      </c>
      <c r="E97" s="41">
        <f>SUM(E88:E95)</f>
        <v>0</v>
      </c>
      <c r="F97" s="41">
        <f>SUM(F88:F96)</f>
        <v>0</v>
      </c>
      <c r="G97" s="41">
        <f aca="true" t="shared" si="22" ref="G97:R97">SUM(G88:G95)</f>
        <v>0</v>
      </c>
      <c r="H97" s="41">
        <f t="shared" si="22"/>
        <v>0</v>
      </c>
      <c r="I97" s="41">
        <f t="shared" si="22"/>
        <v>0</v>
      </c>
      <c r="J97" s="34">
        <f t="shared" si="22"/>
        <v>0</v>
      </c>
      <c r="K97" s="41">
        <f t="shared" si="22"/>
        <v>0</v>
      </c>
      <c r="L97" s="41">
        <f t="shared" si="22"/>
        <v>0</v>
      </c>
      <c r="M97" s="41">
        <f t="shared" si="22"/>
        <v>0</v>
      </c>
      <c r="N97" s="41">
        <f t="shared" si="22"/>
        <v>0</v>
      </c>
      <c r="O97" s="41">
        <f t="shared" si="22"/>
        <v>0</v>
      </c>
      <c r="P97" s="41">
        <f t="shared" si="22"/>
        <v>0</v>
      </c>
      <c r="Q97" s="41">
        <f t="shared" si="22"/>
        <v>0</v>
      </c>
      <c r="R97" s="41">
        <f t="shared" si="22"/>
        <v>0</v>
      </c>
      <c r="S97" s="41">
        <v>0</v>
      </c>
      <c r="T97" s="41">
        <v>0</v>
      </c>
      <c r="U97" s="41">
        <f>SUM(U88:U96)</f>
        <v>0</v>
      </c>
      <c r="V97" s="41">
        <f>SUM(V88:V95)</f>
        <v>0</v>
      </c>
      <c r="W97" s="41">
        <f>SUM(W88:W95)</f>
        <v>0</v>
      </c>
      <c r="X97" s="35">
        <f t="shared" si="18"/>
        <v>0</v>
      </c>
    </row>
    <row r="98" spans="1:24" s="19" customFormat="1" ht="12.75">
      <c r="A98" s="48" t="s">
        <v>234</v>
      </c>
      <c r="B98" s="40"/>
      <c r="C98" s="35"/>
      <c r="D98" s="35"/>
      <c r="E98" s="35"/>
      <c r="F98" s="35"/>
      <c r="G98" s="35"/>
      <c r="H98" s="35"/>
      <c r="I98" s="35"/>
      <c r="J98" s="34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>
        <f t="shared" si="18"/>
        <v>0</v>
      </c>
    </row>
    <row r="99" spans="1:24" s="19" customFormat="1" ht="12.75">
      <c r="A99" s="51" t="s">
        <v>235</v>
      </c>
      <c r="B99" s="52" t="s">
        <v>236</v>
      </c>
      <c r="C99" s="41">
        <f aca="true" t="shared" si="23" ref="C99:I99">C24+C25+C50+C59+C73+C82+C87+C97</f>
        <v>6139582</v>
      </c>
      <c r="D99" s="41">
        <f t="shared" si="23"/>
        <v>139242</v>
      </c>
      <c r="E99" s="41">
        <f t="shared" si="23"/>
        <v>255228</v>
      </c>
      <c r="F99" s="41">
        <f t="shared" si="23"/>
        <v>0</v>
      </c>
      <c r="G99" s="41">
        <f t="shared" si="23"/>
        <v>867999</v>
      </c>
      <c r="H99" s="41">
        <f t="shared" si="23"/>
        <v>4983795</v>
      </c>
      <c r="I99" s="41">
        <f t="shared" si="23"/>
        <v>8386698</v>
      </c>
      <c r="J99" s="34">
        <f aca="true" t="shared" si="24" ref="J99:T99">J24+J25+J50+J59+J73+J82+J87+J97</f>
        <v>671920</v>
      </c>
      <c r="K99" s="41">
        <f t="shared" si="24"/>
        <v>1100000</v>
      </c>
      <c r="L99" s="41">
        <f t="shared" si="24"/>
        <v>1909600</v>
      </c>
      <c r="M99" s="41">
        <f t="shared" si="24"/>
        <v>10546394</v>
      </c>
      <c r="N99" s="41">
        <f t="shared" si="24"/>
        <v>150531885</v>
      </c>
      <c r="O99" s="41">
        <f t="shared" si="24"/>
        <v>1679075</v>
      </c>
      <c r="P99" s="41">
        <f t="shared" si="24"/>
        <v>4251082</v>
      </c>
      <c r="Q99" s="41">
        <f t="shared" si="24"/>
        <v>196850</v>
      </c>
      <c r="R99" s="41">
        <f t="shared" si="24"/>
        <v>446084</v>
      </c>
      <c r="S99" s="41">
        <f t="shared" si="24"/>
        <v>1700000</v>
      </c>
      <c r="T99" s="41">
        <f t="shared" si="24"/>
        <v>120000</v>
      </c>
      <c r="U99" s="41">
        <f>SUM(U97,U87,U82,U73,U59,U50,U25,U24)</f>
        <v>1058490</v>
      </c>
      <c r="V99" s="41">
        <f>V24+V25+V50+V59+V73+V82+V87+V97</f>
        <v>4250009</v>
      </c>
      <c r="W99" s="41">
        <f>W24+W25+W50+W59+W73+W82+W87+W97</f>
        <v>13305210</v>
      </c>
      <c r="X99" s="35">
        <f t="shared" si="18"/>
        <v>212539143</v>
      </c>
    </row>
    <row r="100" spans="1:24" ht="19.5" customHeight="1">
      <c r="A100" s="38" t="s">
        <v>237</v>
      </c>
      <c r="B100" s="38" t="s">
        <v>238</v>
      </c>
      <c r="C100" s="53"/>
      <c r="D100" s="53"/>
      <c r="E100" s="53"/>
      <c r="F100" s="33"/>
      <c r="G100" s="33"/>
      <c r="H100" s="53"/>
      <c r="I100" s="53"/>
      <c r="J100" s="54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33"/>
      <c r="V100" s="53"/>
      <c r="W100" s="33"/>
      <c r="X100" s="35">
        <f t="shared" si="18"/>
        <v>0</v>
      </c>
    </row>
    <row r="101" spans="1:24" ht="16.5" customHeight="1">
      <c r="A101" s="38" t="s">
        <v>239</v>
      </c>
      <c r="B101" s="38" t="s">
        <v>240</v>
      </c>
      <c r="C101" s="53"/>
      <c r="D101" s="53"/>
      <c r="E101" s="53"/>
      <c r="F101" s="33"/>
      <c r="G101" s="33"/>
      <c r="H101" s="53"/>
      <c r="I101" s="53"/>
      <c r="J101" s="54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33"/>
      <c r="V101" s="53"/>
      <c r="W101" s="33"/>
      <c r="X101" s="35">
        <f t="shared" si="18"/>
        <v>0</v>
      </c>
    </row>
    <row r="102" spans="1:24" ht="16.5" customHeight="1">
      <c r="A102" s="38" t="s">
        <v>241</v>
      </c>
      <c r="B102" s="38" t="s">
        <v>242</v>
      </c>
      <c r="C102" s="53"/>
      <c r="D102" s="53"/>
      <c r="E102" s="53"/>
      <c r="F102" s="33"/>
      <c r="G102" s="33"/>
      <c r="H102" s="53"/>
      <c r="I102" s="53"/>
      <c r="J102" s="54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33"/>
      <c r="V102" s="53"/>
      <c r="W102" s="33"/>
      <c r="X102" s="35">
        <f aca="true" t="shared" si="25" ref="X102:X128">SUM(C102:W102)</f>
        <v>0</v>
      </c>
    </row>
    <row r="103" spans="1:24" s="19" customFormat="1" ht="12.75">
      <c r="A103" s="43" t="s">
        <v>243</v>
      </c>
      <c r="B103" s="43" t="s">
        <v>244</v>
      </c>
      <c r="C103" s="55">
        <f aca="true" t="shared" si="26" ref="C103:R103">SUM(C100:C102)</f>
        <v>0</v>
      </c>
      <c r="D103" s="55">
        <f t="shared" si="26"/>
        <v>0</v>
      </c>
      <c r="E103" s="55">
        <f t="shared" si="26"/>
        <v>0</v>
      </c>
      <c r="F103" s="55">
        <f t="shared" si="26"/>
        <v>0</v>
      </c>
      <c r="G103" s="55">
        <f t="shared" si="26"/>
        <v>0</v>
      </c>
      <c r="H103" s="55">
        <f t="shared" si="26"/>
        <v>0</v>
      </c>
      <c r="I103" s="55">
        <f t="shared" si="26"/>
        <v>0</v>
      </c>
      <c r="J103" s="54">
        <f t="shared" si="26"/>
        <v>0</v>
      </c>
      <c r="K103" s="55">
        <f t="shared" si="26"/>
        <v>0</v>
      </c>
      <c r="L103" s="55">
        <f t="shared" si="26"/>
        <v>0</v>
      </c>
      <c r="M103" s="55">
        <f t="shared" si="26"/>
        <v>0</v>
      </c>
      <c r="N103" s="55">
        <f t="shared" si="26"/>
        <v>0</v>
      </c>
      <c r="O103" s="55">
        <f t="shared" si="26"/>
        <v>0</v>
      </c>
      <c r="P103" s="55">
        <f t="shared" si="26"/>
        <v>0</v>
      </c>
      <c r="Q103" s="55">
        <f t="shared" si="26"/>
        <v>0</v>
      </c>
      <c r="R103" s="55">
        <f t="shared" si="26"/>
        <v>0</v>
      </c>
      <c r="S103" s="55">
        <v>0</v>
      </c>
      <c r="T103" s="55">
        <v>0</v>
      </c>
      <c r="U103" s="55">
        <f>SUM(U100:U102)</f>
        <v>0</v>
      </c>
      <c r="V103" s="55">
        <f>SUM(V100:V102)</f>
        <v>0</v>
      </c>
      <c r="W103" s="55">
        <f>SUM(W100:W102)</f>
        <v>0</v>
      </c>
      <c r="X103" s="35">
        <f t="shared" si="25"/>
        <v>0</v>
      </c>
    </row>
    <row r="104" spans="1:24" ht="12.75">
      <c r="A104" s="42" t="s">
        <v>245</v>
      </c>
      <c r="B104" s="38" t="s">
        <v>246</v>
      </c>
      <c r="C104" s="56"/>
      <c r="D104" s="56"/>
      <c r="E104" s="56"/>
      <c r="F104" s="33"/>
      <c r="G104" s="33"/>
      <c r="H104" s="56"/>
      <c r="I104" s="56"/>
      <c r="J104" s="57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33"/>
      <c r="V104" s="56"/>
      <c r="W104" s="33"/>
      <c r="X104" s="35">
        <f t="shared" si="25"/>
        <v>0</v>
      </c>
    </row>
    <row r="105" spans="1:24" ht="12.75">
      <c r="A105" s="42" t="s">
        <v>245</v>
      </c>
      <c r="B105" s="38" t="s">
        <v>247</v>
      </c>
      <c r="C105" s="56"/>
      <c r="D105" s="56"/>
      <c r="E105" s="56"/>
      <c r="F105" s="33"/>
      <c r="G105" s="33"/>
      <c r="H105" s="56"/>
      <c r="I105" s="56"/>
      <c r="J105" s="57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33"/>
      <c r="V105" s="56"/>
      <c r="W105" s="33"/>
      <c r="X105" s="35">
        <f t="shared" si="25"/>
        <v>0</v>
      </c>
    </row>
    <row r="106" spans="1:24" ht="12.75">
      <c r="A106" s="38" t="s">
        <v>248</v>
      </c>
      <c r="B106" s="38" t="s">
        <v>249</v>
      </c>
      <c r="C106" s="53"/>
      <c r="D106" s="53"/>
      <c r="E106" s="53"/>
      <c r="F106" s="33"/>
      <c r="G106" s="33"/>
      <c r="H106" s="53"/>
      <c r="I106" s="53"/>
      <c r="J106" s="54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33"/>
      <c r="V106" s="53"/>
      <c r="W106" s="33"/>
      <c r="X106" s="35">
        <f t="shared" si="25"/>
        <v>0</v>
      </c>
    </row>
    <row r="107" spans="1:24" ht="12.75">
      <c r="A107" s="38" t="s">
        <v>250</v>
      </c>
      <c r="B107" s="38" t="s">
        <v>251</v>
      </c>
      <c r="C107" s="53"/>
      <c r="D107" s="53"/>
      <c r="E107" s="53"/>
      <c r="F107" s="33"/>
      <c r="G107" s="33"/>
      <c r="H107" s="53"/>
      <c r="I107" s="53"/>
      <c r="J107" s="54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33"/>
      <c r="V107" s="53"/>
      <c r="W107" s="33"/>
      <c r="X107" s="35">
        <f t="shared" si="25"/>
        <v>0</v>
      </c>
    </row>
    <row r="108" spans="1:24" ht="12.75">
      <c r="A108" s="38" t="s">
        <v>252</v>
      </c>
      <c r="B108" s="38" t="s">
        <v>253</v>
      </c>
      <c r="C108" s="53"/>
      <c r="D108" s="53"/>
      <c r="E108" s="53"/>
      <c r="F108" s="33"/>
      <c r="G108" s="33"/>
      <c r="H108" s="53"/>
      <c r="I108" s="53"/>
      <c r="J108" s="54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33"/>
      <c r="V108" s="53"/>
      <c r="W108" s="33"/>
      <c r="X108" s="35">
        <f t="shared" si="25"/>
        <v>0</v>
      </c>
    </row>
    <row r="109" spans="1:24" ht="12.75">
      <c r="A109" s="38" t="s">
        <v>254</v>
      </c>
      <c r="B109" s="38" t="s">
        <v>255</v>
      </c>
      <c r="C109" s="53"/>
      <c r="D109" s="53"/>
      <c r="E109" s="53"/>
      <c r="F109" s="33"/>
      <c r="G109" s="33"/>
      <c r="H109" s="53"/>
      <c r="I109" s="53"/>
      <c r="J109" s="54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33"/>
      <c r="V109" s="53"/>
      <c r="W109" s="33"/>
      <c r="X109" s="35">
        <f t="shared" si="25"/>
        <v>0</v>
      </c>
    </row>
    <row r="110" spans="1:24" s="19" customFormat="1" ht="12.75">
      <c r="A110" s="58" t="s">
        <v>256</v>
      </c>
      <c r="B110" s="43" t="s">
        <v>257</v>
      </c>
      <c r="C110" s="59">
        <f>SUM(C104:C107)</f>
        <v>0</v>
      </c>
      <c r="D110" s="59">
        <f>SUM(D104:D107)</f>
        <v>0</v>
      </c>
      <c r="E110" s="59">
        <f>SUM(E104:E107)</f>
        <v>0</v>
      </c>
      <c r="F110" s="59">
        <f>SUM(F104:F109)</f>
        <v>0</v>
      </c>
      <c r="G110" s="59">
        <f aca="true" t="shared" si="27" ref="G110:R110">SUM(G104:G107)</f>
        <v>0</v>
      </c>
      <c r="H110" s="59">
        <f t="shared" si="27"/>
        <v>0</v>
      </c>
      <c r="I110" s="59">
        <f t="shared" si="27"/>
        <v>0</v>
      </c>
      <c r="J110" s="57">
        <f t="shared" si="27"/>
        <v>0</v>
      </c>
      <c r="K110" s="59">
        <f t="shared" si="27"/>
        <v>0</v>
      </c>
      <c r="L110" s="59">
        <f t="shared" si="27"/>
        <v>0</v>
      </c>
      <c r="M110" s="59">
        <f t="shared" si="27"/>
        <v>0</v>
      </c>
      <c r="N110" s="59">
        <f t="shared" si="27"/>
        <v>0</v>
      </c>
      <c r="O110" s="59">
        <f t="shared" si="27"/>
        <v>0</v>
      </c>
      <c r="P110" s="59">
        <f t="shared" si="27"/>
        <v>0</v>
      </c>
      <c r="Q110" s="59">
        <f t="shared" si="27"/>
        <v>0</v>
      </c>
      <c r="R110" s="59">
        <f t="shared" si="27"/>
        <v>0</v>
      </c>
      <c r="S110" s="59">
        <v>0</v>
      </c>
      <c r="T110" s="59">
        <v>0</v>
      </c>
      <c r="U110" s="59">
        <f>SUM(U104:U109)</f>
        <v>0</v>
      </c>
      <c r="V110" s="59">
        <f>SUM(V104:V107)</f>
        <v>0</v>
      </c>
      <c r="W110" s="59">
        <f>SUM(W104:W107)</f>
        <v>0</v>
      </c>
      <c r="X110" s="35">
        <f t="shared" si="25"/>
        <v>0</v>
      </c>
    </row>
    <row r="111" spans="1:24" ht="12.75">
      <c r="A111" s="42" t="s">
        <v>258</v>
      </c>
      <c r="B111" s="38" t="s">
        <v>259</v>
      </c>
      <c r="C111" s="56"/>
      <c r="D111" s="56"/>
      <c r="E111" s="56"/>
      <c r="F111" s="33"/>
      <c r="G111" s="33"/>
      <c r="H111" s="56"/>
      <c r="I111" s="56"/>
      <c r="J111" s="57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33"/>
      <c r="V111" s="56"/>
      <c r="W111" s="33"/>
      <c r="X111" s="35">
        <f t="shared" si="25"/>
        <v>0</v>
      </c>
    </row>
    <row r="112" spans="1:24" ht="12.75">
      <c r="A112" s="42" t="s">
        <v>260</v>
      </c>
      <c r="B112" s="38" t="s">
        <v>261</v>
      </c>
      <c r="C112" s="56"/>
      <c r="D112" s="56"/>
      <c r="E112" s="56"/>
      <c r="F112" s="33">
        <v>1429138</v>
      </c>
      <c r="G112" s="33"/>
      <c r="H112" s="56"/>
      <c r="I112" s="56"/>
      <c r="J112" s="57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33"/>
      <c r="V112" s="56"/>
      <c r="W112" s="33"/>
      <c r="X112" s="35">
        <f t="shared" si="25"/>
        <v>1429138</v>
      </c>
    </row>
    <row r="113" spans="1:24" s="19" customFormat="1" ht="12.75">
      <c r="A113" s="58" t="s">
        <v>262</v>
      </c>
      <c r="B113" s="43" t="s">
        <v>263</v>
      </c>
      <c r="C113" s="60"/>
      <c r="D113" s="60"/>
      <c r="E113" s="60"/>
      <c r="F113" s="35"/>
      <c r="G113" s="35"/>
      <c r="H113" s="60"/>
      <c r="I113" s="60"/>
      <c r="J113" s="57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35"/>
      <c r="V113" s="60"/>
      <c r="W113" s="35"/>
      <c r="X113" s="35">
        <f t="shared" si="25"/>
        <v>0</v>
      </c>
    </row>
    <row r="114" spans="1:24" ht="12.75">
      <c r="A114" s="42" t="s">
        <v>264</v>
      </c>
      <c r="B114" s="38" t="s">
        <v>265</v>
      </c>
      <c r="C114" s="56"/>
      <c r="D114" s="56"/>
      <c r="E114" s="56"/>
      <c r="F114" s="33"/>
      <c r="G114" s="33"/>
      <c r="H114" s="56"/>
      <c r="I114" s="56"/>
      <c r="J114" s="57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33"/>
      <c r="V114" s="56"/>
      <c r="W114" s="33"/>
      <c r="X114" s="35">
        <f t="shared" si="25"/>
        <v>0</v>
      </c>
    </row>
    <row r="115" spans="1:24" ht="12.75">
      <c r="A115" s="42" t="s">
        <v>266</v>
      </c>
      <c r="B115" s="38" t="s">
        <v>267</v>
      </c>
      <c r="C115" s="56"/>
      <c r="D115" s="56"/>
      <c r="E115" s="56"/>
      <c r="F115" s="33"/>
      <c r="G115" s="33"/>
      <c r="H115" s="56"/>
      <c r="I115" s="56"/>
      <c r="J115" s="57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33"/>
      <c r="V115" s="56"/>
      <c r="W115" s="33"/>
      <c r="X115" s="35">
        <f t="shared" si="25"/>
        <v>0</v>
      </c>
    </row>
    <row r="116" spans="1:24" ht="12.75">
      <c r="A116" s="42" t="s">
        <v>268</v>
      </c>
      <c r="B116" s="38" t="s">
        <v>269</v>
      </c>
      <c r="C116" s="56"/>
      <c r="D116" s="56"/>
      <c r="E116" s="56"/>
      <c r="F116" s="33"/>
      <c r="G116" s="33"/>
      <c r="H116" s="56"/>
      <c r="I116" s="56"/>
      <c r="J116" s="57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33"/>
      <c r="V116" s="56"/>
      <c r="W116" s="33"/>
      <c r="X116" s="35">
        <f t="shared" si="25"/>
        <v>0</v>
      </c>
    </row>
    <row r="117" spans="1:24" ht="12.75">
      <c r="A117" s="42" t="s">
        <v>270</v>
      </c>
      <c r="B117" s="38" t="s">
        <v>271</v>
      </c>
      <c r="C117" s="56"/>
      <c r="D117" s="56"/>
      <c r="E117" s="56"/>
      <c r="F117" s="33"/>
      <c r="G117" s="33"/>
      <c r="H117" s="56"/>
      <c r="I117" s="56"/>
      <c r="J117" s="57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33"/>
      <c r="V117" s="56"/>
      <c r="W117" s="33"/>
      <c r="X117" s="35">
        <f t="shared" si="25"/>
        <v>0</v>
      </c>
    </row>
    <row r="118" spans="1:24" s="19" customFormat="1" ht="12.75">
      <c r="A118" s="50" t="s">
        <v>272</v>
      </c>
      <c r="B118" s="43" t="s">
        <v>273</v>
      </c>
      <c r="C118" s="59">
        <f aca="true" t="shared" si="28" ref="C118:R118">C103+C110+C111+C112+C113+C114+C115+C116</f>
        <v>0</v>
      </c>
      <c r="D118" s="59">
        <f t="shared" si="28"/>
        <v>0</v>
      </c>
      <c r="E118" s="59">
        <f t="shared" si="28"/>
        <v>0</v>
      </c>
      <c r="F118" s="59">
        <f t="shared" si="28"/>
        <v>1429138</v>
      </c>
      <c r="G118" s="59">
        <f t="shared" si="28"/>
        <v>0</v>
      </c>
      <c r="H118" s="59">
        <f t="shared" si="28"/>
        <v>0</v>
      </c>
      <c r="I118" s="59">
        <f t="shared" si="28"/>
        <v>0</v>
      </c>
      <c r="J118" s="57">
        <f t="shared" si="28"/>
        <v>0</v>
      </c>
      <c r="K118" s="59">
        <f t="shared" si="28"/>
        <v>0</v>
      </c>
      <c r="L118" s="59">
        <f t="shared" si="28"/>
        <v>0</v>
      </c>
      <c r="M118" s="59">
        <f t="shared" si="28"/>
        <v>0</v>
      </c>
      <c r="N118" s="59">
        <f t="shared" si="28"/>
        <v>0</v>
      </c>
      <c r="O118" s="59">
        <f t="shared" si="28"/>
        <v>0</v>
      </c>
      <c r="P118" s="59">
        <f t="shared" si="28"/>
        <v>0</v>
      </c>
      <c r="Q118" s="59">
        <f t="shared" si="28"/>
        <v>0</v>
      </c>
      <c r="R118" s="59">
        <f t="shared" si="28"/>
        <v>0</v>
      </c>
      <c r="S118" s="59">
        <v>0</v>
      </c>
      <c r="T118" s="59">
        <v>0</v>
      </c>
      <c r="U118" s="59">
        <f>U103+U110+U111+U112+U113+U114+U115+U116</f>
        <v>0</v>
      </c>
      <c r="V118" s="59">
        <f>V103+V110+V111+V112+V113+V114+V115+V116</f>
        <v>0</v>
      </c>
      <c r="W118" s="59">
        <f>W103+W110+W111+W112+W113+W114+W115+W116</f>
        <v>0</v>
      </c>
      <c r="X118" s="35">
        <f t="shared" si="25"/>
        <v>1429138</v>
      </c>
    </row>
    <row r="119" spans="1:24" ht="12.75">
      <c r="A119" s="42" t="s">
        <v>274</v>
      </c>
      <c r="B119" s="38" t="s">
        <v>275</v>
      </c>
      <c r="C119" s="56"/>
      <c r="D119" s="56"/>
      <c r="E119" s="56"/>
      <c r="F119" s="33"/>
      <c r="G119" s="33"/>
      <c r="H119" s="56"/>
      <c r="I119" s="56"/>
      <c r="J119" s="57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33"/>
      <c r="V119" s="56"/>
      <c r="W119" s="33"/>
      <c r="X119" s="35">
        <f t="shared" si="25"/>
        <v>0</v>
      </c>
    </row>
    <row r="120" spans="1:24" ht="12.75">
      <c r="A120" s="38" t="s">
        <v>276</v>
      </c>
      <c r="B120" s="38" t="s">
        <v>277</v>
      </c>
      <c r="C120" s="53"/>
      <c r="D120" s="53"/>
      <c r="E120" s="53"/>
      <c r="F120" s="33"/>
      <c r="G120" s="33"/>
      <c r="H120" s="53"/>
      <c r="I120" s="53"/>
      <c r="J120" s="54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33"/>
      <c r="V120" s="53"/>
      <c r="W120" s="33"/>
      <c r="X120" s="35">
        <f t="shared" si="25"/>
        <v>0</v>
      </c>
    </row>
    <row r="121" spans="1:24" ht="12.75">
      <c r="A121" s="42" t="s">
        <v>278</v>
      </c>
      <c r="B121" s="38" t="s">
        <v>279</v>
      </c>
      <c r="C121" s="56"/>
      <c r="D121" s="56"/>
      <c r="E121" s="56"/>
      <c r="F121" s="33"/>
      <c r="G121" s="33"/>
      <c r="H121" s="56"/>
      <c r="I121" s="56"/>
      <c r="J121" s="57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33"/>
      <c r="V121" s="56"/>
      <c r="W121" s="33"/>
      <c r="X121" s="35">
        <f t="shared" si="25"/>
        <v>0</v>
      </c>
    </row>
    <row r="122" spans="1:24" ht="17.25" customHeight="1">
      <c r="A122" s="42" t="s">
        <v>280</v>
      </c>
      <c r="B122" s="38" t="s">
        <v>281</v>
      </c>
      <c r="C122" s="56"/>
      <c r="D122" s="56"/>
      <c r="E122" s="56"/>
      <c r="F122" s="33"/>
      <c r="G122" s="33"/>
      <c r="H122" s="56"/>
      <c r="I122" s="56"/>
      <c r="J122" s="57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33"/>
      <c r="V122" s="56"/>
      <c r="W122" s="33"/>
      <c r="X122" s="35">
        <f t="shared" si="25"/>
        <v>0</v>
      </c>
    </row>
    <row r="123" spans="1:24" ht="12.75">
      <c r="A123" s="42" t="s">
        <v>282</v>
      </c>
      <c r="B123" s="38" t="s">
        <v>283</v>
      </c>
      <c r="C123" s="56"/>
      <c r="D123" s="56"/>
      <c r="E123" s="56"/>
      <c r="F123" s="33"/>
      <c r="G123" s="33"/>
      <c r="H123" s="56"/>
      <c r="I123" s="56"/>
      <c r="J123" s="57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33"/>
      <c r="V123" s="56"/>
      <c r="W123" s="33"/>
      <c r="X123" s="35">
        <f t="shared" si="25"/>
        <v>0</v>
      </c>
    </row>
    <row r="124" spans="1:24" s="19" customFormat="1" ht="12.75">
      <c r="A124" s="50" t="s">
        <v>284</v>
      </c>
      <c r="B124" s="43" t="s">
        <v>285</v>
      </c>
      <c r="C124" s="59">
        <f aca="true" t="shared" si="29" ref="C124:R124">SUM(C119:C122)</f>
        <v>0</v>
      </c>
      <c r="D124" s="59">
        <f t="shared" si="29"/>
        <v>0</v>
      </c>
      <c r="E124" s="59">
        <f t="shared" si="29"/>
        <v>0</v>
      </c>
      <c r="F124" s="59">
        <f t="shared" si="29"/>
        <v>0</v>
      </c>
      <c r="G124" s="59">
        <f t="shared" si="29"/>
        <v>0</v>
      </c>
      <c r="H124" s="59">
        <f t="shared" si="29"/>
        <v>0</v>
      </c>
      <c r="I124" s="59">
        <f t="shared" si="29"/>
        <v>0</v>
      </c>
      <c r="J124" s="57">
        <f t="shared" si="29"/>
        <v>0</v>
      </c>
      <c r="K124" s="59">
        <f t="shared" si="29"/>
        <v>0</v>
      </c>
      <c r="L124" s="59">
        <f t="shared" si="29"/>
        <v>0</v>
      </c>
      <c r="M124" s="59">
        <f t="shared" si="29"/>
        <v>0</v>
      </c>
      <c r="N124" s="59">
        <f t="shared" si="29"/>
        <v>0</v>
      </c>
      <c r="O124" s="59">
        <f t="shared" si="29"/>
        <v>0</v>
      </c>
      <c r="P124" s="59">
        <f t="shared" si="29"/>
        <v>0</v>
      </c>
      <c r="Q124" s="59">
        <f t="shared" si="29"/>
        <v>0</v>
      </c>
      <c r="R124" s="59">
        <f t="shared" si="29"/>
        <v>0</v>
      </c>
      <c r="S124" s="59">
        <v>0</v>
      </c>
      <c r="T124" s="59">
        <v>0</v>
      </c>
      <c r="U124" s="59">
        <f>SUM(U119:U122)</f>
        <v>0</v>
      </c>
      <c r="V124" s="59">
        <f>SUM(V119:V122)</f>
        <v>0</v>
      </c>
      <c r="W124" s="59">
        <f>SUM(W119:W122)</f>
        <v>0</v>
      </c>
      <c r="X124" s="35">
        <f t="shared" si="25"/>
        <v>0</v>
      </c>
    </row>
    <row r="125" spans="1:24" ht="12.75">
      <c r="A125" s="38" t="s">
        <v>286</v>
      </c>
      <c r="B125" s="38" t="s">
        <v>287</v>
      </c>
      <c r="C125" s="53"/>
      <c r="D125" s="53"/>
      <c r="E125" s="53"/>
      <c r="F125" s="33"/>
      <c r="G125" s="33"/>
      <c r="H125" s="53"/>
      <c r="I125" s="53"/>
      <c r="J125" s="54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33"/>
      <c r="V125" s="53"/>
      <c r="W125" s="33"/>
      <c r="X125" s="35">
        <f t="shared" si="25"/>
        <v>0</v>
      </c>
    </row>
    <row r="126" spans="1:24" ht="12.75">
      <c r="A126" s="38" t="s">
        <v>288</v>
      </c>
      <c r="B126" s="38" t="s">
        <v>289</v>
      </c>
      <c r="C126" s="53"/>
      <c r="D126" s="53"/>
      <c r="E126" s="53"/>
      <c r="F126" s="33"/>
      <c r="G126" s="33"/>
      <c r="H126" s="53"/>
      <c r="I126" s="53"/>
      <c r="J126" s="54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33"/>
      <c r="V126" s="53"/>
      <c r="W126" s="33"/>
      <c r="X126" s="35">
        <f t="shared" si="25"/>
        <v>0</v>
      </c>
    </row>
    <row r="127" spans="1:24" s="19" customFormat="1" ht="12.75">
      <c r="A127" s="51" t="s">
        <v>290</v>
      </c>
      <c r="B127" s="61" t="s">
        <v>291</v>
      </c>
      <c r="C127" s="35">
        <f aca="true" t="shared" si="30" ref="C127:I127">SUM(C118,C124)</f>
        <v>0</v>
      </c>
      <c r="D127" s="35">
        <f t="shared" si="30"/>
        <v>0</v>
      </c>
      <c r="E127" s="35">
        <f t="shared" si="30"/>
        <v>0</v>
      </c>
      <c r="F127" s="35">
        <f t="shared" si="30"/>
        <v>1429138</v>
      </c>
      <c r="G127" s="35">
        <f t="shared" si="30"/>
        <v>0</v>
      </c>
      <c r="H127" s="35">
        <f t="shared" si="30"/>
        <v>0</v>
      </c>
      <c r="I127" s="35">
        <f t="shared" si="30"/>
        <v>0</v>
      </c>
      <c r="J127" s="35">
        <f aca="true" t="shared" si="31" ref="J127:W127">SUM(J118,J124)</f>
        <v>0</v>
      </c>
      <c r="K127" s="35">
        <f t="shared" si="31"/>
        <v>0</v>
      </c>
      <c r="L127" s="35">
        <f t="shared" si="31"/>
        <v>0</v>
      </c>
      <c r="M127" s="35">
        <f t="shared" si="31"/>
        <v>0</v>
      </c>
      <c r="N127" s="35">
        <f t="shared" si="31"/>
        <v>0</v>
      </c>
      <c r="O127" s="35">
        <f t="shared" si="31"/>
        <v>0</v>
      </c>
      <c r="P127" s="35">
        <f t="shared" si="31"/>
        <v>0</v>
      </c>
      <c r="Q127" s="35">
        <f t="shared" si="31"/>
        <v>0</v>
      </c>
      <c r="R127" s="35">
        <f t="shared" si="31"/>
        <v>0</v>
      </c>
      <c r="S127" s="35">
        <f t="shared" si="31"/>
        <v>0</v>
      </c>
      <c r="T127" s="35">
        <f t="shared" si="31"/>
        <v>0</v>
      </c>
      <c r="U127" s="35">
        <f t="shared" si="31"/>
        <v>0</v>
      </c>
      <c r="V127" s="35">
        <f t="shared" si="31"/>
        <v>0</v>
      </c>
      <c r="W127" s="35">
        <f t="shared" si="31"/>
        <v>0</v>
      </c>
      <c r="X127" s="35">
        <f t="shared" si="25"/>
        <v>1429138</v>
      </c>
    </row>
    <row r="128" spans="1:24" s="19" customFormat="1" ht="12.75">
      <c r="A128" s="62" t="s">
        <v>14</v>
      </c>
      <c r="B128" s="63"/>
      <c r="C128" s="41">
        <f>C99+C127</f>
        <v>6139582</v>
      </c>
      <c r="D128" s="41">
        <f>D99+D127</f>
        <v>139242</v>
      </c>
      <c r="E128" s="41">
        <f>E99+E127</f>
        <v>255228</v>
      </c>
      <c r="F128" s="41">
        <f>SUM(F99,F127)</f>
        <v>1429138</v>
      </c>
      <c r="G128" s="41">
        <f aca="true" t="shared" si="32" ref="G128:T128">G99+G127</f>
        <v>867999</v>
      </c>
      <c r="H128" s="41">
        <f t="shared" si="32"/>
        <v>4983795</v>
      </c>
      <c r="I128" s="41">
        <f t="shared" si="32"/>
        <v>8386698</v>
      </c>
      <c r="J128" s="47">
        <f t="shared" si="32"/>
        <v>671920</v>
      </c>
      <c r="K128" s="41">
        <f t="shared" si="32"/>
        <v>1100000</v>
      </c>
      <c r="L128" s="41">
        <f t="shared" si="32"/>
        <v>1909600</v>
      </c>
      <c r="M128" s="41">
        <f t="shared" si="32"/>
        <v>10546394</v>
      </c>
      <c r="N128" s="41">
        <f t="shared" si="32"/>
        <v>150531885</v>
      </c>
      <c r="O128" s="41">
        <f t="shared" si="32"/>
        <v>1679075</v>
      </c>
      <c r="P128" s="41">
        <f t="shared" si="32"/>
        <v>4251082</v>
      </c>
      <c r="Q128" s="41">
        <f t="shared" si="32"/>
        <v>196850</v>
      </c>
      <c r="R128" s="41">
        <f t="shared" si="32"/>
        <v>446084</v>
      </c>
      <c r="S128" s="41">
        <f t="shared" si="32"/>
        <v>1700000</v>
      </c>
      <c r="T128" s="41">
        <f t="shared" si="32"/>
        <v>120000</v>
      </c>
      <c r="U128" s="41">
        <f>SUM(U99,U127)</f>
        <v>1058490</v>
      </c>
      <c r="V128" s="41">
        <f>V99+V127</f>
        <v>4250009</v>
      </c>
      <c r="W128" s="41">
        <f>W99+W127</f>
        <v>13305210</v>
      </c>
      <c r="X128" s="35">
        <f t="shared" si="25"/>
        <v>213968281</v>
      </c>
    </row>
    <row r="129" spans="2:24" ht="12.75">
      <c r="B129" s="64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6"/>
    </row>
    <row r="130" spans="2:23" ht="12.75">
      <c r="B130" s="67"/>
      <c r="C130" s="67"/>
      <c r="D130" s="67"/>
      <c r="E130" s="67"/>
      <c r="F130" s="67"/>
      <c r="G130" s="67"/>
      <c r="H130" s="67"/>
      <c r="I130" s="67"/>
      <c r="J130" s="68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</row>
    <row r="131" spans="2:23" ht="12.75">
      <c r="B131" s="67"/>
      <c r="C131" s="67"/>
      <c r="D131" s="67"/>
      <c r="E131" s="67"/>
      <c r="F131" s="67"/>
      <c r="G131" s="67"/>
      <c r="H131" s="67"/>
      <c r="I131" s="67"/>
      <c r="J131" s="68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</row>
    <row r="132" spans="2:23" ht="12.75">
      <c r="B132" s="67"/>
      <c r="C132" s="67"/>
      <c r="D132" s="67"/>
      <c r="E132" s="67"/>
      <c r="F132" s="67"/>
      <c r="G132" s="67"/>
      <c r="H132" s="67"/>
      <c r="I132" s="67"/>
      <c r="J132" s="68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</row>
    <row r="133" spans="2:23" ht="12.75">
      <c r="B133" s="67"/>
      <c r="C133" s="67"/>
      <c r="D133" s="67"/>
      <c r="E133" s="67"/>
      <c r="F133" s="67"/>
      <c r="G133" s="67"/>
      <c r="H133" s="67"/>
      <c r="I133" s="67"/>
      <c r="J133" s="68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</row>
    <row r="134" spans="2:23" ht="12.75">
      <c r="B134" s="67"/>
      <c r="C134" s="67"/>
      <c r="D134" s="67"/>
      <c r="E134" s="67"/>
      <c r="F134" s="67"/>
      <c r="G134" s="67"/>
      <c r="H134" s="67"/>
      <c r="I134" s="67"/>
      <c r="J134" s="68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</row>
    <row r="135" spans="2:23" ht="12.75">
      <c r="B135" s="67"/>
      <c r="C135" s="67"/>
      <c r="D135" s="67"/>
      <c r="E135" s="67"/>
      <c r="F135" s="67"/>
      <c r="G135" s="67"/>
      <c r="H135" s="67"/>
      <c r="I135" s="67"/>
      <c r="J135" s="68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</row>
    <row r="136" spans="2:23" ht="12.75">
      <c r="B136" s="67"/>
      <c r="C136" s="67"/>
      <c r="D136" s="67"/>
      <c r="E136" s="67"/>
      <c r="F136" s="67"/>
      <c r="G136" s="67"/>
      <c r="H136" s="67"/>
      <c r="I136" s="67"/>
      <c r="J136" s="68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</row>
    <row r="137" spans="2:23" ht="12.75">
      <c r="B137" s="67"/>
      <c r="C137" s="67"/>
      <c r="D137" s="67"/>
      <c r="E137" s="67"/>
      <c r="F137" s="67"/>
      <c r="G137" s="67"/>
      <c r="H137" s="67"/>
      <c r="I137" s="67"/>
      <c r="J137" s="68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</row>
    <row r="138" spans="2:23" ht="12.75">
      <c r="B138" s="67"/>
      <c r="C138" s="67"/>
      <c r="D138" s="67"/>
      <c r="E138" s="67"/>
      <c r="F138" s="67"/>
      <c r="G138" s="67"/>
      <c r="H138" s="67"/>
      <c r="I138" s="67"/>
      <c r="J138" s="68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</row>
    <row r="139" spans="2:23" ht="12.75">
      <c r="B139" s="67"/>
      <c r="C139" s="67"/>
      <c r="D139" s="67"/>
      <c r="E139" s="67"/>
      <c r="F139" s="67"/>
      <c r="G139" s="67"/>
      <c r="H139" s="67"/>
      <c r="I139" s="67"/>
      <c r="J139" s="68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</row>
    <row r="140" spans="2:23" ht="12.75">
      <c r="B140" s="67"/>
      <c r="C140" s="67"/>
      <c r="D140" s="67"/>
      <c r="E140" s="67"/>
      <c r="F140" s="67"/>
      <c r="G140" s="67"/>
      <c r="H140" s="67"/>
      <c r="I140" s="67"/>
      <c r="J140" s="68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</row>
    <row r="141" spans="2:23" ht="12.75">
      <c r="B141" s="67"/>
      <c r="C141" s="67"/>
      <c r="D141" s="67"/>
      <c r="E141" s="67"/>
      <c r="F141" s="67"/>
      <c r="G141" s="67"/>
      <c r="H141" s="67"/>
      <c r="I141" s="67"/>
      <c r="J141" s="68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</row>
    <row r="142" spans="2:23" ht="12.75">
      <c r="B142" s="67"/>
      <c r="C142" s="67"/>
      <c r="D142" s="67"/>
      <c r="E142" s="67"/>
      <c r="F142" s="67"/>
      <c r="G142" s="67"/>
      <c r="H142" s="67"/>
      <c r="I142" s="67"/>
      <c r="J142" s="68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</row>
    <row r="143" spans="2:23" ht="12.75">
      <c r="B143" s="67"/>
      <c r="C143" s="67"/>
      <c r="D143" s="67"/>
      <c r="E143" s="67"/>
      <c r="F143" s="67"/>
      <c r="G143" s="67"/>
      <c r="H143" s="67"/>
      <c r="I143" s="67"/>
      <c r="J143" s="68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</row>
    <row r="144" spans="2:23" ht="12.75">
      <c r="B144" s="67"/>
      <c r="C144" s="67"/>
      <c r="D144" s="67"/>
      <c r="E144" s="67"/>
      <c r="F144" s="67"/>
      <c r="G144" s="67"/>
      <c r="H144" s="67"/>
      <c r="I144" s="67"/>
      <c r="J144" s="68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</row>
    <row r="145" spans="2:23" ht="12.75">
      <c r="B145" s="67"/>
      <c r="C145" s="67"/>
      <c r="D145" s="67"/>
      <c r="E145" s="67"/>
      <c r="F145" s="67"/>
      <c r="G145" s="67"/>
      <c r="H145" s="67"/>
      <c r="I145" s="67"/>
      <c r="J145" s="68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</row>
    <row r="146" spans="2:23" ht="12.75">
      <c r="B146" s="67"/>
      <c r="C146" s="67"/>
      <c r="D146" s="67"/>
      <c r="E146" s="67"/>
      <c r="F146" s="67"/>
      <c r="G146" s="67"/>
      <c r="H146" s="67"/>
      <c r="I146" s="67"/>
      <c r="J146" s="68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</row>
    <row r="147" spans="2:23" ht="12.75">
      <c r="B147" s="67"/>
      <c r="C147" s="67"/>
      <c r="D147" s="67"/>
      <c r="E147" s="67"/>
      <c r="F147" s="67"/>
      <c r="G147" s="67"/>
      <c r="H147" s="67"/>
      <c r="I147" s="67"/>
      <c r="J147" s="68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</row>
    <row r="148" spans="2:23" ht="12.75">
      <c r="B148" s="67"/>
      <c r="C148" s="67"/>
      <c r="D148" s="67"/>
      <c r="E148" s="67"/>
      <c r="F148" s="67"/>
      <c r="G148" s="67"/>
      <c r="H148" s="67"/>
      <c r="I148" s="67"/>
      <c r="J148" s="68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</row>
    <row r="149" spans="2:23" ht="12.75">
      <c r="B149" s="67"/>
      <c r="C149" s="67"/>
      <c r="D149" s="67"/>
      <c r="E149" s="67"/>
      <c r="F149" s="67"/>
      <c r="G149" s="67"/>
      <c r="H149" s="67"/>
      <c r="I149" s="67"/>
      <c r="J149" s="68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</row>
    <row r="150" spans="2:23" ht="12.75">
      <c r="B150" s="67"/>
      <c r="C150" s="67"/>
      <c r="D150" s="67"/>
      <c r="E150" s="67"/>
      <c r="F150" s="67"/>
      <c r="G150" s="67"/>
      <c r="H150" s="67"/>
      <c r="I150" s="67"/>
      <c r="J150" s="68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</row>
    <row r="151" spans="2:23" ht="12.75">
      <c r="B151" s="67"/>
      <c r="C151" s="67"/>
      <c r="D151" s="67"/>
      <c r="E151" s="67"/>
      <c r="F151" s="67"/>
      <c r="G151" s="67"/>
      <c r="H151" s="67"/>
      <c r="I151" s="67"/>
      <c r="J151" s="68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</row>
    <row r="152" spans="2:23" ht="12.75">
      <c r="B152" s="67"/>
      <c r="C152" s="67"/>
      <c r="D152" s="67"/>
      <c r="E152" s="67"/>
      <c r="F152" s="67"/>
      <c r="G152" s="67"/>
      <c r="H152" s="67"/>
      <c r="I152" s="67"/>
      <c r="J152" s="68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</row>
    <row r="153" spans="2:23" ht="12.75">
      <c r="B153" s="67"/>
      <c r="C153" s="67"/>
      <c r="D153" s="67"/>
      <c r="E153" s="67"/>
      <c r="F153" s="67"/>
      <c r="G153" s="67"/>
      <c r="H153" s="67"/>
      <c r="I153" s="67"/>
      <c r="J153" s="68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</row>
    <row r="154" spans="2:23" ht="12.75">
      <c r="B154" s="67"/>
      <c r="C154" s="67"/>
      <c r="D154" s="67"/>
      <c r="E154" s="67"/>
      <c r="F154" s="67"/>
      <c r="G154" s="67"/>
      <c r="H154" s="67"/>
      <c r="I154" s="67"/>
      <c r="J154" s="68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</row>
    <row r="155" spans="2:23" ht="12.75">
      <c r="B155" s="67"/>
      <c r="C155" s="67"/>
      <c r="D155" s="67"/>
      <c r="E155" s="67"/>
      <c r="F155" s="67"/>
      <c r="G155" s="67"/>
      <c r="H155" s="67"/>
      <c r="I155" s="67"/>
      <c r="J155" s="68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</row>
    <row r="156" spans="2:23" ht="12.75">
      <c r="B156" s="67"/>
      <c r="C156" s="67"/>
      <c r="D156" s="67"/>
      <c r="E156" s="67"/>
      <c r="F156" s="67"/>
      <c r="G156" s="67"/>
      <c r="H156" s="67"/>
      <c r="I156" s="67"/>
      <c r="J156" s="68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</row>
    <row r="157" spans="2:23" ht="12.75">
      <c r="B157" s="67"/>
      <c r="C157" s="67"/>
      <c r="D157" s="67"/>
      <c r="E157" s="67"/>
      <c r="F157" s="67"/>
      <c r="G157" s="67"/>
      <c r="H157" s="67"/>
      <c r="I157" s="67"/>
      <c r="J157" s="68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</row>
    <row r="158" spans="2:23" ht="12.75">
      <c r="B158" s="67"/>
      <c r="C158" s="67"/>
      <c r="D158" s="67"/>
      <c r="E158" s="67"/>
      <c r="F158" s="67"/>
      <c r="G158" s="67"/>
      <c r="H158" s="67"/>
      <c r="I158" s="67"/>
      <c r="J158" s="68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</row>
    <row r="159" spans="2:23" ht="12.75">
      <c r="B159" s="67"/>
      <c r="C159" s="67"/>
      <c r="D159" s="67"/>
      <c r="E159" s="67"/>
      <c r="F159" s="67"/>
      <c r="G159" s="67"/>
      <c r="H159" s="67"/>
      <c r="I159" s="67"/>
      <c r="J159" s="68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</row>
    <row r="160" spans="2:23" ht="12.75">
      <c r="B160" s="67"/>
      <c r="C160" s="67"/>
      <c r="D160" s="67"/>
      <c r="E160" s="67"/>
      <c r="F160" s="67"/>
      <c r="G160" s="67"/>
      <c r="H160" s="67"/>
      <c r="I160" s="67"/>
      <c r="J160" s="68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</row>
    <row r="161" spans="2:23" ht="12.75">
      <c r="B161" s="67"/>
      <c r="C161" s="67"/>
      <c r="D161" s="67"/>
      <c r="E161" s="67"/>
      <c r="F161" s="67"/>
      <c r="G161" s="67"/>
      <c r="H161" s="67"/>
      <c r="I161" s="67"/>
      <c r="J161" s="68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</row>
    <row r="162" spans="2:23" ht="12.75">
      <c r="B162" s="67"/>
      <c r="C162" s="67"/>
      <c r="D162" s="67"/>
      <c r="E162" s="67"/>
      <c r="F162" s="67"/>
      <c r="G162" s="67"/>
      <c r="H162" s="67"/>
      <c r="I162" s="67"/>
      <c r="J162" s="68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</row>
    <row r="163" spans="2:23" ht="12.75">
      <c r="B163" s="67"/>
      <c r="C163" s="67"/>
      <c r="D163" s="67"/>
      <c r="E163" s="67"/>
      <c r="F163" s="67"/>
      <c r="G163" s="67"/>
      <c r="H163" s="67"/>
      <c r="I163" s="67"/>
      <c r="J163" s="68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</row>
    <row r="164" spans="2:23" ht="12.75">
      <c r="B164" s="67"/>
      <c r="C164" s="67"/>
      <c r="D164" s="67"/>
      <c r="E164" s="67"/>
      <c r="F164" s="67"/>
      <c r="G164" s="67"/>
      <c r="H164" s="67"/>
      <c r="I164" s="67"/>
      <c r="J164" s="68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</row>
    <row r="165" spans="2:23" ht="12.75">
      <c r="B165" s="67"/>
      <c r="C165" s="67"/>
      <c r="D165" s="67"/>
      <c r="E165" s="67"/>
      <c r="F165" s="67"/>
      <c r="G165" s="67"/>
      <c r="H165" s="67"/>
      <c r="I165" s="67"/>
      <c r="J165" s="68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</row>
    <row r="166" spans="2:23" ht="12.75">
      <c r="B166" s="67"/>
      <c r="C166" s="67"/>
      <c r="D166" s="67"/>
      <c r="E166" s="67"/>
      <c r="F166" s="67"/>
      <c r="G166" s="67"/>
      <c r="H166" s="67"/>
      <c r="I166" s="67"/>
      <c r="J166" s="68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</row>
    <row r="167" spans="2:23" ht="12.75">
      <c r="B167" s="67"/>
      <c r="C167" s="67"/>
      <c r="D167" s="67"/>
      <c r="E167" s="67"/>
      <c r="F167" s="67"/>
      <c r="G167" s="67"/>
      <c r="H167" s="67"/>
      <c r="I167" s="67"/>
      <c r="J167" s="68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</row>
    <row r="168" spans="2:23" ht="12.75">
      <c r="B168" s="67"/>
      <c r="C168" s="67"/>
      <c r="D168" s="67"/>
      <c r="E168" s="67"/>
      <c r="F168" s="67"/>
      <c r="G168" s="67"/>
      <c r="H168" s="67"/>
      <c r="I168" s="67"/>
      <c r="J168" s="68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</row>
    <row r="169" spans="2:23" ht="12.75">
      <c r="B169" s="67"/>
      <c r="C169" s="67"/>
      <c r="D169" s="67"/>
      <c r="E169" s="67"/>
      <c r="F169" s="67"/>
      <c r="G169" s="67"/>
      <c r="H169" s="67"/>
      <c r="I169" s="67"/>
      <c r="J169" s="68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</row>
    <row r="170" spans="2:23" ht="12.75">
      <c r="B170" s="67"/>
      <c r="C170" s="67"/>
      <c r="D170" s="67"/>
      <c r="E170" s="67"/>
      <c r="F170" s="67"/>
      <c r="G170" s="67"/>
      <c r="H170" s="67"/>
      <c r="I170" s="67"/>
      <c r="J170" s="68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</row>
    <row r="171" spans="2:23" ht="12.75">
      <c r="B171" s="67"/>
      <c r="C171" s="67"/>
      <c r="D171" s="67"/>
      <c r="E171" s="67"/>
      <c r="F171" s="67"/>
      <c r="G171" s="67"/>
      <c r="H171" s="67"/>
      <c r="I171" s="67"/>
      <c r="J171" s="68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</row>
    <row r="172" spans="2:23" ht="12.75">
      <c r="B172" s="67"/>
      <c r="C172" s="67"/>
      <c r="D172" s="67"/>
      <c r="E172" s="67"/>
      <c r="F172" s="67"/>
      <c r="G172" s="67"/>
      <c r="H172" s="67"/>
      <c r="I172" s="67"/>
      <c r="J172" s="68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</row>
    <row r="173" spans="2:23" ht="12.75">
      <c r="B173" s="67"/>
      <c r="C173" s="67"/>
      <c r="D173" s="67"/>
      <c r="E173" s="67"/>
      <c r="F173" s="67"/>
      <c r="G173" s="67"/>
      <c r="H173" s="67"/>
      <c r="I173" s="67"/>
      <c r="J173" s="68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</row>
    <row r="174" spans="2:23" ht="12.75">
      <c r="B174" s="67"/>
      <c r="C174" s="67"/>
      <c r="D174" s="67"/>
      <c r="E174" s="67"/>
      <c r="F174" s="67"/>
      <c r="G174" s="67"/>
      <c r="H174" s="67"/>
      <c r="I174" s="67"/>
      <c r="J174" s="68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</row>
    <row r="175" spans="2:23" ht="12.75">
      <c r="B175" s="67"/>
      <c r="C175" s="67"/>
      <c r="D175" s="67"/>
      <c r="E175" s="67"/>
      <c r="F175" s="67"/>
      <c r="G175" s="67"/>
      <c r="H175" s="67"/>
      <c r="I175" s="67"/>
      <c r="J175" s="68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</row>
    <row r="176" spans="2:23" ht="12.75">
      <c r="B176" s="67"/>
      <c r="C176" s="67"/>
      <c r="D176" s="67"/>
      <c r="E176" s="67"/>
      <c r="F176" s="67"/>
      <c r="G176" s="67"/>
      <c r="H176" s="67"/>
      <c r="I176" s="67"/>
      <c r="J176" s="68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</row>
    <row r="177" spans="2:23" ht="12.75">
      <c r="B177" s="67"/>
      <c r="C177" s="67"/>
      <c r="D177" s="67"/>
      <c r="E177" s="67"/>
      <c r="F177" s="67"/>
      <c r="G177" s="67"/>
      <c r="H177" s="67"/>
      <c r="I177" s="67"/>
      <c r="J177" s="68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</row>
  </sheetData>
  <sheetProtection selectLockedCells="1" selectUnlockedCells="1"/>
  <mergeCells count="1">
    <mergeCell ref="A1:C1"/>
  </mergeCells>
  <printOptions/>
  <pageMargins left="0.39375" right="0.39375" top="0.6" bottom="0.49027777777777776" header="0.3798611111111111" footer="0.5118055555555555"/>
  <pageSetup horizontalDpi="300" verticalDpi="300" orientation="landscape" paperSize="9" scale="35"/>
  <headerFooter alignWithMargins="0">
    <oddHeader>&amp;C&amp;"Times New Roman,Normál"&amp;12 2. melléklet a 12/2020. (XI. 5.)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zoomScale="80" zoomScaleNormal="80" workbookViewId="0" topLeftCell="A1">
      <selection activeCell="J17" sqref="J17"/>
    </sheetView>
  </sheetViews>
  <sheetFormatPr defaultColWidth="9.140625" defaultRowHeight="15"/>
  <cols>
    <col min="7" max="7" width="7.28125" style="0" customWidth="1"/>
    <col min="8" max="8" width="21.57421875" style="0" customWidth="1"/>
    <col min="9" max="9" width="0" style="0" hidden="1" customWidth="1"/>
    <col min="10" max="10" width="15.8515625" style="0" customWidth="1"/>
  </cols>
  <sheetData>
    <row r="1" spans="1:10" ht="12.75">
      <c r="A1" s="338" t="s">
        <v>692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2.75">
      <c r="A2" s="338"/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2.75">
      <c r="A3" s="338"/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2.75">
      <c r="A4" s="338"/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2.75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2.75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2.75">
      <c r="A7" s="339" t="s">
        <v>693</v>
      </c>
      <c r="B7" s="339"/>
      <c r="C7" s="339"/>
      <c r="D7" s="339"/>
      <c r="E7" s="339"/>
      <c r="F7" s="339"/>
      <c r="G7" s="339"/>
      <c r="H7" s="339"/>
      <c r="I7" s="340"/>
      <c r="J7" s="74">
        <v>0</v>
      </c>
    </row>
    <row r="8" spans="1:10" ht="12.75">
      <c r="A8" s="341" t="s">
        <v>694</v>
      </c>
      <c r="B8" s="342"/>
      <c r="C8" s="342"/>
      <c r="D8" s="342"/>
      <c r="E8" s="342"/>
      <c r="F8" s="342"/>
      <c r="G8" s="342"/>
      <c r="H8" s="342"/>
      <c r="I8" s="340"/>
      <c r="J8" s="74">
        <v>0</v>
      </c>
    </row>
    <row r="9" spans="1:10" ht="12.75">
      <c r="A9" s="343" t="s">
        <v>695</v>
      </c>
      <c r="B9" s="343"/>
      <c r="C9" s="343"/>
      <c r="D9" s="343"/>
      <c r="E9" s="343"/>
      <c r="F9" s="343"/>
      <c r="G9" s="343"/>
      <c r="H9" s="343"/>
      <c r="I9" s="343"/>
      <c r="J9" s="344">
        <v>0</v>
      </c>
    </row>
    <row r="10" spans="1:10" ht="12.75">
      <c r="A10" s="343" t="s">
        <v>696</v>
      </c>
      <c r="B10" s="343"/>
      <c r="C10" s="343"/>
      <c r="D10" s="343"/>
      <c r="E10" s="343"/>
      <c r="F10" s="343"/>
      <c r="G10" s="343"/>
      <c r="H10" s="343"/>
      <c r="I10" s="343"/>
      <c r="J10" s="344">
        <v>0</v>
      </c>
    </row>
    <row r="11" spans="1:10" ht="12.75">
      <c r="A11" s="343" t="s">
        <v>662</v>
      </c>
      <c r="B11" s="343"/>
      <c r="C11" s="343"/>
      <c r="D11" s="343"/>
      <c r="E11" s="343"/>
      <c r="F11" s="343"/>
      <c r="G11" s="343"/>
      <c r="H11" s="343"/>
      <c r="I11" s="343"/>
      <c r="J11" s="344">
        <v>0</v>
      </c>
    </row>
    <row r="12" spans="1:10" ht="12.75">
      <c r="A12" s="343" t="s">
        <v>697</v>
      </c>
      <c r="B12" s="343"/>
      <c r="C12" s="343"/>
      <c r="D12" s="343"/>
      <c r="E12" s="343"/>
      <c r="F12" s="343"/>
      <c r="G12" s="343"/>
      <c r="H12" s="343"/>
      <c r="I12" s="343"/>
      <c r="J12" s="74">
        <v>0</v>
      </c>
    </row>
    <row r="13" spans="1:10" ht="12.75">
      <c r="A13" s="343" t="s">
        <v>698</v>
      </c>
      <c r="B13" s="343"/>
      <c r="C13" s="343"/>
      <c r="D13" s="343"/>
      <c r="E13" s="343"/>
      <c r="F13" s="343"/>
      <c r="G13" s="343"/>
      <c r="H13" s="343"/>
      <c r="I13" s="343"/>
      <c r="J13" s="74">
        <v>0</v>
      </c>
    </row>
    <row r="14" spans="1:10" ht="12.75">
      <c r="A14" s="344" t="s">
        <v>699</v>
      </c>
      <c r="B14" s="344"/>
      <c r="C14" s="344"/>
      <c r="D14" s="344"/>
      <c r="E14" s="344"/>
      <c r="F14" s="344"/>
      <c r="G14" s="344"/>
      <c r="H14" s="344"/>
      <c r="I14" s="344"/>
      <c r="J14" s="344">
        <f>SUM(J7:J9)</f>
        <v>0</v>
      </c>
    </row>
  </sheetData>
  <sheetProtection selectLockedCells="1" selectUnlockedCells="1"/>
  <mergeCells count="9">
    <mergeCell ref="A1:J1"/>
    <mergeCell ref="A3:J3"/>
    <mergeCell ref="A7:H7"/>
    <mergeCell ref="A9:I9"/>
    <mergeCell ref="A10:H10"/>
    <mergeCell ref="A11:H11"/>
    <mergeCell ref="A12:I12"/>
    <mergeCell ref="A13:I13"/>
    <mergeCell ref="A14:I14"/>
  </mergeCells>
  <printOptions/>
  <pageMargins left="0.75" right="0.75" top="1" bottom="1" header="0.5" footer="0.5118055555555555"/>
  <pageSetup horizontalDpi="300" verticalDpi="300" orientation="portrait" paperSize="9" scale="88"/>
  <headerFooter alignWithMargins="0">
    <oddHeader>&amp;C20.melléklet a 12/2020. (XI. 5.) önkormányzati rendlethez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zoomScale="80" zoomScaleNormal="80" workbookViewId="0" topLeftCell="A1">
      <selection activeCell="D12" sqref="D12"/>
    </sheetView>
  </sheetViews>
  <sheetFormatPr defaultColWidth="9.140625" defaultRowHeight="15"/>
  <cols>
    <col min="3" max="3" width="20.00390625" style="0" customWidth="1"/>
    <col min="4" max="4" width="17.7109375" style="0" customWidth="1"/>
    <col min="5" max="5" width="13.28125" style="0" customWidth="1"/>
  </cols>
  <sheetData>
    <row r="1" ht="12.75">
      <c r="A1" s="345" t="s">
        <v>700</v>
      </c>
    </row>
    <row r="2" spans="1:5" ht="15" customHeight="1">
      <c r="A2" s="346" t="s">
        <v>701</v>
      </c>
      <c r="B2" s="346"/>
      <c r="C2" s="346"/>
      <c r="D2" s="346"/>
      <c r="E2" s="346"/>
    </row>
    <row r="3" spans="1:6" ht="12.75">
      <c r="A3" s="347"/>
      <c r="B3" s="347"/>
      <c r="C3" s="347"/>
      <c r="D3" s="347"/>
      <c r="E3" s="347"/>
      <c r="F3" s="109"/>
    </row>
    <row r="4" spans="1:6" ht="12.75">
      <c r="A4" s="347"/>
      <c r="B4" s="347"/>
      <c r="C4" s="347"/>
      <c r="D4" s="347"/>
      <c r="E4" s="347"/>
      <c r="F4" s="109"/>
    </row>
    <row r="5" spans="1:6" ht="12.75">
      <c r="A5" s="347"/>
      <c r="B5" s="347"/>
      <c r="C5" s="347"/>
      <c r="D5" s="347"/>
      <c r="E5" s="347"/>
      <c r="F5" s="109"/>
    </row>
    <row r="6" spans="1:6" ht="12.75">
      <c r="A6" s="347"/>
      <c r="B6" s="347"/>
      <c r="C6" s="347"/>
      <c r="D6" s="347"/>
      <c r="E6" s="347"/>
      <c r="F6" s="109"/>
    </row>
    <row r="7" spans="1:6" ht="12.75">
      <c r="A7" s="347"/>
      <c r="B7" s="347"/>
      <c r="C7" s="347"/>
      <c r="D7" s="347"/>
      <c r="E7" s="347"/>
      <c r="F7" s="109"/>
    </row>
    <row r="8" spans="1:5" ht="12.75">
      <c r="A8" s="348" t="s">
        <v>569</v>
      </c>
      <c r="B8" s="348"/>
      <c r="C8" s="348"/>
      <c r="D8" s="349" t="s">
        <v>499</v>
      </c>
      <c r="E8" s="349"/>
    </row>
    <row r="9" spans="1:5" ht="12.75">
      <c r="A9" s="350" t="s">
        <v>507</v>
      </c>
      <c r="B9" s="350"/>
      <c r="C9" s="350"/>
      <c r="D9" s="351">
        <v>10</v>
      </c>
      <c r="E9" s="352" t="s">
        <v>702</v>
      </c>
    </row>
  </sheetData>
  <sheetProtection selectLockedCells="1" selectUnlockedCells="1"/>
  <mergeCells count="4">
    <mergeCell ref="A2:E2"/>
    <mergeCell ref="A8:C8"/>
    <mergeCell ref="D8:E8"/>
    <mergeCell ref="A9:C9"/>
  </mergeCells>
  <printOptions/>
  <pageMargins left="0.75" right="0.75" top="1" bottom="1" header="0.5" footer="0.5118055555555555"/>
  <pageSetup horizontalDpi="300" verticalDpi="300" orientation="portrait" paperSize="9"/>
  <headerFooter alignWithMargins="0">
    <oddHeader>&amp;C21.melléklet a 12/2020. (XI. 5.)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0" zoomScaleNormal="80" workbookViewId="0" topLeftCell="A1">
      <selection activeCell="Q21" sqref="Q21"/>
    </sheetView>
  </sheetViews>
  <sheetFormatPr defaultColWidth="9.140625" defaultRowHeight="15"/>
  <cols>
    <col min="1" max="1" width="8.8515625" style="1" customWidth="1"/>
    <col min="2" max="2" width="40.8515625" style="1" customWidth="1"/>
    <col min="3" max="3" width="0" style="1" hidden="1" customWidth="1"/>
    <col min="4" max="4" width="18.00390625" style="1" customWidth="1"/>
    <col min="5" max="7" width="8.8515625" style="1" customWidth="1"/>
    <col min="8" max="8" width="20.8515625" style="1" customWidth="1"/>
    <col min="9" max="10" width="0" style="1" hidden="1" customWidth="1"/>
    <col min="11" max="11" width="22.421875" style="1" customWidth="1"/>
    <col min="12" max="16384" width="8.8515625" style="1" customWidth="1"/>
  </cols>
  <sheetData>
    <row r="1" spans="4:11" ht="12.75">
      <c r="D1" s="353"/>
      <c r="K1" s="353"/>
    </row>
    <row r="2" spans="1:11" ht="18" customHeight="1">
      <c r="A2" s="354" t="s">
        <v>703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4:11" ht="12.75">
      <c r="D3" s="353"/>
      <c r="I3" s="355"/>
      <c r="J3" s="355"/>
      <c r="K3" s="353"/>
    </row>
    <row r="4" spans="1:11" ht="12.75">
      <c r="A4" s="356" t="s">
        <v>704</v>
      </c>
      <c r="B4" s="356"/>
      <c r="C4" s="356"/>
      <c r="D4" s="356"/>
      <c r="E4" s="356" t="s">
        <v>705</v>
      </c>
      <c r="F4" s="356"/>
      <c r="G4" s="356"/>
      <c r="H4" s="356"/>
      <c r="I4" s="356"/>
      <c r="J4" s="356"/>
      <c r="K4" s="356"/>
    </row>
    <row r="5" spans="1:11" ht="12.75">
      <c r="A5" s="357" t="s">
        <v>569</v>
      </c>
      <c r="B5" s="357"/>
      <c r="C5" s="358"/>
      <c r="D5" s="359"/>
      <c r="E5" s="360" t="s">
        <v>569</v>
      </c>
      <c r="F5" s="360"/>
      <c r="G5" s="360"/>
      <c r="H5" s="360"/>
      <c r="I5" s="360"/>
      <c r="J5" s="361"/>
      <c r="K5" s="362"/>
    </row>
    <row r="6" spans="1:11" ht="12.75">
      <c r="A6" s="363" t="s">
        <v>706</v>
      </c>
      <c r="B6" s="363"/>
      <c r="C6" s="364"/>
      <c r="D6" s="365"/>
      <c r="E6" s="366" t="s">
        <v>707</v>
      </c>
      <c r="F6" s="366"/>
      <c r="G6" s="366"/>
      <c r="H6" s="366"/>
      <c r="I6" s="366"/>
      <c r="J6" s="367"/>
      <c r="K6" s="368"/>
    </row>
    <row r="7" spans="1:11" ht="12.75">
      <c r="A7" s="369" t="s">
        <v>708</v>
      </c>
      <c r="B7" s="370"/>
      <c r="C7" s="371"/>
      <c r="D7" s="372"/>
      <c r="E7" s="373" t="s">
        <v>709</v>
      </c>
      <c r="F7" s="373"/>
      <c r="G7" s="373"/>
      <c r="H7" s="373"/>
      <c r="I7" s="373"/>
      <c r="J7" s="374"/>
      <c r="K7" s="375"/>
    </row>
    <row r="8" spans="1:11" ht="12.75">
      <c r="A8" s="376" t="s">
        <v>710</v>
      </c>
      <c r="B8" s="376"/>
      <c r="C8" s="377"/>
      <c r="D8" s="378">
        <f>SUM(D10:D13)</f>
        <v>62203890</v>
      </c>
      <c r="E8" s="379" t="s">
        <v>710</v>
      </c>
      <c r="F8" s="379"/>
      <c r="G8" s="379"/>
      <c r="H8" s="379"/>
      <c r="I8" s="379"/>
      <c r="J8" s="380"/>
      <c r="K8" s="381">
        <f>SUM(K9:K13)</f>
        <v>72702025</v>
      </c>
    </row>
    <row r="9" spans="1:11" ht="12.75">
      <c r="A9" s="382" t="s">
        <v>711</v>
      </c>
      <c r="B9" s="382"/>
      <c r="C9" s="371"/>
      <c r="D9" s="372">
        <f>SUM(D10:D13)</f>
        <v>62203890</v>
      </c>
      <c r="E9" s="383" t="s">
        <v>712</v>
      </c>
      <c r="F9" s="383"/>
      <c r="G9" s="383"/>
      <c r="H9" s="383"/>
      <c r="I9" s="383"/>
      <c r="J9" s="384"/>
      <c r="K9" s="385">
        <f>'5.kiadások működés,felh Összese'!E24</f>
        <v>37955149</v>
      </c>
    </row>
    <row r="10" spans="1:11" ht="12.75">
      <c r="A10" s="386" t="s">
        <v>713</v>
      </c>
      <c r="B10" s="386"/>
      <c r="C10" s="387"/>
      <c r="D10" s="388">
        <f>'9.bevételek működés,felh.Összes'!E19</f>
        <v>50015633</v>
      </c>
      <c r="E10" s="383" t="s">
        <v>714</v>
      </c>
      <c r="F10" s="383"/>
      <c r="G10" s="383"/>
      <c r="H10" s="383"/>
      <c r="I10" s="383"/>
      <c r="J10" s="384"/>
      <c r="K10" s="385">
        <f>'5.kiadások működés,felh Összese'!E25</f>
        <v>5727129</v>
      </c>
    </row>
    <row r="11" spans="1:11" ht="12.75">
      <c r="A11" s="389" t="s">
        <v>715</v>
      </c>
      <c r="B11" s="389"/>
      <c r="C11" s="387"/>
      <c r="D11" s="388">
        <f>'9.bevételek működés,felh.Összes'!E33</f>
        <v>3794630</v>
      </c>
      <c r="E11" s="383" t="s">
        <v>716</v>
      </c>
      <c r="F11" s="383"/>
      <c r="G11" s="383"/>
      <c r="H11" s="383"/>
      <c r="I11" s="383"/>
      <c r="J11" s="384"/>
      <c r="K11" s="385">
        <f>'5.kiadások működés,felh Összese'!E50</f>
        <v>16191658</v>
      </c>
    </row>
    <row r="12" spans="1:11" ht="12.75">
      <c r="A12" s="389" t="s">
        <v>711</v>
      </c>
      <c r="B12" s="389"/>
      <c r="C12" s="387"/>
      <c r="D12" s="388">
        <f>'9.bevételek működés,felh.Összes'!E45</f>
        <v>7393627</v>
      </c>
      <c r="E12" s="383" t="s">
        <v>717</v>
      </c>
      <c r="F12" s="383"/>
      <c r="G12" s="383"/>
      <c r="H12" s="383"/>
      <c r="I12" s="383"/>
      <c r="J12" s="384">
        <v>41581</v>
      </c>
      <c r="K12" s="385">
        <f>'5.kiadások működés,felh Összese'!E59</f>
        <v>10948090</v>
      </c>
    </row>
    <row r="13" spans="1:11" ht="12.75">
      <c r="A13" s="389" t="s">
        <v>718</v>
      </c>
      <c r="B13" s="389"/>
      <c r="C13" s="387"/>
      <c r="D13" s="388">
        <f>'9.bevételek működés,felh.Összes'!E51</f>
        <v>1000000</v>
      </c>
      <c r="E13" s="383" t="s">
        <v>719</v>
      </c>
      <c r="F13" s="383"/>
      <c r="G13" s="383"/>
      <c r="H13" s="383"/>
      <c r="I13" s="383"/>
      <c r="J13" s="384">
        <v>1</v>
      </c>
      <c r="K13" s="385">
        <f>'5.kiadások működés,felh Összese'!E73-'5.kiadások működés,felh Összese'!E72</f>
        <v>1879999</v>
      </c>
    </row>
    <row r="14" spans="1:11" ht="12.75">
      <c r="A14" s="390"/>
      <c r="B14" s="390"/>
      <c r="C14" s="391"/>
      <c r="D14" s="388"/>
      <c r="E14" s="383"/>
      <c r="F14" s="383"/>
      <c r="G14" s="383"/>
      <c r="H14" s="383"/>
      <c r="I14" s="383"/>
      <c r="J14" s="384"/>
      <c r="K14" s="385"/>
    </row>
    <row r="15" spans="1:11" ht="12.75">
      <c r="A15" s="389"/>
      <c r="B15" s="389"/>
      <c r="C15" s="387"/>
      <c r="D15" s="388"/>
      <c r="E15" s="383"/>
      <c r="F15" s="383"/>
      <c r="G15" s="383"/>
      <c r="H15" s="383"/>
      <c r="I15" s="383"/>
      <c r="J15" s="384"/>
      <c r="K15" s="385"/>
    </row>
    <row r="16" spans="1:11" ht="12.75">
      <c r="A16" s="389"/>
      <c r="B16" s="389"/>
      <c r="C16" s="387"/>
      <c r="D16" s="388"/>
      <c r="E16" s="383"/>
      <c r="F16" s="383"/>
      <c r="G16" s="383"/>
      <c r="H16" s="383"/>
      <c r="I16" s="383"/>
      <c r="J16" s="384"/>
      <c r="K16" s="385"/>
    </row>
    <row r="17" spans="1:11" ht="12.75">
      <c r="A17" s="392"/>
      <c r="B17" s="392"/>
      <c r="C17" s="393"/>
      <c r="D17" s="394"/>
      <c r="E17" s="383"/>
      <c r="F17" s="383"/>
      <c r="G17" s="383"/>
      <c r="H17" s="383"/>
      <c r="I17" s="383"/>
      <c r="J17" s="384"/>
      <c r="K17" s="385"/>
    </row>
    <row r="18" spans="1:11" ht="12.75">
      <c r="A18" s="382"/>
      <c r="B18" s="382"/>
      <c r="C18" s="371"/>
      <c r="D18" s="372"/>
      <c r="E18" s="395"/>
      <c r="F18" s="395"/>
      <c r="G18" s="395"/>
      <c r="H18" s="395"/>
      <c r="I18" s="395"/>
      <c r="J18" s="374"/>
      <c r="K18" s="375"/>
    </row>
    <row r="19" spans="1:11" ht="12.75">
      <c r="A19" s="396" t="s">
        <v>720</v>
      </c>
      <c r="B19" s="396"/>
      <c r="C19" s="397"/>
      <c r="D19" s="398">
        <f>SUM(D20)</f>
        <v>20702249</v>
      </c>
      <c r="E19" s="399" t="s">
        <v>721</v>
      </c>
      <c r="F19" s="399"/>
      <c r="G19" s="399"/>
      <c r="H19" s="399"/>
      <c r="I19" s="399"/>
      <c r="J19" s="400"/>
      <c r="K19" s="401">
        <f>SUM(K20:K21)</f>
        <v>155715735</v>
      </c>
    </row>
    <row r="20" spans="1:11" ht="12.75">
      <c r="A20" s="389" t="s">
        <v>722</v>
      </c>
      <c r="B20" s="389"/>
      <c r="C20" s="387"/>
      <c r="D20" s="388">
        <f>'9.bevételek működés,felh.Összes'!E58</f>
        <v>20702249</v>
      </c>
      <c r="E20" s="383" t="s">
        <v>723</v>
      </c>
      <c r="F20" s="383"/>
      <c r="G20" s="383"/>
      <c r="H20" s="383"/>
      <c r="I20" s="383"/>
      <c r="J20" s="402"/>
      <c r="K20" s="385">
        <f>'5.kiadások működés,felh Összese'!E82</f>
        <v>13427897</v>
      </c>
    </row>
    <row r="21" spans="1:11" ht="12.75">
      <c r="A21" s="403"/>
      <c r="B21" s="403"/>
      <c r="C21" s="387"/>
      <c r="D21" s="388"/>
      <c r="E21" s="383" t="s">
        <v>724</v>
      </c>
      <c r="F21" s="383"/>
      <c r="G21" s="383"/>
      <c r="H21" s="383"/>
      <c r="I21" s="383"/>
      <c r="J21" s="402"/>
      <c r="K21" s="385">
        <f>'5.kiadások működés,felh Összese'!E87</f>
        <v>142287838</v>
      </c>
    </row>
    <row r="22" spans="1:11" ht="12.75">
      <c r="A22" s="403"/>
      <c r="B22" s="403"/>
      <c r="C22" s="387"/>
      <c r="D22" s="388"/>
      <c r="E22" s="383" t="s">
        <v>725</v>
      </c>
      <c r="F22" s="383"/>
      <c r="G22" s="383"/>
      <c r="H22" s="383"/>
      <c r="I22" s="383"/>
      <c r="J22" s="402"/>
      <c r="K22" s="385"/>
    </row>
    <row r="23" spans="1:11" ht="12.75">
      <c r="A23" s="389"/>
      <c r="B23" s="389"/>
      <c r="C23" s="387"/>
      <c r="D23" s="388"/>
      <c r="E23" s="383" t="s">
        <v>226</v>
      </c>
      <c r="F23" s="383"/>
      <c r="G23" s="383"/>
      <c r="H23" s="383"/>
      <c r="I23" s="383"/>
      <c r="J23" s="402"/>
      <c r="K23" s="385"/>
    </row>
    <row r="24" spans="1:11" ht="12.75">
      <c r="A24" s="389"/>
      <c r="B24" s="389"/>
      <c r="C24" s="387"/>
      <c r="D24" s="388"/>
      <c r="E24" s="404" t="s">
        <v>726</v>
      </c>
      <c r="F24" s="404"/>
      <c r="G24" s="404"/>
      <c r="H24" s="404"/>
      <c r="I24" s="404"/>
      <c r="J24" s="402"/>
      <c r="K24" s="385"/>
    </row>
    <row r="25" spans="1:11" ht="12.75">
      <c r="A25" s="405"/>
      <c r="B25" s="405"/>
      <c r="C25" s="387"/>
      <c r="D25" s="388"/>
      <c r="E25" s="383" t="s">
        <v>727</v>
      </c>
      <c r="F25" s="383"/>
      <c r="G25" s="383"/>
      <c r="H25" s="383"/>
      <c r="I25" s="383"/>
      <c r="J25" s="402"/>
      <c r="K25" s="385"/>
    </row>
    <row r="26" spans="1:11" ht="12.75">
      <c r="A26" s="406"/>
      <c r="B26" s="407"/>
      <c r="C26" s="387"/>
      <c r="D26" s="388"/>
      <c r="E26" s="373" t="s">
        <v>728</v>
      </c>
      <c r="F26" s="373"/>
      <c r="G26" s="373"/>
      <c r="H26" s="373"/>
      <c r="I26" s="373"/>
      <c r="J26" s="374"/>
      <c r="K26" s="375"/>
    </row>
    <row r="27" spans="1:11" ht="12.75">
      <c r="A27" s="408"/>
      <c r="B27" s="408"/>
      <c r="C27" s="387"/>
      <c r="D27" s="388"/>
      <c r="E27" s="373" t="s">
        <v>729</v>
      </c>
      <c r="F27" s="373"/>
      <c r="G27" s="373"/>
      <c r="H27" s="373"/>
      <c r="I27" s="373"/>
      <c r="J27" s="374"/>
      <c r="K27" s="375"/>
    </row>
    <row r="28" spans="1:11" ht="12.75">
      <c r="A28" s="408"/>
      <c r="B28" s="408"/>
      <c r="C28" s="387"/>
      <c r="D28" s="388"/>
      <c r="E28" s="383" t="s">
        <v>730</v>
      </c>
      <c r="F28" s="383"/>
      <c r="G28" s="383"/>
      <c r="H28" s="383"/>
      <c r="I28" s="383"/>
      <c r="J28" s="384"/>
      <c r="K28" s="385">
        <f>'5.kiadások működés,felh Összese'!E72</f>
        <v>0</v>
      </c>
    </row>
    <row r="29" spans="1:11" ht="12.75">
      <c r="A29" s="408"/>
      <c r="B29" s="408"/>
      <c r="C29" s="387"/>
      <c r="D29" s="388"/>
      <c r="E29" s="383" t="s">
        <v>731</v>
      </c>
      <c r="F29" s="383"/>
      <c r="G29" s="383"/>
      <c r="H29" s="383"/>
      <c r="I29" s="383"/>
      <c r="J29" s="384"/>
      <c r="K29" s="385"/>
    </row>
    <row r="30" spans="1:11" ht="12.75">
      <c r="A30" s="408"/>
      <c r="B30" s="408"/>
      <c r="C30" s="387"/>
      <c r="D30" s="388"/>
      <c r="E30" s="373" t="s">
        <v>732</v>
      </c>
      <c r="F30" s="373"/>
      <c r="G30" s="373"/>
      <c r="H30" s="373"/>
      <c r="I30" s="373"/>
      <c r="J30" s="374"/>
      <c r="K30" s="375"/>
    </row>
    <row r="31" spans="1:11" ht="12.75">
      <c r="A31" s="408"/>
      <c r="B31" s="408"/>
      <c r="C31" s="387"/>
      <c r="D31" s="388"/>
      <c r="E31" s="383" t="s">
        <v>733</v>
      </c>
      <c r="F31" s="383"/>
      <c r="G31" s="383"/>
      <c r="H31" s="383"/>
      <c r="I31" s="383"/>
      <c r="J31" s="384"/>
      <c r="K31" s="385"/>
    </row>
    <row r="32" spans="1:11" ht="12.75">
      <c r="A32" s="409"/>
      <c r="B32" s="409"/>
      <c r="C32" s="387"/>
      <c r="D32" s="388"/>
      <c r="E32" s="410" t="s">
        <v>734</v>
      </c>
      <c r="F32" s="410"/>
      <c r="G32" s="410"/>
      <c r="H32" s="410"/>
      <c r="I32" s="410"/>
      <c r="J32" s="384"/>
      <c r="K32" s="385"/>
    </row>
    <row r="33" spans="1:11" ht="12.75">
      <c r="A33" s="409"/>
      <c r="B33" s="409"/>
      <c r="C33" s="387"/>
      <c r="D33" s="388"/>
      <c r="E33" s="383" t="s">
        <v>735</v>
      </c>
      <c r="F33" s="383"/>
      <c r="G33" s="383"/>
      <c r="H33" s="383"/>
      <c r="I33" s="383"/>
      <c r="J33" s="384"/>
      <c r="K33" s="385"/>
    </row>
    <row r="34" spans="1:11" ht="12.75">
      <c r="A34" s="409"/>
      <c r="B34" s="409"/>
      <c r="C34" s="387"/>
      <c r="D34" s="388"/>
      <c r="E34" s="383" t="s">
        <v>736</v>
      </c>
      <c r="F34" s="383"/>
      <c r="G34" s="383"/>
      <c r="H34" s="383"/>
      <c r="I34" s="383"/>
      <c r="J34" s="384"/>
      <c r="K34" s="385"/>
    </row>
    <row r="35" spans="1:11" ht="12.75">
      <c r="A35" s="411" t="s">
        <v>737</v>
      </c>
      <c r="B35" s="411"/>
      <c r="C35" s="387"/>
      <c r="D35" s="372">
        <f>'9.bevételek működés,felh.Összes'!E89</f>
        <v>0</v>
      </c>
      <c r="E35" s="410" t="s">
        <v>738</v>
      </c>
      <c r="F35" s="410"/>
      <c r="G35" s="410"/>
      <c r="H35" s="410"/>
      <c r="I35" s="410"/>
      <c r="J35" s="374"/>
      <c r="K35" s="375">
        <f>'5.kiadások működés,felh Összese'!E112</f>
        <v>1429138</v>
      </c>
    </row>
    <row r="36" spans="1:11" ht="12.75">
      <c r="A36" s="409"/>
      <c r="B36" s="409"/>
      <c r="C36" s="387"/>
      <c r="D36" s="388"/>
      <c r="E36" s="383" t="s">
        <v>739</v>
      </c>
      <c r="F36" s="383"/>
      <c r="G36" s="383"/>
      <c r="H36" s="383"/>
      <c r="I36" s="383"/>
      <c r="J36" s="384"/>
      <c r="K36" s="385"/>
    </row>
    <row r="37" spans="1:11" ht="16.5" customHeight="1">
      <c r="A37" s="412"/>
      <c r="B37" s="412"/>
      <c r="C37" s="413"/>
      <c r="D37" s="414"/>
      <c r="E37" s="415" t="s">
        <v>740</v>
      </c>
      <c r="F37" s="415"/>
      <c r="G37" s="415"/>
      <c r="H37" s="415"/>
      <c r="I37" s="415"/>
      <c r="J37" s="416"/>
      <c r="K37" s="417"/>
    </row>
    <row r="38" spans="1:11" ht="42.75" customHeight="1">
      <c r="A38" s="418" t="s">
        <v>741</v>
      </c>
      <c r="B38" s="418"/>
      <c r="C38" s="419"/>
      <c r="D38" s="420">
        <f>SUM(D8,D19,D35)</f>
        <v>82906139</v>
      </c>
      <c r="E38" s="421" t="s">
        <v>742</v>
      </c>
      <c r="F38" s="421"/>
      <c r="G38" s="421"/>
      <c r="H38" s="421"/>
      <c r="I38" s="421"/>
      <c r="J38" s="422"/>
      <c r="K38" s="423">
        <f>SUM(K8,K19,K28)</f>
        <v>228417760</v>
      </c>
    </row>
    <row r="39" spans="1:11" ht="12.75">
      <c r="A39" s="424"/>
      <c r="B39" s="424"/>
      <c r="C39" s="425"/>
      <c r="D39" s="426"/>
      <c r="E39" s="427" t="s">
        <v>743</v>
      </c>
      <c r="F39" s="427"/>
      <c r="G39" s="427"/>
      <c r="H39" s="427"/>
      <c r="I39" s="428"/>
      <c r="J39" s="429"/>
      <c r="K39" s="430"/>
    </row>
    <row r="40" spans="1:11" ht="12.75">
      <c r="A40" s="424"/>
      <c r="B40" s="424"/>
      <c r="C40" s="387"/>
      <c r="D40" s="388"/>
      <c r="E40" s="383" t="s">
        <v>735</v>
      </c>
      <c r="F40" s="383"/>
      <c r="G40" s="383"/>
      <c r="H40" s="383"/>
      <c r="I40" s="383"/>
      <c r="J40" s="384"/>
      <c r="K40" s="385"/>
    </row>
    <row r="41" spans="1:11" ht="12.75">
      <c r="A41" s="424"/>
      <c r="B41" s="424"/>
      <c r="C41" s="387"/>
      <c r="D41" s="388"/>
      <c r="E41" s="383" t="s">
        <v>736</v>
      </c>
      <c r="F41" s="383"/>
      <c r="G41" s="383"/>
      <c r="H41" s="383"/>
      <c r="I41" s="383"/>
      <c r="J41" s="384"/>
      <c r="K41" s="385"/>
    </row>
    <row r="42" spans="1:11" ht="12.75">
      <c r="A42" s="431" t="s">
        <v>744</v>
      </c>
      <c r="B42" s="431"/>
      <c r="C42" s="432"/>
      <c r="D42" s="432"/>
      <c r="E42" s="433"/>
      <c r="F42" s="433"/>
      <c r="G42" s="433"/>
      <c r="H42" s="433"/>
      <c r="I42" s="433"/>
      <c r="J42" s="384"/>
      <c r="K42" s="385"/>
    </row>
    <row r="43" spans="1:11" ht="12.75">
      <c r="A43" s="434" t="s">
        <v>745</v>
      </c>
      <c r="B43" s="434"/>
      <c r="C43" s="435"/>
      <c r="D43" s="436">
        <f>SUM(D44:D45)</f>
        <v>146940759</v>
      </c>
      <c r="E43" s="433"/>
      <c r="F43" s="433"/>
      <c r="G43" s="433"/>
      <c r="H43" s="433"/>
      <c r="I43" s="433"/>
      <c r="J43" s="384"/>
      <c r="K43" s="385"/>
    </row>
    <row r="44" spans="1:11" ht="12.75">
      <c r="A44" s="437" t="s">
        <v>746</v>
      </c>
      <c r="B44" s="437"/>
      <c r="C44" s="438"/>
      <c r="D44" s="439">
        <f>'9.bevételek működés,felh.Összes'!E88</f>
        <v>146940759</v>
      </c>
      <c r="E44" s="433"/>
      <c r="F44" s="433"/>
      <c r="G44" s="433"/>
      <c r="H44" s="433"/>
      <c r="I44" s="433"/>
      <c r="J44" s="384"/>
      <c r="K44" s="385"/>
    </row>
    <row r="45" spans="1:11" ht="12.75">
      <c r="A45" s="437" t="s">
        <v>747</v>
      </c>
      <c r="B45" s="437"/>
      <c r="C45" s="438"/>
      <c r="D45" s="439"/>
      <c r="E45" s="433"/>
      <c r="F45" s="433"/>
      <c r="G45" s="433"/>
      <c r="H45" s="433"/>
      <c r="I45" s="433"/>
      <c r="J45" s="384"/>
      <c r="K45" s="385"/>
    </row>
    <row r="46" spans="1:11" ht="12.75">
      <c r="A46" s="434" t="s">
        <v>748</v>
      </c>
      <c r="B46" s="434"/>
      <c r="C46" s="435"/>
      <c r="D46" s="436">
        <f>SUM(D47:D48)</f>
        <v>0</v>
      </c>
      <c r="E46" s="433"/>
      <c r="F46" s="433"/>
      <c r="G46" s="433"/>
      <c r="H46" s="433"/>
      <c r="I46" s="433"/>
      <c r="J46" s="384"/>
      <c r="K46" s="385"/>
    </row>
    <row r="47" spans="1:11" ht="12.75">
      <c r="A47" s="440" t="s">
        <v>749</v>
      </c>
      <c r="B47" s="440"/>
      <c r="C47" s="438"/>
      <c r="D47" s="439"/>
      <c r="E47" s="433"/>
      <c r="F47" s="433"/>
      <c r="G47" s="433"/>
      <c r="H47" s="433"/>
      <c r="I47" s="433"/>
      <c r="J47" s="384"/>
      <c r="K47" s="385"/>
    </row>
    <row r="48" spans="1:11" ht="12.75">
      <c r="A48" s="440" t="s">
        <v>750</v>
      </c>
      <c r="B48" s="440"/>
      <c r="C48" s="438"/>
      <c r="D48" s="439"/>
      <c r="E48" s="433"/>
      <c r="F48" s="433"/>
      <c r="G48" s="433"/>
      <c r="H48" s="433"/>
      <c r="I48" s="433"/>
      <c r="J48" s="384"/>
      <c r="K48" s="385"/>
    </row>
    <row r="49" spans="1:11" ht="12.75">
      <c r="A49" s="441" t="s">
        <v>751</v>
      </c>
      <c r="B49" s="441"/>
      <c r="C49" s="442"/>
      <c r="D49" s="443">
        <f>SUM(D8,D19,D35,D43)</f>
        <v>229846898</v>
      </c>
      <c r="E49" s="444" t="s">
        <v>752</v>
      </c>
      <c r="F49" s="444"/>
      <c r="G49" s="444"/>
      <c r="H49" s="444"/>
      <c r="I49" s="444"/>
      <c r="J49" s="445"/>
      <c r="K49" s="446">
        <f>SUM(K8,K19,K28,K35)</f>
        <v>229846898</v>
      </c>
    </row>
    <row r="50" spans="1:11" ht="12.75">
      <c r="A50" s="405" t="s">
        <v>753</v>
      </c>
      <c r="B50" s="405"/>
      <c r="C50" s="387"/>
      <c r="D50" s="388">
        <f>D8</f>
        <v>62203890</v>
      </c>
      <c r="E50" s="383" t="s">
        <v>754</v>
      </c>
      <c r="F50" s="383"/>
      <c r="G50" s="383"/>
      <c r="H50" s="383"/>
      <c r="I50" s="383"/>
      <c r="J50" s="384"/>
      <c r="K50" s="385">
        <f>K8+K28</f>
        <v>72702025</v>
      </c>
    </row>
    <row r="51" spans="1:11" ht="12.75">
      <c r="A51" s="405" t="s">
        <v>755</v>
      </c>
      <c r="B51" s="405"/>
      <c r="C51" s="387"/>
      <c r="D51" s="388">
        <f>D19</f>
        <v>20702249</v>
      </c>
      <c r="E51" s="383" t="s">
        <v>756</v>
      </c>
      <c r="F51" s="383"/>
      <c r="G51" s="383"/>
      <c r="H51" s="383"/>
      <c r="I51" s="383"/>
      <c r="J51" s="384"/>
      <c r="K51" s="385">
        <f>K19</f>
        <v>155715735</v>
      </c>
    </row>
  </sheetData>
  <sheetProtection selectLockedCells="1" selectUnlockedCells="1"/>
  <mergeCells count="87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A27:B27"/>
    <mergeCell ref="E27:I27"/>
    <mergeCell ref="A28:B28"/>
    <mergeCell ref="E28:I28"/>
    <mergeCell ref="A29:B29"/>
    <mergeCell ref="E29:I29"/>
    <mergeCell ref="A30:B30"/>
    <mergeCell ref="E30:I30"/>
    <mergeCell ref="A31:B31"/>
    <mergeCell ref="E31:I31"/>
    <mergeCell ref="A32:B32"/>
    <mergeCell ref="E32:I32"/>
    <mergeCell ref="A33:B33"/>
    <mergeCell ref="E33:I33"/>
    <mergeCell ref="A34:B34"/>
    <mergeCell ref="E34:I34"/>
    <mergeCell ref="A35:B35"/>
    <mergeCell ref="E35:I35"/>
    <mergeCell ref="A36:B36"/>
    <mergeCell ref="E36:I36"/>
    <mergeCell ref="A37:B37"/>
    <mergeCell ref="E37:I37"/>
    <mergeCell ref="A38:B38"/>
    <mergeCell ref="E38:I38"/>
    <mergeCell ref="A39:B41"/>
    <mergeCell ref="E39:H39"/>
    <mergeCell ref="E40:I40"/>
    <mergeCell ref="E41:I41"/>
    <mergeCell ref="A42:B42"/>
    <mergeCell ref="E42:I48"/>
    <mergeCell ref="A43:B43"/>
    <mergeCell ref="A44:B44"/>
    <mergeCell ref="A45:B45"/>
    <mergeCell ref="A46:B46"/>
    <mergeCell ref="A47:B47"/>
    <mergeCell ref="A48:B48"/>
    <mergeCell ref="A49:B49"/>
    <mergeCell ref="E49:I49"/>
    <mergeCell ref="A50:B50"/>
    <mergeCell ref="E50:I50"/>
    <mergeCell ref="A51:B51"/>
    <mergeCell ref="E51:I51"/>
  </mergeCells>
  <printOptions/>
  <pageMargins left="0.3854166666666667" right="0.3416666666666667" top="1" bottom="0.2965277777777778" header="0.5" footer="0.5118055555555555"/>
  <pageSetup horizontalDpi="300" verticalDpi="300" orientation="portrait" paperSize="9" scale="70"/>
  <headerFooter alignWithMargins="0">
    <oddHeader>&amp;C22.melléklet a 12/2020. (XI. 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71"/>
  <sheetViews>
    <sheetView zoomScale="80" zoomScaleNormal="80" workbookViewId="0" topLeftCell="A1">
      <selection activeCell="D82" sqref="D82"/>
    </sheetView>
  </sheetViews>
  <sheetFormatPr defaultColWidth="9.140625" defaultRowHeight="15"/>
  <cols>
    <col min="1" max="1" width="42.140625" style="0" customWidth="1"/>
    <col min="2" max="2" width="9.140625" style="0" customWidth="1"/>
    <col min="3" max="3" width="14.140625" style="0" customWidth="1"/>
    <col min="4" max="4" width="11.140625" style="0" customWidth="1"/>
    <col min="5" max="5" width="19.7109375" style="69" customWidth="1"/>
    <col min="6" max="255" width="9.140625" style="0" customWidth="1"/>
    <col min="256" max="16384" width="11.57421875" style="0" customWidth="1"/>
  </cols>
  <sheetData>
    <row r="1" spans="1:5" ht="42" customHeight="1">
      <c r="A1" s="70" t="s">
        <v>292</v>
      </c>
      <c r="B1" s="70"/>
      <c r="C1" s="70"/>
      <c r="D1" s="70"/>
      <c r="E1" s="71"/>
    </row>
    <row r="2" spans="1:5" ht="19.5" customHeight="1">
      <c r="A2" s="72" t="s">
        <v>293</v>
      </c>
      <c r="B2" s="72"/>
      <c r="C2" s="72"/>
      <c r="D2" s="72"/>
      <c r="E2" s="71"/>
    </row>
    <row r="3" spans="1:5" ht="12.75">
      <c r="A3" s="73"/>
      <c r="B3" s="74"/>
      <c r="C3" s="74"/>
      <c r="D3" s="74"/>
      <c r="E3" s="71"/>
    </row>
    <row r="4" spans="1:5" ht="12.75">
      <c r="A4" s="10" t="s">
        <v>294</v>
      </c>
      <c r="B4" s="10"/>
      <c r="C4" s="10"/>
      <c r="D4" s="10"/>
      <c r="E4" s="10"/>
    </row>
    <row r="5" spans="1:5" s="5" customFormat="1" ht="12.75">
      <c r="A5" s="75" t="s">
        <v>28</v>
      </c>
      <c r="B5" s="76" t="s">
        <v>29</v>
      </c>
      <c r="C5" s="77" t="s">
        <v>295</v>
      </c>
      <c r="D5" s="77" t="s">
        <v>296</v>
      </c>
      <c r="E5" s="78" t="s">
        <v>50</v>
      </c>
    </row>
    <row r="6" spans="1:5" ht="12.75">
      <c r="A6" s="79" t="s">
        <v>51</v>
      </c>
      <c r="B6" s="80" t="s">
        <v>52</v>
      </c>
      <c r="C6" s="9">
        <v>11440838</v>
      </c>
      <c r="D6" s="9"/>
      <c r="E6" s="81">
        <f aca="true" t="shared" si="0" ref="E6:E58">SUM(C6:D6)</f>
        <v>11440838</v>
      </c>
    </row>
    <row r="7" spans="1:5" ht="12.75">
      <c r="A7" s="79" t="s">
        <v>53</v>
      </c>
      <c r="B7" s="82" t="s">
        <v>54</v>
      </c>
      <c r="C7" s="9"/>
      <c r="D7" s="9"/>
      <c r="E7" s="81">
        <f t="shared" si="0"/>
        <v>0</v>
      </c>
    </row>
    <row r="8" spans="1:5" ht="12.75">
      <c r="A8" s="79" t="s">
        <v>55</v>
      </c>
      <c r="B8" s="82" t="s">
        <v>56</v>
      </c>
      <c r="C8" s="9"/>
      <c r="D8" s="9"/>
      <c r="E8" s="81">
        <f t="shared" si="0"/>
        <v>0</v>
      </c>
    </row>
    <row r="9" spans="1:5" ht="12.75">
      <c r="A9" s="83" t="s">
        <v>57</v>
      </c>
      <c r="B9" s="82" t="s">
        <v>58</v>
      </c>
      <c r="C9" s="9"/>
      <c r="D9" s="9"/>
      <c r="E9" s="81">
        <f t="shared" si="0"/>
        <v>0</v>
      </c>
    </row>
    <row r="10" spans="1:5" ht="12.75">
      <c r="A10" s="83" t="s">
        <v>59</v>
      </c>
      <c r="B10" s="82" t="s">
        <v>60</v>
      </c>
      <c r="C10" s="9"/>
      <c r="D10" s="9"/>
      <c r="E10" s="81">
        <f t="shared" si="0"/>
        <v>0</v>
      </c>
    </row>
    <row r="11" spans="1:5" ht="12.75">
      <c r="A11" s="83" t="s">
        <v>61</v>
      </c>
      <c r="B11" s="82" t="s">
        <v>62</v>
      </c>
      <c r="C11" s="9">
        <v>1013985</v>
      </c>
      <c r="D11" s="9"/>
      <c r="E11" s="81">
        <f t="shared" si="0"/>
        <v>1013985</v>
      </c>
    </row>
    <row r="12" spans="1:5" ht="12.75">
      <c r="A12" s="83" t="s">
        <v>63</v>
      </c>
      <c r="B12" s="82" t="s">
        <v>64</v>
      </c>
      <c r="C12" s="9">
        <v>240000</v>
      </c>
      <c r="D12" s="9"/>
      <c r="E12" s="81">
        <f t="shared" si="0"/>
        <v>240000</v>
      </c>
    </row>
    <row r="13" spans="1:5" ht="12.75">
      <c r="A13" s="83" t="s">
        <v>65</v>
      </c>
      <c r="B13" s="82" t="s">
        <v>66</v>
      </c>
      <c r="C13" s="9"/>
      <c r="D13" s="9"/>
      <c r="E13" s="81">
        <f t="shared" si="0"/>
        <v>0</v>
      </c>
    </row>
    <row r="14" spans="1:5" ht="12.75">
      <c r="A14" s="84" t="s">
        <v>67</v>
      </c>
      <c r="B14" s="82" t="s">
        <v>68</v>
      </c>
      <c r="C14" s="9">
        <v>302400</v>
      </c>
      <c r="D14" s="9"/>
      <c r="E14" s="81">
        <f t="shared" si="0"/>
        <v>302400</v>
      </c>
    </row>
    <row r="15" spans="1:5" ht="12.75">
      <c r="A15" s="84" t="s">
        <v>69</v>
      </c>
      <c r="B15" s="82" t="s">
        <v>70</v>
      </c>
      <c r="C15" s="9"/>
      <c r="D15" s="9"/>
      <c r="E15" s="81">
        <f t="shared" si="0"/>
        <v>0</v>
      </c>
    </row>
    <row r="16" spans="1:5" ht="12.75">
      <c r="A16" s="84" t="s">
        <v>71</v>
      </c>
      <c r="B16" s="82" t="s">
        <v>72</v>
      </c>
      <c r="C16" s="9"/>
      <c r="D16" s="85"/>
      <c r="E16" s="81">
        <f t="shared" si="0"/>
        <v>0</v>
      </c>
    </row>
    <row r="17" spans="1:5" ht="12.75">
      <c r="A17" s="84" t="s">
        <v>73</v>
      </c>
      <c r="B17" s="82" t="s">
        <v>74</v>
      </c>
      <c r="C17" s="85"/>
      <c r="D17" s="85"/>
      <c r="E17" s="81">
        <f t="shared" si="0"/>
        <v>0</v>
      </c>
    </row>
    <row r="18" spans="1:5" ht="12.75">
      <c r="A18" s="84" t="s">
        <v>75</v>
      </c>
      <c r="B18" s="82" t="s">
        <v>76</v>
      </c>
      <c r="C18" s="9"/>
      <c r="D18" s="85"/>
      <c r="E18" s="81">
        <f t="shared" si="0"/>
        <v>0</v>
      </c>
    </row>
    <row r="19" spans="1:5" s="5" customFormat="1" ht="12.75">
      <c r="A19" s="86" t="s">
        <v>77</v>
      </c>
      <c r="B19" s="87" t="s">
        <v>78</v>
      </c>
      <c r="C19" s="88">
        <f>SUM(C6:C18)</f>
        <v>12997223</v>
      </c>
      <c r="D19" s="88">
        <f>SUM(D6:D18)</f>
        <v>0</v>
      </c>
      <c r="E19" s="81">
        <f t="shared" si="0"/>
        <v>12997223</v>
      </c>
    </row>
    <row r="20" spans="1:5" ht="12.75">
      <c r="A20" s="84" t="s">
        <v>79</v>
      </c>
      <c r="B20" s="82" t="s">
        <v>80</v>
      </c>
      <c r="C20" s="89"/>
      <c r="D20" s="89"/>
      <c r="E20" s="81">
        <f t="shared" si="0"/>
        <v>0</v>
      </c>
    </row>
    <row r="21" spans="1:5" ht="12.75">
      <c r="A21" s="84" t="s">
        <v>81</v>
      </c>
      <c r="B21" s="82" t="s">
        <v>82</v>
      </c>
      <c r="C21" s="89"/>
      <c r="D21" s="89"/>
      <c r="E21" s="81">
        <f t="shared" si="0"/>
        <v>0</v>
      </c>
    </row>
    <row r="22" spans="1:5" ht="12.75">
      <c r="A22" s="90" t="s">
        <v>83</v>
      </c>
      <c r="B22" s="82" t="s">
        <v>84</v>
      </c>
      <c r="C22" s="89"/>
      <c r="D22" s="89"/>
      <c r="E22" s="81">
        <f t="shared" si="0"/>
        <v>0</v>
      </c>
    </row>
    <row r="23" spans="1:5" s="5" customFormat="1" ht="12.75">
      <c r="A23" s="91" t="s">
        <v>85</v>
      </c>
      <c r="B23" s="87" t="s">
        <v>86</v>
      </c>
      <c r="C23" s="88">
        <f>SUM(C20:C22)</f>
        <v>0</v>
      </c>
      <c r="D23" s="88">
        <f>SUM(D20:D22)</f>
        <v>0</v>
      </c>
      <c r="E23" s="81">
        <f t="shared" si="0"/>
        <v>0</v>
      </c>
    </row>
    <row r="24" spans="1:5" s="5" customFormat="1" ht="12.75">
      <c r="A24" s="92" t="s">
        <v>87</v>
      </c>
      <c r="B24" s="93" t="s">
        <v>88</v>
      </c>
      <c r="C24" s="88">
        <f>C19+C23</f>
        <v>12997223</v>
      </c>
      <c r="D24" s="88">
        <f>D19+D23</f>
        <v>0</v>
      </c>
      <c r="E24" s="81">
        <f t="shared" si="0"/>
        <v>12997223</v>
      </c>
    </row>
    <row r="25" spans="1:5" ht="12.75">
      <c r="A25" s="94" t="s">
        <v>89</v>
      </c>
      <c r="B25" s="93" t="s">
        <v>90</v>
      </c>
      <c r="C25" s="88">
        <v>2257594</v>
      </c>
      <c r="D25" s="88"/>
      <c r="E25" s="81">
        <f t="shared" si="0"/>
        <v>2257594</v>
      </c>
    </row>
    <row r="26" spans="1:5" ht="12.75">
      <c r="A26" s="84" t="s">
        <v>91</v>
      </c>
      <c r="B26" s="82" t="s">
        <v>92</v>
      </c>
      <c r="C26" s="89"/>
      <c r="D26" s="89"/>
      <c r="E26" s="81">
        <f t="shared" si="0"/>
        <v>0</v>
      </c>
    </row>
    <row r="27" spans="1:5" ht="12.75">
      <c r="A27" s="84" t="s">
        <v>93</v>
      </c>
      <c r="B27" s="82" t="s">
        <v>94</v>
      </c>
      <c r="C27" s="89"/>
      <c r="D27" s="9">
        <v>79000</v>
      </c>
      <c r="E27" s="81">
        <f t="shared" si="0"/>
        <v>79000</v>
      </c>
    </row>
    <row r="28" spans="1:5" ht="12.75">
      <c r="A28" s="84" t="s">
        <v>95</v>
      </c>
      <c r="B28" s="82" t="s">
        <v>96</v>
      </c>
      <c r="C28" s="89"/>
      <c r="D28" s="89"/>
      <c r="E28" s="81">
        <f t="shared" si="0"/>
        <v>0</v>
      </c>
    </row>
    <row r="29" spans="1:5" s="5" customFormat="1" ht="12.75">
      <c r="A29" s="91" t="s">
        <v>97</v>
      </c>
      <c r="B29" s="87" t="s">
        <v>98</v>
      </c>
      <c r="C29" s="88">
        <f>SUM(C26:C28)</f>
        <v>0</v>
      </c>
      <c r="D29" s="88">
        <f>SUM(D26:D28)</f>
        <v>79000</v>
      </c>
      <c r="E29" s="81">
        <f t="shared" si="0"/>
        <v>79000</v>
      </c>
    </row>
    <row r="30" spans="1:5" ht="12.75">
      <c r="A30" s="84" t="s">
        <v>99</v>
      </c>
      <c r="B30" s="82" t="s">
        <v>100</v>
      </c>
      <c r="C30" s="89"/>
      <c r="D30" s="89">
        <v>60000</v>
      </c>
      <c r="E30" s="81">
        <f t="shared" si="0"/>
        <v>60000</v>
      </c>
    </row>
    <row r="31" spans="1:5" ht="12.75">
      <c r="A31" s="84" t="s">
        <v>101</v>
      </c>
      <c r="B31" s="82" t="s">
        <v>102</v>
      </c>
      <c r="C31" s="89"/>
      <c r="D31" s="89"/>
      <c r="E31" s="81">
        <f t="shared" si="0"/>
        <v>0</v>
      </c>
    </row>
    <row r="32" spans="1:5" s="5" customFormat="1" ht="15" customHeight="1">
      <c r="A32" s="91" t="s">
        <v>103</v>
      </c>
      <c r="B32" s="87" t="s">
        <v>104</v>
      </c>
      <c r="C32" s="88">
        <f>SUM(C30:C31)</f>
        <v>0</v>
      </c>
      <c r="D32" s="88">
        <f>SUM(D30:D31)</f>
        <v>60000</v>
      </c>
      <c r="E32" s="81">
        <f t="shared" si="0"/>
        <v>60000</v>
      </c>
    </row>
    <row r="33" spans="1:5" ht="12.75">
      <c r="A33" s="84" t="s">
        <v>105</v>
      </c>
      <c r="B33" s="82" t="s">
        <v>106</v>
      </c>
      <c r="C33" s="89"/>
      <c r="D33" s="9">
        <v>220000</v>
      </c>
      <c r="E33" s="81">
        <f t="shared" si="0"/>
        <v>220000</v>
      </c>
    </row>
    <row r="34" spans="1:5" ht="12.75">
      <c r="A34" s="84" t="s">
        <v>107</v>
      </c>
      <c r="B34" s="82" t="s">
        <v>108</v>
      </c>
      <c r="C34" s="89"/>
      <c r="D34" s="9"/>
      <c r="E34" s="81">
        <f t="shared" si="0"/>
        <v>0</v>
      </c>
    </row>
    <row r="35" spans="1:5" ht="12.75">
      <c r="A35" s="84" t="s">
        <v>109</v>
      </c>
      <c r="B35" s="82" t="s">
        <v>110</v>
      </c>
      <c r="C35" s="89"/>
      <c r="D35" s="89"/>
      <c r="E35" s="81">
        <f t="shared" si="0"/>
        <v>0</v>
      </c>
    </row>
    <row r="36" spans="1:5" ht="12.75">
      <c r="A36" s="84" t="s">
        <v>111</v>
      </c>
      <c r="B36" s="82" t="s">
        <v>112</v>
      </c>
      <c r="C36" s="89"/>
      <c r="D36" s="89"/>
      <c r="E36" s="81">
        <f t="shared" si="0"/>
        <v>0</v>
      </c>
    </row>
    <row r="37" spans="1:5" ht="12.75">
      <c r="A37" s="95" t="s">
        <v>113</v>
      </c>
      <c r="B37" s="82" t="s">
        <v>114</v>
      </c>
      <c r="C37" s="89"/>
      <c r="D37" s="89"/>
      <c r="E37" s="81">
        <f t="shared" si="0"/>
        <v>0</v>
      </c>
    </row>
    <row r="38" spans="1:5" ht="12.75">
      <c r="A38" s="90" t="s">
        <v>115</v>
      </c>
      <c r="B38" s="82" t="s">
        <v>116</v>
      </c>
      <c r="C38" s="89"/>
      <c r="D38" s="89"/>
      <c r="E38" s="81">
        <f t="shared" si="0"/>
        <v>0</v>
      </c>
    </row>
    <row r="39" spans="1:5" ht="12.75">
      <c r="A39" s="84" t="s">
        <v>117</v>
      </c>
      <c r="B39" s="82" t="s">
        <v>118</v>
      </c>
      <c r="C39" s="89"/>
      <c r="D39" s="9">
        <v>97960</v>
      </c>
      <c r="E39" s="81">
        <f t="shared" si="0"/>
        <v>97960</v>
      </c>
    </row>
    <row r="40" spans="1:5" s="5" customFormat="1" ht="12.75">
      <c r="A40" s="91" t="s">
        <v>119</v>
      </c>
      <c r="B40" s="87" t="s">
        <v>120</v>
      </c>
      <c r="C40" s="88">
        <f>SUM(C33:C39)</f>
        <v>0</v>
      </c>
      <c r="D40" s="88">
        <f>SUM(D33:D39)</f>
        <v>317960</v>
      </c>
      <c r="E40" s="81">
        <f t="shared" si="0"/>
        <v>317960</v>
      </c>
    </row>
    <row r="41" spans="1:5" ht="12.75">
      <c r="A41" s="84" t="s">
        <v>121</v>
      </c>
      <c r="B41" s="82" t="s">
        <v>122</v>
      </c>
      <c r="C41" s="89"/>
      <c r="D41" s="9">
        <v>20000</v>
      </c>
      <c r="E41" s="81">
        <f t="shared" si="0"/>
        <v>20000</v>
      </c>
    </row>
    <row r="42" spans="1:5" ht="12.75">
      <c r="A42" s="84" t="s">
        <v>123</v>
      </c>
      <c r="B42" s="82" t="s">
        <v>124</v>
      </c>
      <c r="C42" s="89"/>
      <c r="D42" s="89"/>
      <c r="E42" s="81">
        <f t="shared" si="0"/>
        <v>0</v>
      </c>
    </row>
    <row r="43" spans="1:5" s="5" customFormat="1" ht="12.75">
      <c r="A43" s="91" t="s">
        <v>125</v>
      </c>
      <c r="B43" s="87" t="s">
        <v>126</v>
      </c>
      <c r="C43" s="88">
        <f>SUM(C41:C42)</f>
        <v>0</v>
      </c>
      <c r="D43" s="88">
        <f>SUM(D41:D42)</f>
        <v>20000</v>
      </c>
      <c r="E43" s="81">
        <f t="shared" si="0"/>
        <v>20000</v>
      </c>
    </row>
    <row r="44" spans="1:5" ht="12.75">
      <c r="A44" s="84" t="s">
        <v>127</v>
      </c>
      <c r="B44" s="82" t="s">
        <v>128</v>
      </c>
      <c r="C44" s="89"/>
      <c r="D44" s="9">
        <v>112850</v>
      </c>
      <c r="E44" s="81">
        <f t="shared" si="0"/>
        <v>112850</v>
      </c>
    </row>
    <row r="45" spans="1:5" ht="12.75">
      <c r="A45" s="84" t="s">
        <v>129</v>
      </c>
      <c r="B45" s="82" t="s">
        <v>130</v>
      </c>
      <c r="C45" s="89"/>
      <c r="D45" s="9"/>
      <c r="E45" s="81">
        <f t="shared" si="0"/>
        <v>0</v>
      </c>
    </row>
    <row r="46" spans="1:5" ht="12.75">
      <c r="A46" s="84" t="s">
        <v>131</v>
      </c>
      <c r="B46" s="82" t="s">
        <v>132</v>
      </c>
      <c r="C46" s="89"/>
      <c r="D46" s="9"/>
      <c r="E46" s="81">
        <f t="shared" si="0"/>
        <v>0</v>
      </c>
    </row>
    <row r="47" spans="1:5" ht="12.75">
      <c r="A47" s="84" t="s">
        <v>133</v>
      </c>
      <c r="B47" s="82" t="s">
        <v>134</v>
      </c>
      <c r="C47" s="89"/>
      <c r="D47" s="9"/>
      <c r="E47" s="81">
        <f t="shared" si="0"/>
        <v>0</v>
      </c>
    </row>
    <row r="48" spans="1:5" ht="12.75">
      <c r="A48" s="84" t="s">
        <v>135</v>
      </c>
      <c r="B48" s="82" t="s">
        <v>136</v>
      </c>
      <c r="C48" s="89"/>
      <c r="D48" s="9">
        <v>6000</v>
      </c>
      <c r="E48" s="81">
        <f t="shared" si="0"/>
        <v>6000</v>
      </c>
    </row>
    <row r="49" spans="1:5" s="5" customFormat="1" ht="12.75">
      <c r="A49" s="91" t="s">
        <v>137</v>
      </c>
      <c r="B49" s="87" t="s">
        <v>138</v>
      </c>
      <c r="C49" s="88">
        <f>SUM(C44:C48)</f>
        <v>0</v>
      </c>
      <c r="D49" s="88">
        <f>SUM(D44:D48)</f>
        <v>118850</v>
      </c>
      <c r="E49" s="81">
        <f t="shared" si="0"/>
        <v>118850</v>
      </c>
    </row>
    <row r="50" spans="1:5" ht="12.75">
      <c r="A50" s="94" t="s">
        <v>139</v>
      </c>
      <c r="B50" s="93" t="s">
        <v>140</v>
      </c>
      <c r="C50" s="88">
        <f>C29+C32+C40+C43+C49</f>
        <v>0</v>
      </c>
      <c r="D50" s="88">
        <f>D29+D32+D40+D43+D49</f>
        <v>595810</v>
      </c>
      <c r="E50" s="81">
        <f t="shared" si="0"/>
        <v>595810</v>
      </c>
    </row>
    <row r="51" spans="1:5" ht="12.75">
      <c r="A51" s="96" t="s">
        <v>141</v>
      </c>
      <c r="B51" s="82" t="s">
        <v>142</v>
      </c>
      <c r="C51" s="89"/>
      <c r="D51" s="89"/>
      <c r="E51" s="81">
        <f t="shared" si="0"/>
        <v>0</v>
      </c>
    </row>
    <row r="52" spans="1:5" ht="12.75">
      <c r="A52" s="96" t="s">
        <v>143</v>
      </c>
      <c r="B52" s="82" t="s">
        <v>144</v>
      </c>
      <c r="C52" s="89"/>
      <c r="D52" s="89"/>
      <c r="E52" s="81">
        <f t="shared" si="0"/>
        <v>0</v>
      </c>
    </row>
    <row r="53" spans="1:5" ht="12.75">
      <c r="A53" s="97" t="s">
        <v>145</v>
      </c>
      <c r="B53" s="82" t="s">
        <v>146</v>
      </c>
      <c r="C53" s="89"/>
      <c r="D53" s="89"/>
      <c r="E53" s="81">
        <f t="shared" si="0"/>
        <v>0</v>
      </c>
    </row>
    <row r="54" spans="1:5" ht="12.75">
      <c r="A54" s="97" t="s">
        <v>147</v>
      </c>
      <c r="B54" s="82" t="s">
        <v>148</v>
      </c>
      <c r="C54" s="89"/>
      <c r="D54" s="89"/>
      <c r="E54" s="81">
        <f t="shared" si="0"/>
        <v>0</v>
      </c>
    </row>
    <row r="55" spans="1:5" ht="12.75">
      <c r="A55" s="97" t="s">
        <v>149</v>
      </c>
      <c r="B55" s="82" t="s">
        <v>150</v>
      </c>
      <c r="C55" s="89"/>
      <c r="D55" s="89"/>
      <c r="E55" s="81">
        <f t="shared" si="0"/>
        <v>0</v>
      </c>
    </row>
    <row r="56" spans="1:5" ht="12.75">
      <c r="A56" s="96" t="s">
        <v>151</v>
      </c>
      <c r="B56" s="82" t="s">
        <v>152</v>
      </c>
      <c r="C56" s="89"/>
      <c r="D56" s="89"/>
      <c r="E56" s="81">
        <f t="shared" si="0"/>
        <v>0</v>
      </c>
    </row>
    <row r="57" spans="1:5" ht="12.75">
      <c r="A57" s="96" t="s">
        <v>153</v>
      </c>
      <c r="B57" s="82" t="s">
        <v>154</v>
      </c>
      <c r="C57" s="89"/>
      <c r="D57" s="89"/>
      <c r="E57" s="81">
        <f t="shared" si="0"/>
        <v>0</v>
      </c>
    </row>
    <row r="58" spans="1:5" ht="12.75">
      <c r="A58" s="96" t="s">
        <v>155</v>
      </c>
      <c r="B58" s="82" t="s">
        <v>156</v>
      </c>
      <c r="C58" s="89"/>
      <c r="D58" s="89"/>
      <c r="E58" s="81">
        <f t="shared" si="0"/>
        <v>0</v>
      </c>
    </row>
    <row r="59" spans="1:5" ht="12.75">
      <c r="A59" s="98" t="s">
        <v>157</v>
      </c>
      <c r="B59" s="93" t="s">
        <v>158</v>
      </c>
      <c r="C59" s="88">
        <f>SUM(C51:C58)</f>
        <v>0</v>
      </c>
      <c r="D59" s="88">
        <f>SUM(D51:D58)</f>
        <v>0</v>
      </c>
      <c r="E59" s="81">
        <f>SUM(C59:D59)</f>
        <v>0</v>
      </c>
    </row>
    <row r="60" spans="1:5" ht="12.75">
      <c r="A60" s="99" t="s">
        <v>159</v>
      </c>
      <c r="B60" s="82" t="s">
        <v>160</v>
      </c>
      <c r="C60" s="89"/>
      <c r="D60" s="89"/>
      <c r="E60" s="81">
        <f aca="true" t="shared" si="1" ref="E60:E73">SUM(C60:D60)</f>
        <v>0</v>
      </c>
    </row>
    <row r="61" spans="1:5" ht="12.75">
      <c r="A61" s="99" t="s">
        <v>161</v>
      </c>
      <c r="B61" s="82" t="s">
        <v>162</v>
      </c>
      <c r="C61" s="89"/>
      <c r="D61" s="89"/>
      <c r="E61" s="81">
        <f t="shared" si="1"/>
        <v>0</v>
      </c>
    </row>
    <row r="62" spans="1:5" ht="12.75">
      <c r="A62" s="99" t="s">
        <v>163</v>
      </c>
      <c r="B62" s="82" t="s">
        <v>164</v>
      </c>
      <c r="C62" s="89"/>
      <c r="D62" s="89"/>
      <c r="E62" s="81">
        <f t="shared" si="1"/>
        <v>0</v>
      </c>
    </row>
    <row r="63" spans="1:5" ht="12.75">
      <c r="A63" s="99" t="s">
        <v>165</v>
      </c>
      <c r="B63" s="82" t="s">
        <v>166</v>
      </c>
      <c r="C63" s="89"/>
      <c r="D63" s="89"/>
      <c r="E63" s="81">
        <f t="shared" si="1"/>
        <v>0</v>
      </c>
    </row>
    <row r="64" spans="1:5" ht="12.75">
      <c r="A64" s="99" t="s">
        <v>167</v>
      </c>
      <c r="B64" s="82" t="s">
        <v>168</v>
      </c>
      <c r="C64" s="89"/>
      <c r="D64" s="89"/>
      <c r="E64" s="81">
        <f t="shared" si="1"/>
        <v>0</v>
      </c>
    </row>
    <row r="65" spans="1:5" ht="12.75">
      <c r="A65" s="99" t="s">
        <v>169</v>
      </c>
      <c r="B65" s="82" t="s">
        <v>170</v>
      </c>
      <c r="C65" s="89"/>
      <c r="D65" s="89"/>
      <c r="E65" s="81">
        <f t="shared" si="1"/>
        <v>0</v>
      </c>
    </row>
    <row r="66" spans="1:5" ht="12.75">
      <c r="A66" s="99" t="s">
        <v>171</v>
      </c>
      <c r="B66" s="82" t="s">
        <v>172</v>
      </c>
      <c r="C66" s="89"/>
      <c r="D66" s="89"/>
      <c r="E66" s="81">
        <f t="shared" si="1"/>
        <v>0</v>
      </c>
    </row>
    <row r="67" spans="1:5" ht="12.75">
      <c r="A67" s="99" t="s">
        <v>173</v>
      </c>
      <c r="B67" s="82" t="s">
        <v>174</v>
      </c>
      <c r="C67" s="89"/>
      <c r="D67" s="89"/>
      <c r="E67" s="81">
        <f t="shared" si="1"/>
        <v>0</v>
      </c>
    </row>
    <row r="68" spans="1:5" ht="12.75">
      <c r="A68" s="99" t="s">
        <v>175</v>
      </c>
      <c r="B68" s="82" t="s">
        <v>176</v>
      </c>
      <c r="C68" s="89"/>
      <c r="D68" s="89"/>
      <c r="E68" s="81">
        <f t="shared" si="1"/>
        <v>0</v>
      </c>
    </row>
    <row r="69" spans="1:5" ht="12.75">
      <c r="A69" s="100" t="s">
        <v>177</v>
      </c>
      <c r="B69" s="82" t="s">
        <v>178</v>
      </c>
      <c r="C69" s="89"/>
      <c r="D69" s="89"/>
      <c r="E69" s="81">
        <f t="shared" si="1"/>
        <v>0</v>
      </c>
    </row>
    <row r="70" spans="1:5" ht="12.75">
      <c r="A70" s="99" t="s">
        <v>179</v>
      </c>
      <c r="B70" s="82" t="s">
        <v>180</v>
      </c>
      <c r="C70" s="89"/>
      <c r="D70" s="89"/>
      <c r="E70" s="81">
        <f t="shared" si="1"/>
        <v>0</v>
      </c>
    </row>
    <row r="71" spans="1:5" ht="12.75">
      <c r="A71" s="100" t="s">
        <v>181</v>
      </c>
      <c r="B71" s="82" t="s">
        <v>182</v>
      </c>
      <c r="C71" s="89"/>
      <c r="D71" s="89"/>
      <c r="E71" s="81">
        <f t="shared" si="1"/>
        <v>0</v>
      </c>
    </row>
    <row r="72" spans="1:5" ht="12.75">
      <c r="A72" s="100" t="s">
        <v>183</v>
      </c>
      <c r="B72" s="82" t="s">
        <v>184</v>
      </c>
      <c r="C72" s="89"/>
      <c r="D72" s="89"/>
      <c r="E72" s="81">
        <f t="shared" si="1"/>
        <v>0</v>
      </c>
    </row>
    <row r="73" spans="1:5" ht="12.75">
      <c r="A73" s="98" t="s">
        <v>185</v>
      </c>
      <c r="B73" s="93" t="s">
        <v>186</v>
      </c>
      <c r="C73" s="88">
        <f>SUM(C60:C72)</f>
        <v>0</v>
      </c>
      <c r="D73" s="88">
        <f>SUM(D60:D72)</f>
        <v>0</v>
      </c>
      <c r="E73" s="81">
        <f t="shared" si="1"/>
        <v>0</v>
      </c>
    </row>
    <row r="74" spans="1:5" ht="18" customHeight="1">
      <c r="A74" s="101" t="s">
        <v>187</v>
      </c>
      <c r="B74" s="101"/>
      <c r="C74" s="101"/>
      <c r="D74" s="101"/>
      <c r="E74" s="101"/>
    </row>
    <row r="75" spans="1:5" ht="12.75">
      <c r="A75" s="102" t="s">
        <v>188</v>
      </c>
      <c r="B75" s="82" t="s">
        <v>189</v>
      </c>
      <c r="C75" s="89"/>
      <c r="D75" s="89"/>
      <c r="E75" s="81">
        <f aca="true" t="shared" si="2" ref="E75:E81">SUM(C75:D75)</f>
        <v>0</v>
      </c>
    </row>
    <row r="76" spans="1:5" ht="12.75">
      <c r="A76" s="102" t="s">
        <v>190</v>
      </c>
      <c r="B76" s="82" t="s">
        <v>191</v>
      </c>
      <c r="C76" s="89"/>
      <c r="D76" s="89"/>
      <c r="E76" s="81">
        <f t="shared" si="2"/>
        <v>0</v>
      </c>
    </row>
    <row r="77" spans="1:5" ht="12.75">
      <c r="A77" s="102" t="s">
        <v>192</v>
      </c>
      <c r="B77" s="82" t="s">
        <v>193</v>
      </c>
      <c r="C77" s="89"/>
      <c r="D77" s="89"/>
      <c r="E77" s="81">
        <f t="shared" si="2"/>
        <v>0</v>
      </c>
    </row>
    <row r="78" spans="1:5" ht="12.75">
      <c r="A78" s="102" t="s">
        <v>194</v>
      </c>
      <c r="B78" s="82" t="s">
        <v>195</v>
      </c>
      <c r="C78" s="89"/>
      <c r="D78" s="89">
        <v>22040</v>
      </c>
      <c r="E78" s="81">
        <f t="shared" si="2"/>
        <v>22040</v>
      </c>
    </row>
    <row r="79" spans="1:5" ht="12.75">
      <c r="A79" s="90" t="s">
        <v>196</v>
      </c>
      <c r="B79" s="82" t="s">
        <v>197</v>
      </c>
      <c r="C79" s="89"/>
      <c r="D79" s="89"/>
      <c r="E79" s="81">
        <f t="shared" si="2"/>
        <v>0</v>
      </c>
    </row>
    <row r="80" spans="1:5" ht="12.75">
      <c r="A80" s="90" t="s">
        <v>198</v>
      </c>
      <c r="B80" s="82" t="s">
        <v>199</v>
      </c>
      <c r="C80" s="89"/>
      <c r="D80" s="89"/>
      <c r="E80" s="81">
        <f t="shared" si="2"/>
        <v>0</v>
      </c>
    </row>
    <row r="81" spans="1:5" ht="12.75">
      <c r="A81" s="90" t="s">
        <v>200</v>
      </c>
      <c r="B81" s="82" t="s">
        <v>201</v>
      </c>
      <c r="C81" s="89"/>
      <c r="D81" s="89">
        <v>5950</v>
      </c>
      <c r="E81" s="81">
        <f t="shared" si="2"/>
        <v>5950</v>
      </c>
    </row>
    <row r="82" spans="1:5" ht="12.75">
      <c r="A82" s="103" t="s">
        <v>202</v>
      </c>
      <c r="B82" s="93" t="s">
        <v>203</v>
      </c>
      <c r="C82" s="88">
        <f>SUM(C75:C81)</f>
        <v>0</v>
      </c>
      <c r="D82" s="88">
        <f>SUM(D75:D81)</f>
        <v>27990</v>
      </c>
      <c r="E82" s="81">
        <f>SUM(C82:D82)</f>
        <v>27990</v>
      </c>
    </row>
    <row r="83" spans="1:5" ht="12.75">
      <c r="A83" s="96" t="s">
        <v>204</v>
      </c>
      <c r="B83" s="82" t="s">
        <v>205</v>
      </c>
      <c r="C83" s="89"/>
      <c r="D83" s="89"/>
      <c r="E83" s="81">
        <f aca="true" t="shared" si="3" ref="E83:E97">SUM(C83:D83)</f>
        <v>0</v>
      </c>
    </row>
    <row r="84" spans="1:5" ht="12.75">
      <c r="A84" s="96" t="s">
        <v>206</v>
      </c>
      <c r="B84" s="82" t="s">
        <v>207</v>
      </c>
      <c r="C84" s="89"/>
      <c r="D84" s="89"/>
      <c r="E84" s="81">
        <f t="shared" si="3"/>
        <v>0</v>
      </c>
    </row>
    <row r="85" spans="1:5" ht="12.75">
      <c r="A85" s="96" t="s">
        <v>208</v>
      </c>
      <c r="B85" s="82" t="s">
        <v>209</v>
      </c>
      <c r="C85" s="89"/>
      <c r="D85" s="89"/>
      <c r="E85" s="81">
        <f t="shared" si="3"/>
        <v>0</v>
      </c>
    </row>
    <row r="86" spans="1:5" ht="12.75">
      <c r="A86" s="96" t="s">
        <v>210</v>
      </c>
      <c r="B86" s="82" t="s">
        <v>211</v>
      </c>
      <c r="C86" s="89"/>
      <c r="D86" s="89"/>
      <c r="E86" s="81">
        <f t="shared" si="3"/>
        <v>0</v>
      </c>
    </row>
    <row r="87" spans="1:5" ht="12.75">
      <c r="A87" s="98" t="s">
        <v>212</v>
      </c>
      <c r="B87" s="93" t="s">
        <v>213</v>
      </c>
      <c r="C87" s="88">
        <f>SUM(C83:C86)</f>
        <v>0</v>
      </c>
      <c r="D87" s="88">
        <f>SUM(D83:D86)</f>
        <v>0</v>
      </c>
      <c r="E87" s="81">
        <f t="shared" si="3"/>
        <v>0</v>
      </c>
    </row>
    <row r="88" spans="1:5" ht="12.75">
      <c r="A88" s="96" t="s">
        <v>214</v>
      </c>
      <c r="B88" s="82" t="s">
        <v>215</v>
      </c>
      <c r="C88" s="89"/>
      <c r="D88" s="89"/>
      <c r="E88" s="81">
        <f t="shared" si="3"/>
        <v>0</v>
      </c>
    </row>
    <row r="89" spans="1:5" ht="12.75">
      <c r="A89" s="96" t="s">
        <v>216</v>
      </c>
      <c r="B89" s="82" t="s">
        <v>217</v>
      </c>
      <c r="C89" s="89"/>
      <c r="D89" s="89"/>
      <c r="E89" s="81">
        <f t="shared" si="3"/>
        <v>0</v>
      </c>
    </row>
    <row r="90" spans="1:5" ht="12.75">
      <c r="A90" s="96" t="s">
        <v>218</v>
      </c>
      <c r="B90" s="82" t="s">
        <v>219</v>
      </c>
      <c r="C90" s="89"/>
      <c r="D90" s="89"/>
      <c r="E90" s="81">
        <f t="shared" si="3"/>
        <v>0</v>
      </c>
    </row>
    <row r="91" spans="1:5" ht="12.75">
      <c r="A91" s="96" t="s">
        <v>220</v>
      </c>
      <c r="B91" s="82" t="s">
        <v>221</v>
      </c>
      <c r="C91" s="89"/>
      <c r="D91" s="89"/>
      <c r="E91" s="81">
        <f t="shared" si="3"/>
        <v>0</v>
      </c>
    </row>
    <row r="92" spans="1:5" ht="12.75">
      <c r="A92" s="96" t="s">
        <v>222</v>
      </c>
      <c r="B92" s="82" t="s">
        <v>223</v>
      </c>
      <c r="C92" s="89"/>
      <c r="D92" s="89"/>
      <c r="E92" s="81">
        <f t="shared" si="3"/>
        <v>0</v>
      </c>
    </row>
    <row r="93" spans="1:5" ht="12.75">
      <c r="A93" s="96" t="s">
        <v>224</v>
      </c>
      <c r="B93" s="82" t="s">
        <v>225</v>
      </c>
      <c r="C93" s="89"/>
      <c r="D93" s="89"/>
      <c r="E93" s="81">
        <f t="shared" si="3"/>
        <v>0</v>
      </c>
    </row>
    <row r="94" spans="1:5" ht="12.75">
      <c r="A94" s="96" t="s">
        <v>226</v>
      </c>
      <c r="B94" s="82" t="s">
        <v>227</v>
      </c>
      <c r="C94" s="89"/>
      <c r="D94" s="89"/>
      <c r="E94" s="81">
        <f t="shared" si="3"/>
        <v>0</v>
      </c>
    </row>
    <row r="95" spans="1:5" ht="12.75">
      <c r="A95" s="96" t="s">
        <v>228</v>
      </c>
      <c r="B95" s="82" t="s">
        <v>229</v>
      </c>
      <c r="C95" s="89"/>
      <c r="D95" s="89"/>
      <c r="E95" s="81">
        <f t="shared" si="3"/>
        <v>0</v>
      </c>
    </row>
    <row r="96" spans="1:5" ht="12.75">
      <c r="A96" s="96" t="s">
        <v>230</v>
      </c>
      <c r="B96" s="82" t="s">
        <v>231</v>
      </c>
      <c r="C96" s="88"/>
      <c r="D96" s="88"/>
      <c r="E96" s="81">
        <f t="shared" si="3"/>
        <v>0</v>
      </c>
    </row>
    <row r="97" spans="1:5" ht="12.75">
      <c r="A97" s="98" t="s">
        <v>232</v>
      </c>
      <c r="B97" s="93" t="s">
        <v>233</v>
      </c>
      <c r="C97" s="88">
        <f>SUM(C88:C96)</f>
        <v>0</v>
      </c>
      <c r="D97" s="88">
        <f>SUM(D88:D96)</f>
        <v>0</v>
      </c>
      <c r="E97" s="81">
        <f t="shared" si="3"/>
        <v>0</v>
      </c>
    </row>
    <row r="98" spans="1:5" ht="18" customHeight="1">
      <c r="A98" s="101" t="s">
        <v>234</v>
      </c>
      <c r="B98" s="101"/>
      <c r="C98" s="101"/>
      <c r="D98" s="101"/>
      <c r="E98" s="101"/>
    </row>
    <row r="99" spans="1:23" ht="12.75">
      <c r="A99" s="104" t="s">
        <v>235</v>
      </c>
      <c r="B99" s="105" t="s">
        <v>236</v>
      </c>
      <c r="C99" s="106">
        <f>C24+C25+C50+C59+C73+C82+C87+C97</f>
        <v>15254817</v>
      </c>
      <c r="D99" s="106">
        <f>D24+D25+D50+D59+D73+D82+D87+D97</f>
        <v>623800</v>
      </c>
      <c r="E99" s="107">
        <f>E24+E25+E50+E59+E73+E82+E87+E97</f>
        <v>15878617</v>
      </c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9"/>
      <c r="W99" s="109"/>
    </row>
    <row r="100" spans="1:23" ht="12.75">
      <c r="A100" s="96" t="s">
        <v>237</v>
      </c>
      <c r="B100" s="84" t="s">
        <v>238</v>
      </c>
      <c r="C100" s="110"/>
      <c r="D100" s="110"/>
      <c r="E100" s="81">
        <f>SUM(C100:D100)</f>
        <v>0</v>
      </c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9"/>
      <c r="W100" s="109"/>
    </row>
    <row r="101" spans="1:23" ht="12.75">
      <c r="A101" s="96" t="s">
        <v>239</v>
      </c>
      <c r="B101" s="84" t="s">
        <v>240</v>
      </c>
      <c r="C101" s="110"/>
      <c r="D101" s="110"/>
      <c r="E101" s="81">
        <f>SUM(C101:D101)</f>
        <v>0</v>
      </c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9"/>
      <c r="W101" s="109"/>
    </row>
    <row r="102" spans="1:23" ht="12.75">
      <c r="A102" s="96" t="s">
        <v>241</v>
      </c>
      <c r="B102" s="84" t="s">
        <v>242</v>
      </c>
      <c r="C102" s="106"/>
      <c r="D102" s="106"/>
      <c r="E102" s="81">
        <f>SUM(C102:D102)</f>
        <v>0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09"/>
      <c r="W102" s="109"/>
    </row>
    <row r="103" spans="1:23" ht="12.75">
      <c r="A103" s="112" t="s">
        <v>243</v>
      </c>
      <c r="B103" s="91" t="s">
        <v>244</v>
      </c>
      <c r="C103" s="113">
        <f>SUM(C100:C102)</f>
        <v>0</v>
      </c>
      <c r="D103" s="113">
        <f>SUM(D100:D102)</f>
        <v>0</v>
      </c>
      <c r="E103" s="81">
        <f>SUM(C103:D103)</f>
        <v>0</v>
      </c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09"/>
      <c r="W103" s="109"/>
    </row>
    <row r="104" spans="1:23" ht="12.75">
      <c r="A104" s="115" t="s">
        <v>245</v>
      </c>
      <c r="B104" s="84" t="s">
        <v>246</v>
      </c>
      <c r="C104" s="116"/>
      <c r="D104" s="116"/>
      <c r="E104" s="81">
        <f aca="true" t="shared" si="4" ref="E104:E127">SUM(C104:D104)</f>
        <v>0</v>
      </c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09"/>
      <c r="W104" s="109"/>
    </row>
    <row r="105" spans="1:23" ht="12.75">
      <c r="A105" s="115" t="s">
        <v>245</v>
      </c>
      <c r="B105" s="84" t="s">
        <v>247</v>
      </c>
      <c r="C105" s="110"/>
      <c r="D105" s="110"/>
      <c r="E105" s="81">
        <f t="shared" si="4"/>
        <v>0</v>
      </c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9"/>
      <c r="W105" s="109"/>
    </row>
    <row r="106" spans="1:23" ht="12.75">
      <c r="A106" s="96" t="s">
        <v>248</v>
      </c>
      <c r="B106" s="84" t="s">
        <v>249</v>
      </c>
      <c r="C106" s="110"/>
      <c r="D106" s="110"/>
      <c r="E106" s="81">
        <f t="shared" si="4"/>
        <v>0</v>
      </c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9"/>
      <c r="W106" s="109"/>
    </row>
    <row r="107" spans="1:23" ht="12.75">
      <c r="A107" s="96" t="s">
        <v>250</v>
      </c>
      <c r="B107" s="84" t="s">
        <v>251</v>
      </c>
      <c r="C107" s="113"/>
      <c r="D107" s="113"/>
      <c r="E107" s="81">
        <f t="shared" si="4"/>
        <v>0</v>
      </c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09"/>
      <c r="W107" s="109"/>
    </row>
    <row r="108" spans="1:23" ht="12.75">
      <c r="A108" s="96" t="s">
        <v>252</v>
      </c>
      <c r="B108" s="84" t="s">
        <v>253</v>
      </c>
      <c r="C108" s="116"/>
      <c r="D108" s="116"/>
      <c r="E108" s="81">
        <f t="shared" si="4"/>
        <v>0</v>
      </c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09"/>
      <c r="W108" s="109"/>
    </row>
    <row r="109" spans="1:23" ht="12.75">
      <c r="A109" s="96" t="s">
        <v>254</v>
      </c>
      <c r="B109" s="84" t="s">
        <v>255</v>
      </c>
      <c r="C109" s="116"/>
      <c r="D109" s="116"/>
      <c r="E109" s="81">
        <f t="shared" si="4"/>
        <v>0</v>
      </c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09"/>
      <c r="W109" s="109"/>
    </row>
    <row r="110" spans="1:23" ht="12.75">
      <c r="A110" s="118" t="s">
        <v>256</v>
      </c>
      <c r="B110" s="91" t="s">
        <v>257</v>
      </c>
      <c r="C110" s="113">
        <f>SUM(C104:C109)</f>
        <v>0</v>
      </c>
      <c r="D110" s="113">
        <f>SUM(D104:D109)</f>
        <v>0</v>
      </c>
      <c r="E110" s="81">
        <f t="shared" si="4"/>
        <v>0</v>
      </c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09"/>
      <c r="W110" s="109"/>
    </row>
    <row r="111" spans="1:23" ht="12.75">
      <c r="A111" s="115" t="s">
        <v>258</v>
      </c>
      <c r="B111" s="84" t="s">
        <v>259</v>
      </c>
      <c r="C111" s="116"/>
      <c r="D111" s="116"/>
      <c r="E111" s="81">
        <f t="shared" si="4"/>
        <v>0</v>
      </c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09"/>
      <c r="W111" s="109"/>
    </row>
    <row r="112" spans="1:23" ht="12.75">
      <c r="A112" s="115" t="s">
        <v>260</v>
      </c>
      <c r="B112" s="84" t="s">
        <v>261</v>
      </c>
      <c r="C112" s="116"/>
      <c r="D112" s="116"/>
      <c r="E112" s="81">
        <f t="shared" si="4"/>
        <v>0</v>
      </c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09"/>
      <c r="W112" s="109"/>
    </row>
    <row r="113" spans="1:23" ht="12.75">
      <c r="A113" s="118" t="s">
        <v>262</v>
      </c>
      <c r="B113" s="91" t="s">
        <v>263</v>
      </c>
      <c r="C113" s="116"/>
      <c r="D113" s="116"/>
      <c r="E113" s="81">
        <f t="shared" si="4"/>
        <v>0</v>
      </c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09"/>
      <c r="W113" s="109"/>
    </row>
    <row r="114" spans="1:23" ht="12.75">
      <c r="A114" s="115" t="s">
        <v>264</v>
      </c>
      <c r="B114" s="84" t="s">
        <v>265</v>
      </c>
      <c r="C114" s="113"/>
      <c r="D114" s="113"/>
      <c r="E114" s="81">
        <f t="shared" si="4"/>
        <v>0</v>
      </c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09"/>
      <c r="W114" s="109"/>
    </row>
    <row r="115" spans="1:23" ht="12.75">
      <c r="A115" s="115" t="s">
        <v>266</v>
      </c>
      <c r="B115" s="84" t="s">
        <v>267</v>
      </c>
      <c r="C115" s="116"/>
      <c r="D115" s="116"/>
      <c r="E115" s="81">
        <f t="shared" si="4"/>
        <v>0</v>
      </c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09"/>
      <c r="W115" s="109"/>
    </row>
    <row r="116" spans="1:23" ht="12.75">
      <c r="A116" s="115" t="s">
        <v>268</v>
      </c>
      <c r="B116" s="84" t="s">
        <v>269</v>
      </c>
      <c r="C116" s="110"/>
      <c r="D116" s="110"/>
      <c r="E116" s="81">
        <f t="shared" si="4"/>
        <v>0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9"/>
      <c r="W116" s="109"/>
    </row>
    <row r="117" spans="1:23" ht="12.75">
      <c r="A117" s="115" t="s">
        <v>270</v>
      </c>
      <c r="B117" s="84" t="s">
        <v>271</v>
      </c>
      <c r="C117" s="116"/>
      <c r="D117" s="116"/>
      <c r="E117" s="81">
        <f t="shared" si="4"/>
        <v>0</v>
      </c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09"/>
      <c r="W117" s="109"/>
    </row>
    <row r="118" spans="1:23" ht="12.75">
      <c r="A118" s="119" t="s">
        <v>272</v>
      </c>
      <c r="B118" s="94" t="s">
        <v>273</v>
      </c>
      <c r="C118" s="113">
        <f>SUM(C103,C110:C117)</f>
        <v>0</v>
      </c>
      <c r="D118" s="113">
        <f>SUM(D103,D110:D117)</f>
        <v>0</v>
      </c>
      <c r="E118" s="81">
        <f t="shared" si="4"/>
        <v>0</v>
      </c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09"/>
      <c r="W118" s="109"/>
    </row>
    <row r="119" spans="1:23" ht="12.75">
      <c r="A119" s="115" t="s">
        <v>274</v>
      </c>
      <c r="B119" s="84" t="s">
        <v>275</v>
      </c>
      <c r="C119" s="113"/>
      <c r="D119" s="113"/>
      <c r="E119" s="81">
        <f t="shared" si="4"/>
        <v>0</v>
      </c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09"/>
      <c r="W119" s="109"/>
    </row>
    <row r="120" spans="1:23" ht="12.75">
      <c r="A120" s="96" t="s">
        <v>276</v>
      </c>
      <c r="B120" s="84" t="s">
        <v>277</v>
      </c>
      <c r="C120" s="110"/>
      <c r="D120" s="110"/>
      <c r="E120" s="81">
        <f t="shared" si="4"/>
        <v>0</v>
      </c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9"/>
      <c r="W120" s="109"/>
    </row>
    <row r="121" spans="1:23" ht="12.75">
      <c r="A121" s="115" t="s">
        <v>278</v>
      </c>
      <c r="B121" s="84" t="s">
        <v>279</v>
      </c>
      <c r="C121" s="113"/>
      <c r="D121" s="113"/>
      <c r="E121" s="81">
        <f t="shared" si="4"/>
        <v>0</v>
      </c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09"/>
      <c r="W121" s="109"/>
    </row>
    <row r="122" spans="1:23" s="5" customFormat="1" ht="12.75">
      <c r="A122" s="115" t="s">
        <v>280</v>
      </c>
      <c r="B122" s="84" t="s">
        <v>281</v>
      </c>
      <c r="C122" s="88"/>
      <c r="D122" s="88"/>
      <c r="E122" s="81">
        <f t="shared" si="4"/>
        <v>0</v>
      </c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</row>
    <row r="123" spans="1:23" ht="12.75">
      <c r="A123" s="115" t="s">
        <v>282</v>
      </c>
      <c r="B123" s="84" t="s">
        <v>283</v>
      </c>
      <c r="C123" s="74"/>
      <c r="D123" s="74"/>
      <c r="E123" s="81">
        <f t="shared" si="4"/>
        <v>0</v>
      </c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</row>
    <row r="124" spans="1:23" ht="12.75">
      <c r="A124" s="119" t="s">
        <v>284</v>
      </c>
      <c r="B124" s="94" t="s">
        <v>285</v>
      </c>
      <c r="C124" s="121">
        <f>SUM(C119:C123)</f>
        <v>0</v>
      </c>
      <c r="D124" s="121">
        <f>SUM(D119:D123)</f>
        <v>0</v>
      </c>
      <c r="E124" s="81">
        <f t="shared" si="4"/>
        <v>0</v>
      </c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</row>
    <row r="125" spans="1:23" ht="12.75">
      <c r="A125" s="96" t="s">
        <v>286</v>
      </c>
      <c r="B125" s="84" t="s">
        <v>287</v>
      </c>
      <c r="C125" s="74"/>
      <c r="D125" s="74"/>
      <c r="E125" s="81">
        <f t="shared" si="4"/>
        <v>0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</row>
    <row r="126" spans="1:23" ht="12.75">
      <c r="A126" s="96" t="s">
        <v>288</v>
      </c>
      <c r="B126" s="84" t="s">
        <v>289</v>
      </c>
      <c r="C126" s="74"/>
      <c r="D126" s="74"/>
      <c r="E126" s="81">
        <f t="shared" si="4"/>
        <v>0</v>
      </c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</row>
    <row r="127" spans="1:23" ht="12.75">
      <c r="A127" s="122" t="s">
        <v>290</v>
      </c>
      <c r="B127" s="123" t="s">
        <v>291</v>
      </c>
      <c r="C127" s="121">
        <f>SUM(C124,C118,C124:C126)</f>
        <v>0</v>
      </c>
      <c r="D127" s="121">
        <f>SUM(D124,D118,D124:D126)</f>
        <v>0</v>
      </c>
      <c r="E127" s="81">
        <f t="shared" si="4"/>
        <v>0</v>
      </c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</row>
    <row r="128" spans="1:23" ht="12.75">
      <c r="A128" s="124" t="s">
        <v>14</v>
      </c>
      <c r="B128" s="124"/>
      <c r="C128" s="121">
        <f>C99+C127</f>
        <v>15254817</v>
      </c>
      <c r="D128" s="121">
        <f>D99+D127</f>
        <v>623800</v>
      </c>
      <c r="E128" s="81">
        <f>E99+E127</f>
        <v>15878617</v>
      </c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</row>
    <row r="129" spans="2:23" ht="12.75">
      <c r="B129" s="109"/>
      <c r="C129" s="109"/>
      <c r="D129" s="109"/>
      <c r="E129" s="125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</row>
    <row r="130" spans="2:23" ht="12.75">
      <c r="B130" s="109"/>
      <c r="C130" s="109"/>
      <c r="D130" s="109"/>
      <c r="E130" s="125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</row>
    <row r="131" spans="2:23" ht="12.75">
      <c r="B131" s="109"/>
      <c r="C131" s="109"/>
      <c r="D131" s="109"/>
      <c r="E131" s="125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</row>
    <row r="132" spans="2:23" ht="12.75">
      <c r="B132" s="109"/>
      <c r="C132" s="109"/>
      <c r="D132" s="109"/>
      <c r="E132" s="125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</row>
    <row r="133" spans="2:23" ht="12.75">
      <c r="B133" s="109"/>
      <c r="C133" s="109"/>
      <c r="D133" s="109"/>
      <c r="E133" s="125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</row>
    <row r="134" spans="2:23" ht="12.75">
      <c r="B134" s="109"/>
      <c r="C134" s="109"/>
      <c r="D134" s="109"/>
      <c r="E134" s="125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</row>
    <row r="135" spans="2:23" ht="12.75">
      <c r="B135" s="109"/>
      <c r="C135" s="109"/>
      <c r="D135" s="109"/>
      <c r="E135" s="125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</row>
    <row r="136" spans="2:23" ht="12.75">
      <c r="B136" s="109"/>
      <c r="C136" s="109"/>
      <c r="D136" s="109"/>
      <c r="E136" s="125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</row>
    <row r="137" spans="2:23" ht="12.75">
      <c r="B137" s="109"/>
      <c r="C137" s="109"/>
      <c r="D137" s="109"/>
      <c r="E137" s="125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</row>
    <row r="138" spans="2:23" ht="12.75">
      <c r="B138" s="109"/>
      <c r="C138" s="109"/>
      <c r="D138" s="109"/>
      <c r="E138" s="125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</row>
    <row r="139" spans="2:23" ht="12.75">
      <c r="B139" s="109"/>
      <c r="C139" s="109"/>
      <c r="D139" s="109"/>
      <c r="E139" s="125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</row>
    <row r="140" spans="2:23" ht="12.75">
      <c r="B140" s="109"/>
      <c r="C140" s="109"/>
      <c r="D140" s="109"/>
      <c r="E140" s="125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</row>
    <row r="141" spans="2:23" ht="12.75">
      <c r="B141" s="109"/>
      <c r="C141" s="109"/>
      <c r="D141" s="109"/>
      <c r="E141" s="125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</row>
    <row r="142" spans="2:23" ht="12.75">
      <c r="B142" s="109"/>
      <c r="C142" s="109"/>
      <c r="D142" s="109"/>
      <c r="E142" s="125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</row>
    <row r="143" spans="2:23" ht="12.75">
      <c r="B143" s="109"/>
      <c r="C143" s="109"/>
      <c r="D143" s="109"/>
      <c r="E143" s="125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</row>
    <row r="144" spans="2:23" ht="12.75">
      <c r="B144" s="109"/>
      <c r="C144" s="109"/>
      <c r="D144" s="109"/>
      <c r="E144" s="125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</row>
    <row r="145" spans="2:23" ht="12.75">
      <c r="B145" s="109"/>
      <c r="C145" s="109"/>
      <c r="D145" s="109"/>
      <c r="E145" s="125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</row>
    <row r="146" spans="2:23" ht="12.75">
      <c r="B146" s="109"/>
      <c r="C146" s="109"/>
      <c r="D146" s="109"/>
      <c r="E146" s="125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</row>
    <row r="147" spans="2:23" ht="12.75">
      <c r="B147" s="109"/>
      <c r="C147" s="109"/>
      <c r="D147" s="109"/>
      <c r="E147" s="125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</row>
    <row r="148" spans="2:23" ht="12.75">
      <c r="B148" s="109"/>
      <c r="C148" s="109"/>
      <c r="D148" s="109"/>
      <c r="E148" s="125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</row>
    <row r="149" spans="2:23" ht="12.75">
      <c r="B149" s="109"/>
      <c r="C149" s="109"/>
      <c r="D149" s="109"/>
      <c r="E149" s="125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</row>
    <row r="150" spans="2:23" ht="12.75">
      <c r="B150" s="109"/>
      <c r="C150" s="109"/>
      <c r="D150" s="109"/>
      <c r="E150" s="125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</row>
    <row r="151" spans="2:23" ht="12.75">
      <c r="B151" s="109"/>
      <c r="C151" s="109"/>
      <c r="D151" s="109"/>
      <c r="E151" s="125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</row>
    <row r="152" spans="2:23" ht="12.75">
      <c r="B152" s="109"/>
      <c r="C152" s="109"/>
      <c r="D152" s="109"/>
      <c r="E152" s="125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</row>
    <row r="153" spans="2:23" ht="12.75">
      <c r="B153" s="109"/>
      <c r="C153" s="109"/>
      <c r="D153" s="109"/>
      <c r="E153" s="125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</row>
    <row r="154" spans="2:23" ht="12.75">
      <c r="B154" s="109"/>
      <c r="C154" s="109"/>
      <c r="D154" s="109"/>
      <c r="E154" s="125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</row>
    <row r="155" spans="2:23" ht="12.75">
      <c r="B155" s="109"/>
      <c r="C155" s="109"/>
      <c r="D155" s="109"/>
      <c r="E155" s="125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</row>
    <row r="156" spans="2:23" ht="12.75">
      <c r="B156" s="109"/>
      <c r="C156" s="109"/>
      <c r="D156" s="109"/>
      <c r="E156" s="125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</row>
    <row r="157" spans="2:23" ht="12.75">
      <c r="B157" s="109"/>
      <c r="C157" s="109"/>
      <c r="D157" s="109"/>
      <c r="E157" s="125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</row>
    <row r="158" spans="2:23" ht="12.75">
      <c r="B158" s="109"/>
      <c r="C158" s="109"/>
      <c r="D158" s="109"/>
      <c r="E158" s="125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</row>
    <row r="159" spans="2:23" ht="12.75">
      <c r="B159" s="109"/>
      <c r="C159" s="109"/>
      <c r="D159" s="109"/>
      <c r="E159" s="125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</row>
    <row r="160" spans="2:23" ht="12.75">
      <c r="B160" s="109"/>
      <c r="C160" s="109"/>
      <c r="D160" s="109"/>
      <c r="E160" s="125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</row>
    <row r="161" spans="2:23" ht="12.75">
      <c r="B161" s="109"/>
      <c r="C161" s="109"/>
      <c r="D161" s="109"/>
      <c r="E161" s="125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</row>
    <row r="162" spans="2:23" ht="12.75">
      <c r="B162" s="109"/>
      <c r="C162" s="109"/>
      <c r="D162" s="109"/>
      <c r="E162" s="125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</row>
    <row r="163" spans="2:23" ht="12.75">
      <c r="B163" s="109"/>
      <c r="C163" s="109"/>
      <c r="D163" s="109"/>
      <c r="E163" s="125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</row>
    <row r="164" spans="2:23" ht="12.75">
      <c r="B164" s="109"/>
      <c r="C164" s="109"/>
      <c r="D164" s="109"/>
      <c r="E164" s="125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</row>
    <row r="165" spans="2:23" ht="12.75">
      <c r="B165" s="109"/>
      <c r="C165" s="109"/>
      <c r="D165" s="109"/>
      <c r="E165" s="125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</row>
    <row r="166" spans="2:23" ht="12.75">
      <c r="B166" s="109"/>
      <c r="C166" s="109"/>
      <c r="D166" s="109"/>
      <c r="E166" s="125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</row>
    <row r="167" spans="2:23" ht="12.75">
      <c r="B167" s="109"/>
      <c r="C167" s="109"/>
      <c r="D167" s="109"/>
      <c r="E167" s="125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</row>
    <row r="168" spans="2:23" ht="12.75">
      <c r="B168" s="109"/>
      <c r="C168" s="109"/>
      <c r="D168" s="109"/>
      <c r="E168" s="125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</row>
    <row r="169" spans="2:23" ht="12.75">
      <c r="B169" s="109"/>
      <c r="C169" s="109"/>
      <c r="D169" s="109"/>
      <c r="E169" s="125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</row>
    <row r="170" spans="2:23" ht="12.75">
      <c r="B170" s="109"/>
      <c r="C170" s="109"/>
      <c r="D170" s="109"/>
      <c r="E170" s="125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</row>
    <row r="171" spans="2:23" ht="12.75">
      <c r="B171" s="109"/>
      <c r="C171" s="109"/>
      <c r="D171" s="109"/>
      <c r="E171" s="125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</row>
  </sheetData>
  <sheetProtection selectLockedCells="1" selectUnlockedCells="1"/>
  <mergeCells count="5">
    <mergeCell ref="A1:D1"/>
    <mergeCell ref="A2:D2"/>
    <mergeCell ref="A4:E4"/>
    <mergeCell ref="A74:E74"/>
    <mergeCell ref="A98:E98"/>
  </mergeCells>
  <printOptions/>
  <pageMargins left="0.7083333333333334" right="0.7083333333333334" top="1.2284722222222222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3. melléklet a 12/2020. (XI. 5.) önkormányzati rendlelethez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72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79.7109375" style="0" customWidth="1"/>
    <col min="3" max="3" width="15.140625" style="1" customWidth="1"/>
    <col min="4" max="4" width="14.8515625" style="1" customWidth="1"/>
    <col min="5" max="5" width="26.140625" style="69" customWidth="1"/>
    <col min="6" max="6" width="9.7109375" style="0" customWidth="1"/>
  </cols>
  <sheetData>
    <row r="1" spans="1:5" ht="24.75" customHeight="1">
      <c r="A1" s="126" t="s">
        <v>297</v>
      </c>
      <c r="B1" s="126"/>
      <c r="C1" s="126"/>
      <c r="D1" s="126"/>
      <c r="E1" s="126"/>
    </row>
    <row r="2" spans="1:5" ht="21.75" customHeight="1">
      <c r="A2" s="127" t="s">
        <v>26</v>
      </c>
      <c r="B2" s="127"/>
      <c r="C2" s="127"/>
      <c r="D2" s="127"/>
      <c r="E2" s="127"/>
    </row>
    <row r="3" ht="12.75">
      <c r="A3" s="128"/>
    </row>
    <row r="4" ht="12.75">
      <c r="A4" s="129" t="s">
        <v>298</v>
      </c>
    </row>
    <row r="5" spans="1:6" s="5" customFormat="1" ht="12.75">
      <c r="A5" s="75" t="s">
        <v>28</v>
      </c>
      <c r="B5" s="76" t="s">
        <v>29</v>
      </c>
      <c r="C5" s="130" t="s">
        <v>299</v>
      </c>
      <c r="D5" s="130" t="s">
        <v>300</v>
      </c>
      <c r="E5" s="131" t="s">
        <v>301</v>
      </c>
      <c r="F5" s="132"/>
    </row>
    <row r="6" spans="1:6" ht="12.75">
      <c r="A6" s="79" t="s">
        <v>51</v>
      </c>
      <c r="B6" s="80" t="s">
        <v>52</v>
      </c>
      <c r="C6" s="9">
        <f>'2.kiadások működés,felh.Önk.'!X6</f>
        <v>18196639</v>
      </c>
      <c r="D6" s="9">
        <f>'4.kiadások működés,felh.Óvoda'!E6</f>
        <v>11440838</v>
      </c>
      <c r="E6" s="133">
        <f aca="true" t="shared" si="0" ref="E6:E18">SUM(C6:D6)</f>
        <v>29637477</v>
      </c>
      <c r="F6" s="134"/>
    </row>
    <row r="7" spans="1:6" ht="12.75">
      <c r="A7" s="79" t="s">
        <v>53</v>
      </c>
      <c r="B7" s="82" t="s">
        <v>54</v>
      </c>
      <c r="C7" s="9">
        <f>'2.kiadások működés,felh.Önk.'!X7</f>
        <v>0</v>
      </c>
      <c r="D7" s="9">
        <f>'4.kiadások működés,felh.Óvoda'!E7</f>
        <v>0</v>
      </c>
      <c r="E7" s="133">
        <f t="shared" si="0"/>
        <v>0</v>
      </c>
      <c r="F7" s="134"/>
    </row>
    <row r="8" spans="1:6" ht="12.75">
      <c r="A8" s="79" t="s">
        <v>55</v>
      </c>
      <c r="B8" s="82" t="s">
        <v>56</v>
      </c>
      <c r="C8" s="9">
        <f>'2.kiadások működés,felh.Önk.'!X8</f>
        <v>0</v>
      </c>
      <c r="D8" s="9">
        <f>'4.kiadások működés,felh.Óvoda'!E8</f>
        <v>0</v>
      </c>
      <c r="E8" s="133">
        <f t="shared" si="0"/>
        <v>0</v>
      </c>
      <c r="F8" s="134"/>
    </row>
    <row r="9" spans="1:6" ht="12.75">
      <c r="A9" s="83" t="s">
        <v>57</v>
      </c>
      <c r="B9" s="82" t="s">
        <v>58</v>
      </c>
      <c r="C9" s="9">
        <f>'2.kiadások működés,felh.Önk.'!X9</f>
        <v>0</v>
      </c>
      <c r="D9" s="9">
        <f>'4.kiadások működés,felh.Óvoda'!E9</f>
        <v>0</v>
      </c>
      <c r="E9" s="133">
        <f t="shared" si="0"/>
        <v>0</v>
      </c>
      <c r="F9" s="134"/>
    </row>
    <row r="10" spans="1:6" ht="12.75">
      <c r="A10" s="83" t="s">
        <v>59</v>
      </c>
      <c r="B10" s="82" t="s">
        <v>60</v>
      </c>
      <c r="C10" s="9">
        <f>'2.kiadások működés,felh.Önk.'!X10</f>
        <v>0</v>
      </c>
      <c r="D10" s="9">
        <f>'4.kiadások működés,felh.Óvoda'!E10</f>
        <v>0</v>
      </c>
      <c r="E10" s="133">
        <f t="shared" si="0"/>
        <v>0</v>
      </c>
      <c r="F10" s="134"/>
    </row>
    <row r="11" spans="1:6" ht="12.75">
      <c r="A11" s="83" t="s">
        <v>61</v>
      </c>
      <c r="B11" s="82" t="s">
        <v>62</v>
      </c>
      <c r="C11" s="9">
        <f>'2.kiadások működés,felh.Önk.'!X11</f>
        <v>0</v>
      </c>
      <c r="D11" s="9">
        <f>'4.kiadások működés,felh.Óvoda'!E11</f>
        <v>1013985</v>
      </c>
      <c r="E11" s="133">
        <f t="shared" si="0"/>
        <v>1013985</v>
      </c>
      <c r="F11" s="134"/>
    </row>
    <row r="12" spans="1:6" ht="12.75">
      <c r="A12" s="83" t="s">
        <v>63</v>
      </c>
      <c r="B12" s="82" t="s">
        <v>64</v>
      </c>
      <c r="C12" s="9">
        <f>'2.kiadások működés,felh.Önk.'!X12</f>
        <v>0</v>
      </c>
      <c r="D12" s="9">
        <f>'4.kiadások működés,felh.Óvoda'!E12</f>
        <v>240000</v>
      </c>
      <c r="E12" s="133">
        <f t="shared" si="0"/>
        <v>240000</v>
      </c>
      <c r="F12" s="134"/>
    </row>
    <row r="13" spans="1:6" ht="12.75">
      <c r="A13" s="83" t="s">
        <v>65</v>
      </c>
      <c r="B13" s="82" t="s">
        <v>66</v>
      </c>
      <c r="C13" s="9">
        <f>'2.kiadások működés,felh.Önk.'!X13</f>
        <v>0</v>
      </c>
      <c r="D13" s="9">
        <f>'4.kiadások működés,felh.Óvoda'!E13</f>
        <v>0</v>
      </c>
      <c r="E13" s="133">
        <f t="shared" si="0"/>
        <v>0</v>
      </c>
      <c r="F13" s="134"/>
    </row>
    <row r="14" spans="1:6" ht="12.75">
      <c r="A14" s="84" t="s">
        <v>67</v>
      </c>
      <c r="B14" s="82" t="s">
        <v>68</v>
      </c>
      <c r="C14" s="9">
        <f>'2.kiadások működés,felh.Önk.'!X14</f>
        <v>450000</v>
      </c>
      <c r="D14" s="9">
        <f>'4.kiadások működés,felh.Óvoda'!E14</f>
        <v>302400</v>
      </c>
      <c r="E14" s="133">
        <f t="shared" si="0"/>
        <v>752400</v>
      </c>
      <c r="F14" s="134"/>
    </row>
    <row r="15" spans="1:6" ht="12.75">
      <c r="A15" s="84" t="s">
        <v>69</v>
      </c>
      <c r="B15" s="82" t="s">
        <v>70</v>
      </c>
      <c r="C15" s="9">
        <f>'2.kiadások működés,felh.Önk.'!X15</f>
        <v>0</v>
      </c>
      <c r="D15" s="9">
        <f>'4.kiadások működés,felh.Óvoda'!E15</f>
        <v>0</v>
      </c>
      <c r="E15" s="133">
        <f t="shared" si="0"/>
        <v>0</v>
      </c>
      <c r="F15" s="134"/>
    </row>
    <row r="16" spans="1:6" ht="12.75">
      <c r="A16" s="84" t="s">
        <v>71</v>
      </c>
      <c r="B16" s="82" t="s">
        <v>72</v>
      </c>
      <c r="C16" s="9">
        <f>'2.kiadások működés,felh.Önk.'!X16</f>
        <v>0</v>
      </c>
      <c r="D16" s="9">
        <f>'4.kiadások működés,felh.Óvoda'!E16</f>
        <v>0</v>
      </c>
      <c r="E16" s="133">
        <f t="shared" si="0"/>
        <v>0</v>
      </c>
      <c r="F16" s="134"/>
    </row>
    <row r="17" spans="1:6" ht="12.75">
      <c r="A17" s="84" t="s">
        <v>73</v>
      </c>
      <c r="B17" s="82" t="s">
        <v>74</v>
      </c>
      <c r="C17" s="9">
        <f>'2.kiadások működés,felh.Önk.'!X17</f>
        <v>0</v>
      </c>
      <c r="D17" s="9">
        <f>'4.kiadások működés,felh.Óvoda'!E17</f>
        <v>0</v>
      </c>
      <c r="E17" s="133">
        <f t="shared" si="0"/>
        <v>0</v>
      </c>
      <c r="F17" s="134"/>
    </row>
    <row r="18" spans="1:6" ht="12.75">
      <c r="A18" s="84" t="s">
        <v>75</v>
      </c>
      <c r="B18" s="82" t="s">
        <v>76</v>
      </c>
      <c r="C18" s="9">
        <f>'2.kiadások működés,felh.Önk.'!X18</f>
        <v>375138</v>
      </c>
      <c r="D18" s="9">
        <f>'4.kiadások működés,felh.Óvoda'!E18</f>
        <v>0</v>
      </c>
      <c r="E18" s="133">
        <f t="shared" si="0"/>
        <v>375138</v>
      </c>
      <c r="F18" s="134"/>
    </row>
    <row r="19" spans="1:6" ht="12.75">
      <c r="A19" s="86" t="s">
        <v>77</v>
      </c>
      <c r="B19" s="87" t="s">
        <v>78</v>
      </c>
      <c r="C19" s="11">
        <f>SUM(C6:C18)</f>
        <v>19021777</v>
      </c>
      <c r="D19" s="11">
        <f>SUM(D6:D18)</f>
        <v>12997223</v>
      </c>
      <c r="E19" s="133">
        <f>SUM(E6:E18)</f>
        <v>32019000</v>
      </c>
      <c r="F19" s="132"/>
    </row>
    <row r="20" spans="1:6" ht="12.75">
      <c r="A20" s="84" t="s">
        <v>79</v>
      </c>
      <c r="B20" s="82" t="s">
        <v>80</v>
      </c>
      <c r="C20" s="9">
        <f>'2.kiadások működés,felh.Önk.'!X20</f>
        <v>3051180</v>
      </c>
      <c r="D20" s="9">
        <f>'4.kiadások működés,felh.Óvoda'!E20</f>
        <v>0</v>
      </c>
      <c r="E20" s="133">
        <f>SUM(C20:D20)</f>
        <v>3051180</v>
      </c>
      <c r="F20" s="134"/>
    </row>
    <row r="21" spans="1:6" ht="12.75">
      <c r="A21" s="84" t="s">
        <v>81</v>
      </c>
      <c r="B21" s="82" t="s">
        <v>82</v>
      </c>
      <c r="C21" s="9">
        <f>'2.kiadások működés,felh.Önk.'!X21</f>
        <v>2884969</v>
      </c>
      <c r="D21" s="9">
        <f>'4.kiadások működés,felh.Óvoda'!E21</f>
        <v>0</v>
      </c>
      <c r="E21" s="133">
        <f>SUM(C21:D21)</f>
        <v>2884969</v>
      </c>
      <c r="F21" s="134"/>
    </row>
    <row r="22" spans="1:6" ht="12.75">
      <c r="A22" s="90" t="s">
        <v>83</v>
      </c>
      <c r="B22" s="82" t="s">
        <v>84</v>
      </c>
      <c r="C22" s="9">
        <f>'2.kiadások működés,felh.Önk.'!X22</f>
        <v>0</v>
      </c>
      <c r="D22" s="9">
        <f>'4.kiadások működés,felh.Óvoda'!E22</f>
        <v>0</v>
      </c>
      <c r="E22" s="133">
        <f>SUM(C22:D22)</f>
        <v>0</v>
      </c>
      <c r="F22" s="134"/>
    </row>
    <row r="23" spans="1:6" ht="12.75">
      <c r="A23" s="91" t="s">
        <v>85</v>
      </c>
      <c r="B23" s="87" t="s">
        <v>86</v>
      </c>
      <c r="C23" s="9">
        <f>SUM(C20:C22)</f>
        <v>5936149</v>
      </c>
      <c r="D23" s="9">
        <f>SUM(D20:D22)</f>
        <v>0</v>
      </c>
      <c r="E23" s="133">
        <f>SUM(E20:E22)</f>
        <v>5936149</v>
      </c>
      <c r="F23" s="132"/>
    </row>
    <row r="24" spans="1:6" ht="12.75">
      <c r="A24" s="92" t="s">
        <v>87</v>
      </c>
      <c r="B24" s="93" t="s">
        <v>88</v>
      </c>
      <c r="C24" s="11">
        <f>C19+C23</f>
        <v>24957926</v>
      </c>
      <c r="D24" s="11">
        <f>D19+D23</f>
        <v>12997223</v>
      </c>
      <c r="E24" s="133">
        <f aca="true" t="shared" si="1" ref="E24:E32">SUM(C24:D24)</f>
        <v>37955149</v>
      </c>
      <c r="F24" s="132"/>
    </row>
    <row r="25" spans="1:6" ht="12.75">
      <c r="A25" s="94" t="s">
        <v>89</v>
      </c>
      <c r="B25" s="93" t="s">
        <v>90</v>
      </c>
      <c r="C25" s="11">
        <f>'2.kiadások működés,felh.Önk.'!X25</f>
        <v>3469535</v>
      </c>
      <c r="D25" s="11">
        <f>'4.kiadások működés,felh.Óvoda'!E25</f>
        <v>2257594</v>
      </c>
      <c r="E25" s="133">
        <f t="shared" si="1"/>
        <v>5727129</v>
      </c>
      <c r="F25" s="132"/>
    </row>
    <row r="26" spans="1:6" ht="12.75">
      <c r="A26" s="84" t="s">
        <v>91</v>
      </c>
      <c r="B26" s="82" t="s">
        <v>92</v>
      </c>
      <c r="C26" s="9">
        <f>'2.kiadások működés,felh.Önk.'!X26</f>
        <v>0</v>
      </c>
      <c r="D26" s="9">
        <f>'4.kiadások működés,felh.Óvoda'!E26</f>
        <v>0</v>
      </c>
      <c r="E26" s="133">
        <f t="shared" si="1"/>
        <v>0</v>
      </c>
      <c r="F26" s="134"/>
    </row>
    <row r="27" spans="1:6" ht="12.75">
      <c r="A27" s="84" t="s">
        <v>93</v>
      </c>
      <c r="B27" s="82" t="s">
        <v>94</v>
      </c>
      <c r="C27" s="9">
        <f>'2.kiadások működés,felh.Önk.'!X27</f>
        <v>5094455</v>
      </c>
      <c r="D27" s="9">
        <f>'4.kiadások működés,felh.Óvoda'!E27</f>
        <v>79000</v>
      </c>
      <c r="E27" s="133">
        <f t="shared" si="1"/>
        <v>5173455</v>
      </c>
      <c r="F27" s="134"/>
    </row>
    <row r="28" spans="1:6" ht="12.75">
      <c r="A28" s="84" t="s">
        <v>95</v>
      </c>
      <c r="B28" s="82" t="s">
        <v>96</v>
      </c>
      <c r="C28" s="9">
        <f>'2.kiadások működés,felh.Önk.'!X28</f>
        <v>0</v>
      </c>
      <c r="D28" s="9">
        <f>'4.kiadások működés,felh.Óvoda'!E28</f>
        <v>0</v>
      </c>
      <c r="E28" s="133">
        <f t="shared" si="1"/>
        <v>0</v>
      </c>
      <c r="F28" s="134"/>
    </row>
    <row r="29" spans="1:6" ht="12.75">
      <c r="A29" s="91" t="s">
        <v>97</v>
      </c>
      <c r="B29" s="87" t="s">
        <v>98</v>
      </c>
      <c r="C29" s="11">
        <f>SUM(C26:C28)</f>
        <v>5094455</v>
      </c>
      <c r="D29" s="11">
        <f>SUM(D26:D28)</f>
        <v>79000</v>
      </c>
      <c r="E29" s="133">
        <f t="shared" si="1"/>
        <v>5173455</v>
      </c>
      <c r="F29" s="132"/>
    </row>
    <row r="30" spans="1:6" ht="12.75">
      <c r="A30" s="84" t="s">
        <v>99</v>
      </c>
      <c r="B30" s="82" t="s">
        <v>100</v>
      </c>
      <c r="C30" s="9">
        <f>'2.kiadások működés,felh.Önk.'!X30</f>
        <v>90000</v>
      </c>
      <c r="D30" s="9">
        <f>'4.kiadások működés,felh.Óvoda'!E30</f>
        <v>60000</v>
      </c>
      <c r="E30" s="133">
        <f t="shared" si="1"/>
        <v>150000</v>
      </c>
      <c r="F30" s="134"/>
    </row>
    <row r="31" spans="1:6" ht="12.75">
      <c r="A31" s="84" t="s">
        <v>101</v>
      </c>
      <c r="B31" s="82" t="s">
        <v>102</v>
      </c>
      <c r="C31" s="9">
        <f>'2.kiadások működés,felh.Önk.'!X31</f>
        <v>222000</v>
      </c>
      <c r="D31" s="9">
        <f>'4.kiadások működés,felh.Óvoda'!E31</f>
        <v>0</v>
      </c>
      <c r="E31" s="133">
        <f t="shared" si="1"/>
        <v>222000</v>
      </c>
      <c r="F31" s="134"/>
    </row>
    <row r="32" spans="1:6" ht="15" customHeight="1">
      <c r="A32" s="91" t="s">
        <v>103</v>
      </c>
      <c r="B32" s="87" t="s">
        <v>104</v>
      </c>
      <c r="C32" s="11">
        <f>SUM(C30:C31)</f>
        <v>312000</v>
      </c>
      <c r="D32" s="11">
        <f>SUM(D30:D31)</f>
        <v>60000</v>
      </c>
      <c r="E32" s="133">
        <f t="shared" si="1"/>
        <v>372000</v>
      </c>
      <c r="F32" s="132"/>
    </row>
    <row r="33" spans="1:6" ht="12.75">
      <c r="A33" s="84" t="s">
        <v>105</v>
      </c>
      <c r="B33" s="82" t="s">
        <v>106</v>
      </c>
      <c r="C33" s="9">
        <f>'2.kiadások működés,felh.Önk.'!X33</f>
        <v>1162031</v>
      </c>
      <c r="D33" s="9">
        <f>'4.kiadások működés,felh.Óvoda'!E33</f>
        <v>220000</v>
      </c>
      <c r="E33" s="133">
        <f aca="true" t="shared" si="2" ref="E33:E39">SUM(C33:D33)</f>
        <v>1382031</v>
      </c>
      <c r="F33" s="134"/>
    </row>
    <row r="34" spans="1:6" ht="12.75">
      <c r="A34" s="84" t="s">
        <v>107</v>
      </c>
      <c r="B34" s="82" t="s">
        <v>108</v>
      </c>
      <c r="C34" s="9">
        <f>'2.kiadások működés,felh.Önk.'!X34</f>
        <v>833457</v>
      </c>
      <c r="D34" s="9">
        <f>'4.kiadások működés,felh.Óvoda'!E34</f>
        <v>0</v>
      </c>
      <c r="E34" s="133">
        <f t="shared" si="2"/>
        <v>833457</v>
      </c>
      <c r="F34" s="134"/>
    </row>
    <row r="35" spans="1:6" ht="12.75">
      <c r="A35" s="84" t="s">
        <v>109</v>
      </c>
      <c r="B35" s="82" t="s">
        <v>110</v>
      </c>
      <c r="C35" s="9">
        <f>'2.kiadások működés,felh.Önk.'!X35</f>
        <v>0</v>
      </c>
      <c r="D35" s="9">
        <f>'4.kiadások működés,felh.Óvoda'!E35</f>
        <v>0</v>
      </c>
      <c r="E35" s="133">
        <f t="shared" si="2"/>
        <v>0</v>
      </c>
      <c r="F35" s="134"/>
    </row>
    <row r="36" spans="1:6" ht="12.75">
      <c r="A36" s="84" t="s">
        <v>111</v>
      </c>
      <c r="B36" s="82" t="s">
        <v>112</v>
      </c>
      <c r="C36" s="9">
        <f>'2.kiadások működés,felh.Önk.'!X36</f>
        <v>634097</v>
      </c>
      <c r="D36" s="9">
        <f>'4.kiadások működés,felh.Óvoda'!D36</f>
        <v>0</v>
      </c>
      <c r="E36" s="133">
        <f t="shared" si="2"/>
        <v>634097</v>
      </c>
      <c r="F36" s="134"/>
    </row>
    <row r="37" spans="1:6" ht="12.75">
      <c r="A37" s="95" t="s">
        <v>113</v>
      </c>
      <c r="B37" s="82" t="s">
        <v>114</v>
      </c>
      <c r="C37" s="9">
        <f>'2.kiadások működés,felh.Önk.'!X37</f>
        <v>0</v>
      </c>
      <c r="D37" s="9">
        <f>'4.kiadások működés,felh.Óvoda'!E37</f>
        <v>0</v>
      </c>
      <c r="E37" s="133">
        <f t="shared" si="2"/>
        <v>0</v>
      </c>
      <c r="F37" s="134"/>
    </row>
    <row r="38" spans="1:6" ht="12.75">
      <c r="A38" s="90" t="s">
        <v>115</v>
      </c>
      <c r="B38" s="82" t="s">
        <v>116</v>
      </c>
      <c r="C38" s="9">
        <f>'2.kiadások működés,felh.Önk.'!X38</f>
        <v>730200</v>
      </c>
      <c r="D38" s="9">
        <f>'4.kiadások működés,felh.Óvoda'!E38</f>
        <v>0</v>
      </c>
      <c r="E38" s="133">
        <f t="shared" si="2"/>
        <v>730200</v>
      </c>
      <c r="F38" s="134"/>
    </row>
    <row r="39" spans="1:6" ht="12.75">
      <c r="A39" s="84" t="s">
        <v>117</v>
      </c>
      <c r="B39" s="82" t="s">
        <v>118</v>
      </c>
      <c r="C39" s="9">
        <f>'2.kiadások működés,felh.Önk.'!X39</f>
        <v>2987523</v>
      </c>
      <c r="D39" s="9">
        <f>'4.kiadások működés,felh.Óvoda'!E39</f>
        <v>97960</v>
      </c>
      <c r="E39" s="133">
        <f t="shared" si="2"/>
        <v>3085483</v>
      </c>
      <c r="F39" s="134"/>
    </row>
    <row r="40" spans="1:6" ht="12.75">
      <c r="A40" s="91" t="s">
        <v>119</v>
      </c>
      <c r="B40" s="87" t="s">
        <v>120</v>
      </c>
      <c r="C40" s="11">
        <f>SUM(C33:C39)</f>
        <v>6347308</v>
      </c>
      <c r="D40" s="11">
        <f>SUM(D33:D39)</f>
        <v>317960</v>
      </c>
      <c r="E40" s="133">
        <f aca="true" t="shared" si="3" ref="E40:E48">SUM(C40:D40)</f>
        <v>6665268</v>
      </c>
      <c r="F40" s="132"/>
    </row>
    <row r="41" spans="1:6" ht="12.75">
      <c r="A41" s="84" t="s">
        <v>121</v>
      </c>
      <c r="B41" s="82" t="s">
        <v>122</v>
      </c>
      <c r="C41" s="9">
        <f>'2.kiadások működés,felh.Önk.'!X41</f>
        <v>1121785</v>
      </c>
      <c r="D41" s="9">
        <f>'4.kiadások működés,felh.Óvoda'!E41</f>
        <v>20000</v>
      </c>
      <c r="E41" s="133">
        <f t="shared" si="3"/>
        <v>1141785</v>
      </c>
      <c r="F41" s="134"/>
    </row>
    <row r="42" spans="1:6" ht="12.75">
      <c r="A42" s="84" t="s">
        <v>123</v>
      </c>
      <c r="B42" s="82" t="s">
        <v>124</v>
      </c>
      <c r="C42" s="9">
        <f>'2.kiadások működés,felh.Önk.'!X42</f>
        <v>0</v>
      </c>
      <c r="D42" s="9">
        <f>'4.kiadások működés,felh.Óvoda'!E42</f>
        <v>0</v>
      </c>
      <c r="E42" s="133">
        <f t="shared" si="3"/>
        <v>0</v>
      </c>
      <c r="F42" s="134"/>
    </row>
    <row r="43" spans="1:6" ht="12.75">
      <c r="A43" s="91" t="s">
        <v>125</v>
      </c>
      <c r="B43" s="87" t="s">
        <v>126</v>
      </c>
      <c r="C43" s="11">
        <f>SUM(C41:C42)</f>
        <v>1121785</v>
      </c>
      <c r="D43" s="11">
        <f>SUM(D41:D42)</f>
        <v>20000</v>
      </c>
      <c r="E43" s="133">
        <f t="shared" si="3"/>
        <v>1141785</v>
      </c>
      <c r="F43" s="132"/>
    </row>
    <row r="44" spans="1:6" ht="12.75">
      <c r="A44" s="84" t="s">
        <v>127</v>
      </c>
      <c r="B44" s="82" t="s">
        <v>128</v>
      </c>
      <c r="C44" s="9">
        <f>'2.kiadások működés,felh.Önk.'!X44</f>
        <v>2710288</v>
      </c>
      <c r="D44" s="9">
        <f>'4.kiadások működés,felh.Óvoda'!E44</f>
        <v>112850</v>
      </c>
      <c r="E44" s="133">
        <f t="shared" si="3"/>
        <v>2823138</v>
      </c>
      <c r="F44" s="134"/>
    </row>
    <row r="45" spans="1:6" ht="12.75">
      <c r="A45" s="84" t="s">
        <v>129</v>
      </c>
      <c r="B45" s="82" t="s">
        <v>130</v>
      </c>
      <c r="C45" s="9">
        <f>'2.kiadások működés,felh.Önk.'!X45</f>
        <v>0</v>
      </c>
      <c r="D45" s="9">
        <f>'4.kiadások működés,felh.Óvoda'!E45</f>
        <v>0</v>
      </c>
      <c r="E45" s="133">
        <f t="shared" si="3"/>
        <v>0</v>
      </c>
      <c r="F45" s="134"/>
    </row>
    <row r="46" spans="1:6" ht="12.75">
      <c r="A46" s="84" t="s">
        <v>131</v>
      </c>
      <c r="B46" s="82" t="s">
        <v>132</v>
      </c>
      <c r="C46" s="9">
        <f>'2.kiadások működés,felh.Önk.'!X46</f>
        <v>0</v>
      </c>
      <c r="D46" s="9">
        <f>'4.kiadások működés,felh.Óvoda'!E46</f>
        <v>0</v>
      </c>
      <c r="E46" s="133">
        <f t="shared" si="3"/>
        <v>0</v>
      </c>
      <c r="F46" s="134"/>
    </row>
    <row r="47" spans="1:6" ht="12.75">
      <c r="A47" s="84" t="s">
        <v>133</v>
      </c>
      <c r="B47" s="82" t="s">
        <v>134</v>
      </c>
      <c r="C47" s="9">
        <f>'2.kiadások működés,felh.Önk.'!X47</f>
        <v>0</v>
      </c>
      <c r="D47" s="9">
        <f>'4.kiadások működés,felh.Óvoda'!E47</f>
        <v>0</v>
      </c>
      <c r="E47" s="133">
        <f t="shared" si="3"/>
        <v>0</v>
      </c>
      <c r="F47" s="134"/>
    </row>
    <row r="48" spans="1:6" ht="12.75">
      <c r="A48" s="84" t="s">
        <v>135</v>
      </c>
      <c r="B48" s="82" t="s">
        <v>136</v>
      </c>
      <c r="C48" s="9">
        <f>'2.kiadások működés,felh.Önk.'!X48</f>
        <v>10012</v>
      </c>
      <c r="D48" s="9">
        <f>'4.kiadások működés,felh.Óvoda'!E48</f>
        <v>6000</v>
      </c>
      <c r="E48" s="133">
        <f t="shared" si="3"/>
        <v>16012</v>
      </c>
      <c r="F48" s="134"/>
    </row>
    <row r="49" spans="1:6" ht="12.75">
      <c r="A49" s="91" t="s">
        <v>137</v>
      </c>
      <c r="B49" s="87" t="s">
        <v>138</v>
      </c>
      <c r="C49" s="11">
        <f>SUM(C44:C48)</f>
        <v>2720300</v>
      </c>
      <c r="D49" s="11">
        <f>SUM(D44:D48)</f>
        <v>118850</v>
      </c>
      <c r="E49" s="133">
        <f>SUM(E44:E48)</f>
        <v>2839150</v>
      </c>
      <c r="F49" s="132"/>
    </row>
    <row r="50" spans="1:6" ht="12.75">
      <c r="A50" s="94" t="s">
        <v>139</v>
      </c>
      <c r="B50" s="93" t="s">
        <v>140</v>
      </c>
      <c r="C50" s="11">
        <f>C29+C32+C40+C43+C49</f>
        <v>15595848</v>
      </c>
      <c r="D50" s="11">
        <f>SUM(D49,D43,D40,D32,D29)</f>
        <v>595810</v>
      </c>
      <c r="E50" s="133">
        <f aca="true" t="shared" si="4" ref="E50:E64">SUM(C50:D50)</f>
        <v>16191658</v>
      </c>
      <c r="F50" s="132"/>
    </row>
    <row r="51" spans="1:6" ht="12.75">
      <c r="A51" s="96" t="s">
        <v>141</v>
      </c>
      <c r="B51" s="82" t="s">
        <v>142</v>
      </c>
      <c r="C51" s="135">
        <f>'2.kiadások működés,felh.Önk.'!X51</f>
        <v>0</v>
      </c>
      <c r="D51" s="9">
        <f>'4.kiadások működés,felh.Óvoda'!E51</f>
        <v>0</v>
      </c>
      <c r="E51" s="133">
        <f t="shared" si="4"/>
        <v>0</v>
      </c>
      <c r="F51" s="134"/>
    </row>
    <row r="52" spans="1:6" ht="12.75">
      <c r="A52" s="96" t="s">
        <v>143</v>
      </c>
      <c r="B52" s="82" t="s">
        <v>144</v>
      </c>
      <c r="C52" s="9">
        <f>'2.kiadások működés,felh.Önk.'!X52</f>
        <v>0</v>
      </c>
      <c r="D52" s="9">
        <f>'4.kiadások működés,felh.Óvoda'!E52</f>
        <v>0</v>
      </c>
      <c r="E52" s="133">
        <f t="shared" si="4"/>
        <v>0</v>
      </c>
      <c r="F52" s="134"/>
    </row>
    <row r="53" spans="1:6" ht="12.75">
      <c r="A53" s="97" t="s">
        <v>145</v>
      </c>
      <c r="B53" s="82" t="s">
        <v>146</v>
      </c>
      <c r="C53" s="9">
        <f>'2.kiadások működés,felh.Önk.'!X53</f>
        <v>0</v>
      </c>
      <c r="D53" s="9">
        <f>'4.kiadások működés,felh.Óvoda'!E53</f>
        <v>0</v>
      </c>
      <c r="E53" s="133">
        <f t="shared" si="4"/>
        <v>0</v>
      </c>
      <c r="F53" s="134"/>
    </row>
    <row r="54" spans="1:6" ht="12.75">
      <c r="A54" s="97" t="s">
        <v>147</v>
      </c>
      <c r="B54" s="82" t="s">
        <v>148</v>
      </c>
      <c r="C54" s="9">
        <f>'2.kiadások működés,felh.Önk.'!X54</f>
        <v>0</v>
      </c>
      <c r="D54" s="9">
        <f>'4.kiadások működés,felh.Óvoda'!E54</f>
        <v>0</v>
      </c>
      <c r="E54" s="133">
        <f t="shared" si="4"/>
        <v>0</v>
      </c>
      <c r="F54" s="134"/>
    </row>
    <row r="55" spans="1:6" ht="12.75">
      <c r="A55" s="97" t="s">
        <v>149</v>
      </c>
      <c r="B55" s="82" t="s">
        <v>150</v>
      </c>
      <c r="C55" s="9">
        <f>'2.kiadások működés,felh.Önk.'!X55</f>
        <v>0</v>
      </c>
      <c r="D55" s="9">
        <f>'4.kiadások működés,felh.Óvoda'!E55</f>
        <v>0</v>
      </c>
      <c r="E55" s="133">
        <f t="shared" si="4"/>
        <v>0</v>
      </c>
      <c r="F55" s="134"/>
    </row>
    <row r="56" spans="1:6" ht="12.75">
      <c r="A56" s="96" t="s">
        <v>151</v>
      </c>
      <c r="B56" s="82" t="s">
        <v>152</v>
      </c>
      <c r="C56" s="9">
        <f>'2.kiadások működés,felh.Önk.'!X56</f>
        <v>0</v>
      </c>
      <c r="D56" s="9">
        <f>'4.kiadások működés,felh.Óvoda'!E56</f>
        <v>0</v>
      </c>
      <c r="E56" s="133">
        <f t="shared" si="4"/>
        <v>0</v>
      </c>
      <c r="F56" s="134"/>
    </row>
    <row r="57" spans="1:6" ht="12.75">
      <c r="A57" s="96" t="s">
        <v>153</v>
      </c>
      <c r="B57" s="82" t="s">
        <v>154</v>
      </c>
      <c r="C57" s="9">
        <f>'2.kiadások működés,felh.Önk.'!X57</f>
        <v>0</v>
      </c>
      <c r="D57" s="9">
        <f>'4.kiadások működés,felh.Óvoda'!E57</f>
        <v>0</v>
      </c>
      <c r="E57" s="133">
        <f t="shared" si="4"/>
        <v>0</v>
      </c>
      <c r="F57" s="134"/>
    </row>
    <row r="58" spans="1:6" ht="12.75">
      <c r="A58" s="96" t="s">
        <v>155</v>
      </c>
      <c r="B58" s="82" t="s">
        <v>156</v>
      </c>
      <c r="C58" s="9">
        <f>'2.kiadások működés,felh.Önk.'!X58</f>
        <v>10948090</v>
      </c>
      <c r="D58" s="9">
        <f>'4.kiadások működés,felh.Óvoda'!E58</f>
        <v>0</v>
      </c>
      <c r="E58" s="133">
        <f t="shared" si="4"/>
        <v>10948090</v>
      </c>
      <c r="F58" s="134"/>
    </row>
    <row r="59" spans="1:6" ht="12.75">
      <c r="A59" s="98" t="s">
        <v>157</v>
      </c>
      <c r="B59" s="93" t="s">
        <v>158</v>
      </c>
      <c r="C59" s="11">
        <f>SUM(C51:C58)</f>
        <v>10948090</v>
      </c>
      <c r="D59" s="11">
        <f>SUM(D51:D58)</f>
        <v>0</v>
      </c>
      <c r="E59" s="133">
        <f t="shared" si="4"/>
        <v>10948090</v>
      </c>
      <c r="F59" s="132"/>
    </row>
    <row r="60" spans="1:6" ht="12.75">
      <c r="A60" s="99" t="s">
        <v>159</v>
      </c>
      <c r="B60" s="82" t="s">
        <v>160</v>
      </c>
      <c r="C60" s="9">
        <f>'2.kiadások működés,felh.Önk.'!X60</f>
        <v>0</v>
      </c>
      <c r="D60" s="9">
        <f>'4.kiadások működés,felh.Óvoda'!E60</f>
        <v>0</v>
      </c>
      <c r="E60" s="133">
        <f t="shared" si="4"/>
        <v>0</v>
      </c>
      <c r="F60" s="134"/>
    </row>
    <row r="61" spans="1:6" ht="12.75">
      <c r="A61" s="99" t="s">
        <v>161</v>
      </c>
      <c r="B61" s="82" t="s">
        <v>162</v>
      </c>
      <c r="C61" s="9">
        <f>'2.kiadások működés,felh.Önk.'!X61</f>
        <v>0</v>
      </c>
      <c r="D61" s="9">
        <f>'4.kiadások működés,felh.Óvoda'!E61</f>
        <v>0</v>
      </c>
      <c r="E61" s="133">
        <f t="shared" si="4"/>
        <v>0</v>
      </c>
      <c r="F61" s="134"/>
    </row>
    <row r="62" spans="1:6" ht="12.75">
      <c r="A62" s="99" t="s">
        <v>163</v>
      </c>
      <c r="B62" s="82" t="s">
        <v>164</v>
      </c>
      <c r="C62" s="9">
        <f>'2.kiadások működés,felh.Önk.'!X62</f>
        <v>0</v>
      </c>
      <c r="D62" s="9">
        <f>'4.kiadások működés,felh.Óvoda'!E62</f>
        <v>0</v>
      </c>
      <c r="E62" s="133">
        <f t="shared" si="4"/>
        <v>0</v>
      </c>
      <c r="F62" s="134"/>
    </row>
    <row r="63" spans="1:6" ht="12.75">
      <c r="A63" s="99" t="s">
        <v>165</v>
      </c>
      <c r="B63" s="82" t="s">
        <v>166</v>
      </c>
      <c r="C63" s="9">
        <f>'2.kiadások működés,felh.Önk.'!X63</f>
        <v>0</v>
      </c>
      <c r="D63" s="9">
        <f>'4.kiadások működés,felh.Óvoda'!E63</f>
        <v>0</v>
      </c>
      <c r="E63" s="133">
        <f t="shared" si="4"/>
        <v>0</v>
      </c>
      <c r="F63" s="134"/>
    </row>
    <row r="64" spans="1:6" ht="12.75">
      <c r="A64" s="99" t="s">
        <v>167</v>
      </c>
      <c r="B64" s="82" t="s">
        <v>168</v>
      </c>
      <c r="C64" s="9">
        <f>'2.kiadások működés,felh.Önk.'!X64</f>
        <v>0</v>
      </c>
      <c r="D64" s="9">
        <f>'4.kiadások működés,felh.Óvoda'!E64</f>
        <v>0</v>
      </c>
      <c r="E64" s="133">
        <f t="shared" si="4"/>
        <v>0</v>
      </c>
      <c r="F64" s="134"/>
    </row>
    <row r="65" spans="1:6" ht="12.75">
      <c r="A65" s="99" t="s">
        <v>169</v>
      </c>
      <c r="B65" s="82" t="s">
        <v>170</v>
      </c>
      <c r="C65" s="9">
        <f>'2.kiadások működés,felh.Önk.'!X65</f>
        <v>867999</v>
      </c>
      <c r="D65" s="9">
        <f>'4.kiadások működés,felh.Óvoda'!E65</f>
        <v>0</v>
      </c>
      <c r="E65" s="133">
        <f aca="true" t="shared" si="5" ref="E65:E72">SUM(C65:D65)</f>
        <v>867999</v>
      </c>
      <c r="F65" s="134"/>
    </row>
    <row r="66" spans="1:6" ht="12.75">
      <c r="A66" s="99" t="s">
        <v>171</v>
      </c>
      <c r="B66" s="82" t="s">
        <v>172</v>
      </c>
      <c r="C66" s="9">
        <f>'2.kiadások működés,felh.Önk.'!X66</f>
        <v>0</v>
      </c>
      <c r="D66" s="9">
        <f>'4.kiadások működés,felh.Óvoda'!E66</f>
        <v>0</v>
      </c>
      <c r="E66" s="133">
        <f t="shared" si="5"/>
        <v>0</v>
      </c>
      <c r="F66" s="134"/>
    </row>
    <row r="67" spans="1:6" ht="12.75">
      <c r="A67" s="99" t="s">
        <v>173</v>
      </c>
      <c r="B67" s="82" t="s">
        <v>174</v>
      </c>
      <c r="C67" s="9">
        <f>'2.kiadások működés,felh.Önk.'!X67</f>
        <v>1000000</v>
      </c>
      <c r="D67" s="9">
        <f>'4.kiadások működés,felh.Óvoda'!E67</f>
        <v>0</v>
      </c>
      <c r="E67" s="133">
        <f t="shared" si="5"/>
        <v>1000000</v>
      </c>
      <c r="F67" s="134"/>
    </row>
    <row r="68" spans="1:6" ht="12.75">
      <c r="A68" s="99" t="s">
        <v>175</v>
      </c>
      <c r="B68" s="82" t="s">
        <v>176</v>
      </c>
      <c r="C68" s="9">
        <f>'2.kiadások működés,felh.Önk.'!X68</f>
        <v>0</v>
      </c>
      <c r="D68" s="9">
        <f>'4.kiadások működés,felh.Óvoda'!E68</f>
        <v>0</v>
      </c>
      <c r="E68" s="133">
        <f t="shared" si="5"/>
        <v>0</v>
      </c>
      <c r="F68" s="134"/>
    </row>
    <row r="69" spans="1:6" ht="12.75">
      <c r="A69" s="100" t="s">
        <v>177</v>
      </c>
      <c r="B69" s="82" t="s">
        <v>178</v>
      </c>
      <c r="C69" s="9">
        <f>'2.kiadások működés,felh.Önk.'!X69</f>
        <v>0</v>
      </c>
      <c r="D69" s="9">
        <f>'4.kiadások működés,felh.Óvoda'!E69</f>
        <v>0</v>
      </c>
      <c r="E69" s="133">
        <f t="shared" si="5"/>
        <v>0</v>
      </c>
      <c r="F69" s="134"/>
    </row>
    <row r="70" spans="1:6" ht="12.75">
      <c r="A70" s="99" t="s">
        <v>179</v>
      </c>
      <c r="B70" s="82" t="s">
        <v>180</v>
      </c>
      <c r="C70" s="9">
        <f>'2.kiadások működés,felh.Önk.'!X70</f>
        <v>0</v>
      </c>
      <c r="D70" s="9">
        <f>'4.kiadások működés,felh.Óvoda'!E70</f>
        <v>0</v>
      </c>
      <c r="E70" s="133">
        <f t="shared" si="5"/>
        <v>0</v>
      </c>
      <c r="F70" s="134"/>
    </row>
    <row r="71" spans="1:6" ht="12.75">
      <c r="A71" s="100" t="s">
        <v>181</v>
      </c>
      <c r="B71" s="82" t="s">
        <v>182</v>
      </c>
      <c r="C71" s="9">
        <f>'2.kiadások működés,felh.Önk.'!X71</f>
        <v>12000</v>
      </c>
      <c r="D71" s="9">
        <f>'4.kiadások működés,felh.Óvoda'!E71</f>
        <v>0</v>
      </c>
      <c r="E71" s="133">
        <f t="shared" si="5"/>
        <v>12000</v>
      </c>
      <c r="F71" s="134"/>
    </row>
    <row r="72" spans="1:6" ht="12.75">
      <c r="A72" s="100" t="s">
        <v>183</v>
      </c>
      <c r="B72" s="82" t="s">
        <v>184</v>
      </c>
      <c r="C72" s="9">
        <f>'2.kiadások működés,felh.Önk.'!X72</f>
        <v>0</v>
      </c>
      <c r="D72" s="9">
        <f>'4.kiadások működés,felh.Óvoda'!E72</f>
        <v>0</v>
      </c>
      <c r="E72" s="133">
        <f t="shared" si="5"/>
        <v>0</v>
      </c>
      <c r="F72" s="134"/>
    </row>
    <row r="73" spans="1:6" ht="12.75">
      <c r="A73" s="98" t="s">
        <v>185</v>
      </c>
      <c r="B73" s="93" t="s">
        <v>186</v>
      </c>
      <c r="C73" s="11">
        <f>SUM(C60:C72)</f>
        <v>1879999</v>
      </c>
      <c r="D73" s="11">
        <f>SUM(D60:D72)</f>
        <v>0</v>
      </c>
      <c r="E73" s="133">
        <f>SUM(C73:D73)</f>
        <v>1879999</v>
      </c>
      <c r="F73" s="132"/>
    </row>
    <row r="74" spans="1:6" ht="18" customHeight="1">
      <c r="A74" s="136" t="s">
        <v>187</v>
      </c>
      <c r="B74" s="136"/>
      <c r="C74" s="136"/>
      <c r="D74" s="136"/>
      <c r="E74" s="136"/>
      <c r="F74" s="132"/>
    </row>
    <row r="75" spans="1:6" ht="12.75">
      <c r="A75" s="102" t="s">
        <v>188</v>
      </c>
      <c r="B75" s="82" t="s">
        <v>189</v>
      </c>
      <c r="C75" s="9">
        <f>'2.kiadások működés,felh.Önk.'!X75</f>
        <v>0</v>
      </c>
      <c r="D75" s="9">
        <f>'4.kiadások működés,felh.Óvoda'!E75</f>
        <v>0</v>
      </c>
      <c r="E75" s="133">
        <f aca="true" t="shared" si="6" ref="E75:E97">SUM(C75:D75)</f>
        <v>0</v>
      </c>
      <c r="F75" s="134"/>
    </row>
    <row r="76" spans="1:6" ht="12.75">
      <c r="A76" s="102" t="s">
        <v>190</v>
      </c>
      <c r="B76" s="82" t="s">
        <v>191</v>
      </c>
      <c r="C76" s="9">
        <f>'2.kiadások működés,felh.Önk.'!X76</f>
        <v>5308971</v>
      </c>
      <c r="D76" s="9">
        <f>'4.kiadások működés,felh.Óvoda'!E76</f>
        <v>0</v>
      </c>
      <c r="E76" s="133">
        <f t="shared" si="6"/>
        <v>5308971</v>
      </c>
      <c r="F76" s="134"/>
    </row>
    <row r="77" spans="1:6" ht="12.75">
      <c r="A77" s="102" t="s">
        <v>192</v>
      </c>
      <c r="B77" s="82" t="s">
        <v>193</v>
      </c>
      <c r="C77" s="9">
        <f>'2.kiadások működés,felh.Önk.'!X77</f>
        <v>130000</v>
      </c>
      <c r="D77" s="9">
        <f>'4.kiadások működés,felh.Óvoda'!E77</f>
        <v>0</v>
      </c>
      <c r="E77" s="133">
        <f t="shared" si="6"/>
        <v>130000</v>
      </c>
      <c r="F77" s="134"/>
    </row>
    <row r="78" spans="1:6" ht="12.75">
      <c r="A78" s="102" t="s">
        <v>194</v>
      </c>
      <c r="B78" s="82" t="s">
        <v>195</v>
      </c>
      <c r="C78" s="9">
        <f>'2.kiadások működés,felh.Önk.'!X78</f>
        <v>5287729</v>
      </c>
      <c r="D78" s="9">
        <f>'4.kiadások működés,felh.Óvoda'!E78</f>
        <v>22040</v>
      </c>
      <c r="E78" s="133">
        <f t="shared" si="6"/>
        <v>5309769</v>
      </c>
      <c r="F78" s="134"/>
    </row>
    <row r="79" spans="1:6" ht="12.75">
      <c r="A79" s="90" t="s">
        <v>196</v>
      </c>
      <c r="B79" s="82" t="s">
        <v>197</v>
      </c>
      <c r="C79" s="9">
        <f>'2.kiadások működés,felh.Önk.'!X79</f>
        <v>0</v>
      </c>
      <c r="D79" s="9">
        <f>'4.kiadások működés,felh.Óvoda'!E79</f>
        <v>0</v>
      </c>
      <c r="E79" s="133">
        <f t="shared" si="6"/>
        <v>0</v>
      </c>
      <c r="F79" s="134"/>
    </row>
    <row r="80" spans="1:6" ht="12.75">
      <c r="A80" s="90" t="s">
        <v>198</v>
      </c>
      <c r="B80" s="82" t="s">
        <v>199</v>
      </c>
      <c r="C80" s="9">
        <f>'2.kiadások működés,felh.Önk.'!X80</f>
        <v>0</v>
      </c>
      <c r="D80" s="9">
        <f>'4.kiadások működés,felh.Óvoda'!E80</f>
        <v>0</v>
      </c>
      <c r="E80" s="133">
        <f t="shared" si="6"/>
        <v>0</v>
      </c>
      <c r="F80" s="134"/>
    </row>
    <row r="81" spans="1:6" ht="12.75">
      <c r="A81" s="90" t="s">
        <v>200</v>
      </c>
      <c r="B81" s="82" t="s">
        <v>201</v>
      </c>
      <c r="C81" s="9">
        <f>'2.kiadások működés,felh.Önk.'!X81</f>
        <v>2673207</v>
      </c>
      <c r="D81" s="9">
        <f>'4.kiadások működés,felh.Óvoda'!E81</f>
        <v>5950</v>
      </c>
      <c r="E81" s="133">
        <f t="shared" si="6"/>
        <v>2679157</v>
      </c>
      <c r="F81" s="134"/>
    </row>
    <row r="82" spans="1:6" ht="12.75">
      <c r="A82" s="103" t="s">
        <v>202</v>
      </c>
      <c r="B82" s="93" t="s">
        <v>203</v>
      </c>
      <c r="C82" s="11">
        <f>SUM(C75:C81)</f>
        <v>13399907</v>
      </c>
      <c r="D82" s="11">
        <f>SUM(D75:D81)</f>
        <v>27990</v>
      </c>
      <c r="E82" s="133">
        <f t="shared" si="6"/>
        <v>13427897</v>
      </c>
      <c r="F82" s="132"/>
    </row>
    <row r="83" spans="1:6" ht="12.75">
      <c r="A83" s="96" t="s">
        <v>204</v>
      </c>
      <c r="B83" s="82" t="s">
        <v>205</v>
      </c>
      <c r="C83" s="9">
        <f>'2.kiadások működés,felh.Önk.'!X83</f>
        <v>112037668</v>
      </c>
      <c r="D83" s="9">
        <f>'4.kiadások működés,felh.Óvoda'!E83</f>
        <v>0</v>
      </c>
      <c r="E83" s="133">
        <f t="shared" si="6"/>
        <v>112037668</v>
      </c>
      <c r="F83" s="134"/>
    </row>
    <row r="84" spans="1:6" ht="12.75">
      <c r="A84" s="96" t="s">
        <v>206</v>
      </c>
      <c r="B84" s="82" t="s">
        <v>207</v>
      </c>
      <c r="C84" s="9">
        <f>'2.kiadások működés,felh.Önk.'!X84</f>
        <v>0</v>
      </c>
      <c r="D84" s="9">
        <f>'4.kiadások működés,felh.Óvoda'!E84</f>
        <v>0</v>
      </c>
      <c r="E84" s="133">
        <f t="shared" si="6"/>
        <v>0</v>
      </c>
      <c r="F84" s="134"/>
    </row>
    <row r="85" spans="1:6" ht="12.75">
      <c r="A85" s="96" t="s">
        <v>208</v>
      </c>
      <c r="B85" s="82" t="s">
        <v>209</v>
      </c>
      <c r="C85" s="9">
        <f>'2.kiadások működés,felh.Önk.'!X85</f>
        <v>0</v>
      </c>
      <c r="D85" s="9">
        <f>'4.kiadások működés,felh.Óvoda'!E85</f>
        <v>0</v>
      </c>
      <c r="E85" s="133">
        <f t="shared" si="6"/>
        <v>0</v>
      </c>
      <c r="F85" s="134"/>
    </row>
    <row r="86" spans="1:6" ht="12.75">
      <c r="A86" s="96" t="s">
        <v>210</v>
      </c>
      <c r="B86" s="82" t="s">
        <v>211</v>
      </c>
      <c r="C86" s="9">
        <f>'2.kiadások működés,felh.Önk.'!X86</f>
        <v>30250170</v>
      </c>
      <c r="D86" s="9">
        <f>'4.kiadások működés,felh.Óvoda'!E86</f>
        <v>0</v>
      </c>
      <c r="E86" s="133">
        <f t="shared" si="6"/>
        <v>30250170</v>
      </c>
      <c r="F86" s="134"/>
    </row>
    <row r="87" spans="1:6" ht="12.75">
      <c r="A87" s="98" t="s">
        <v>212</v>
      </c>
      <c r="B87" s="93" t="s">
        <v>213</v>
      </c>
      <c r="C87" s="11">
        <f>SUM(C83:C86)</f>
        <v>142287838</v>
      </c>
      <c r="D87" s="11">
        <f>SUM(D83:D86)</f>
        <v>0</v>
      </c>
      <c r="E87" s="133">
        <f t="shared" si="6"/>
        <v>142287838</v>
      </c>
      <c r="F87" s="132"/>
    </row>
    <row r="88" spans="1:6" ht="12.75">
      <c r="A88" s="96" t="s">
        <v>214</v>
      </c>
      <c r="B88" s="82" t="s">
        <v>215</v>
      </c>
      <c r="C88" s="9">
        <f>'2.kiadások működés,felh.Önk.'!X88</f>
        <v>0</v>
      </c>
      <c r="D88" s="9">
        <f>'4.kiadások működés,felh.Óvoda'!E88</f>
        <v>0</v>
      </c>
      <c r="E88" s="133">
        <f t="shared" si="6"/>
        <v>0</v>
      </c>
      <c r="F88" s="134"/>
    </row>
    <row r="89" spans="1:6" ht="12.75">
      <c r="A89" s="96" t="s">
        <v>216</v>
      </c>
      <c r="B89" s="82" t="s">
        <v>217</v>
      </c>
      <c r="C89" s="9">
        <f>'2.kiadások működés,felh.Önk.'!X89</f>
        <v>0</v>
      </c>
      <c r="D89" s="9">
        <f>'4.kiadások működés,felh.Óvoda'!E89</f>
        <v>0</v>
      </c>
      <c r="E89" s="133">
        <f t="shared" si="6"/>
        <v>0</v>
      </c>
      <c r="F89" s="134"/>
    </row>
    <row r="90" spans="1:6" ht="12.75">
      <c r="A90" s="96" t="s">
        <v>218</v>
      </c>
      <c r="B90" s="82" t="s">
        <v>219</v>
      </c>
      <c r="C90" s="9">
        <f>'2.kiadások működés,felh.Önk.'!X90</f>
        <v>0</v>
      </c>
      <c r="D90" s="9">
        <f>'4.kiadások működés,felh.Óvoda'!E90</f>
        <v>0</v>
      </c>
      <c r="E90" s="133">
        <f t="shared" si="6"/>
        <v>0</v>
      </c>
      <c r="F90" s="134"/>
    </row>
    <row r="91" spans="1:6" ht="12.75">
      <c r="A91" s="96" t="s">
        <v>220</v>
      </c>
      <c r="B91" s="82" t="s">
        <v>221</v>
      </c>
      <c r="C91" s="9">
        <f>'2.kiadások működés,felh.Önk.'!X91</f>
        <v>0</v>
      </c>
      <c r="D91" s="9">
        <f>'4.kiadások működés,felh.Óvoda'!E91</f>
        <v>0</v>
      </c>
      <c r="E91" s="133">
        <f t="shared" si="6"/>
        <v>0</v>
      </c>
      <c r="F91" s="134"/>
    </row>
    <row r="92" spans="1:6" ht="12.75">
      <c r="A92" s="96" t="s">
        <v>222</v>
      </c>
      <c r="B92" s="82" t="s">
        <v>223</v>
      </c>
      <c r="C92" s="9">
        <f>'2.kiadások működés,felh.Önk.'!X92</f>
        <v>0</v>
      </c>
      <c r="D92" s="9">
        <f>'4.kiadások működés,felh.Óvoda'!E92</f>
        <v>0</v>
      </c>
      <c r="E92" s="133">
        <f t="shared" si="6"/>
        <v>0</v>
      </c>
      <c r="F92" s="134"/>
    </row>
    <row r="93" spans="1:6" ht="12.75">
      <c r="A93" s="96" t="s">
        <v>224</v>
      </c>
      <c r="B93" s="82" t="s">
        <v>225</v>
      </c>
      <c r="C93" s="9">
        <f>'2.kiadások működés,felh.Önk.'!X93</f>
        <v>0</v>
      </c>
      <c r="D93" s="9">
        <f>'4.kiadások működés,felh.Óvoda'!E93</f>
        <v>0</v>
      </c>
      <c r="E93" s="133">
        <f t="shared" si="6"/>
        <v>0</v>
      </c>
      <c r="F93" s="134"/>
    </row>
    <row r="94" spans="1:6" ht="12.75">
      <c r="A94" s="96" t="s">
        <v>226</v>
      </c>
      <c r="B94" s="82" t="s">
        <v>227</v>
      </c>
      <c r="C94" s="9">
        <f>'2.kiadások működés,felh.Önk.'!X94</f>
        <v>0</v>
      </c>
      <c r="D94" s="9">
        <f>'4.kiadások működés,felh.Óvoda'!E94</f>
        <v>0</v>
      </c>
      <c r="E94" s="133">
        <f t="shared" si="6"/>
        <v>0</v>
      </c>
      <c r="F94" s="134"/>
    </row>
    <row r="95" spans="1:6" ht="12.75">
      <c r="A95" s="96" t="s">
        <v>228</v>
      </c>
      <c r="B95" s="82" t="s">
        <v>229</v>
      </c>
      <c r="C95" s="9">
        <f>'2.kiadások működés,felh.Önk.'!X95</f>
        <v>0</v>
      </c>
      <c r="D95" s="9">
        <f>'4.kiadások működés,felh.Óvoda'!E95</f>
        <v>0</v>
      </c>
      <c r="E95" s="133">
        <f t="shared" si="6"/>
        <v>0</v>
      </c>
      <c r="F95" s="134"/>
    </row>
    <row r="96" spans="1:6" ht="12.75">
      <c r="A96" s="96" t="s">
        <v>230</v>
      </c>
      <c r="B96" s="82" t="s">
        <v>231</v>
      </c>
      <c r="C96" s="9">
        <f>'2.kiadások működés,felh.Önk.'!X96</f>
        <v>0</v>
      </c>
      <c r="D96" s="9">
        <f>'4.kiadások működés,felh.Óvoda'!E96</f>
        <v>0</v>
      </c>
      <c r="E96" s="133">
        <f t="shared" si="6"/>
        <v>0</v>
      </c>
      <c r="F96" s="132"/>
    </row>
    <row r="97" spans="1:6" ht="12.75">
      <c r="A97" s="98" t="s">
        <v>232</v>
      </c>
      <c r="B97" s="93" t="s">
        <v>233</v>
      </c>
      <c r="C97" s="11">
        <f>SUM(C88:C96)</f>
        <v>0</v>
      </c>
      <c r="D97" s="11">
        <f>SUM(D88:D96)</f>
        <v>0</v>
      </c>
      <c r="E97" s="133">
        <f t="shared" si="6"/>
        <v>0</v>
      </c>
      <c r="F97" s="132"/>
    </row>
    <row r="98" spans="1:6" ht="18" customHeight="1">
      <c r="A98" s="136" t="s">
        <v>234</v>
      </c>
      <c r="B98" s="136"/>
      <c r="C98" s="136"/>
      <c r="D98" s="136"/>
      <c r="E98" s="136"/>
      <c r="F98" s="132"/>
    </row>
    <row r="99" spans="1:24" ht="12.75">
      <c r="A99" s="104" t="s">
        <v>235</v>
      </c>
      <c r="B99" s="105" t="s">
        <v>236</v>
      </c>
      <c r="C99" s="106">
        <f>C24+C25+C50+C59+C73+C82+C87+C97</f>
        <v>212539143</v>
      </c>
      <c r="D99" s="106">
        <f>D24+D25+D50+D59+D73+D82+D87+D97</f>
        <v>15878617</v>
      </c>
      <c r="E99" s="137">
        <f>SUM(C99:D99)</f>
        <v>228417760</v>
      </c>
      <c r="F99" s="134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9"/>
      <c r="X99" s="109"/>
    </row>
    <row r="100" spans="1:24" ht="12.75">
      <c r="A100" s="96" t="s">
        <v>237</v>
      </c>
      <c r="B100" s="84" t="s">
        <v>238</v>
      </c>
      <c r="C100" s="110">
        <f>'2.kiadások működés,felh.Önk.'!X100</f>
        <v>0</v>
      </c>
      <c r="D100" s="110">
        <f>'4.kiadások működés,felh.Óvoda'!E100</f>
        <v>0</v>
      </c>
      <c r="E100" s="137">
        <f aca="true" t="shared" si="7" ref="E100:E128">SUM(C100:D100)</f>
        <v>0</v>
      </c>
      <c r="F100" s="134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9"/>
      <c r="X100" s="109"/>
    </row>
    <row r="101" spans="1:24" ht="12.75">
      <c r="A101" s="96" t="s">
        <v>239</v>
      </c>
      <c r="B101" s="84" t="s">
        <v>240</v>
      </c>
      <c r="C101" s="110">
        <f>'2.kiadások működés,felh.Önk.'!X101</f>
        <v>0</v>
      </c>
      <c r="D101" s="110">
        <f>'4.kiadások működés,felh.Óvoda'!E101</f>
        <v>0</v>
      </c>
      <c r="E101" s="137">
        <f t="shared" si="7"/>
        <v>0</v>
      </c>
      <c r="F101" s="134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9"/>
      <c r="X101" s="109"/>
    </row>
    <row r="102" spans="1:24" ht="12.75">
      <c r="A102" s="96" t="s">
        <v>241</v>
      </c>
      <c r="B102" s="84" t="s">
        <v>242</v>
      </c>
      <c r="C102" s="110">
        <f>'2.kiadások működés,felh.Önk.'!X102</f>
        <v>0</v>
      </c>
      <c r="D102" s="110">
        <f>'4.kiadások működés,felh.Óvoda'!E102</f>
        <v>0</v>
      </c>
      <c r="E102" s="137">
        <f t="shared" si="7"/>
        <v>0</v>
      </c>
      <c r="F102" s="132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09"/>
      <c r="X102" s="109"/>
    </row>
    <row r="103" spans="1:24" ht="12.75">
      <c r="A103" s="112" t="s">
        <v>243</v>
      </c>
      <c r="B103" s="91" t="s">
        <v>244</v>
      </c>
      <c r="C103" s="113">
        <f>SUM(C100:C102)</f>
        <v>0</v>
      </c>
      <c r="D103" s="113">
        <f>SUM(D100:D102)</f>
        <v>0</v>
      </c>
      <c r="E103" s="137">
        <f t="shared" si="7"/>
        <v>0</v>
      </c>
      <c r="F103" s="13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09"/>
      <c r="X103" s="109"/>
    </row>
    <row r="104" spans="1:24" ht="12.75">
      <c r="A104" s="115" t="s">
        <v>245</v>
      </c>
      <c r="B104" s="84" t="s">
        <v>246</v>
      </c>
      <c r="C104" s="116">
        <f>'2.kiadások működés,felh.Önk.'!X104</f>
        <v>0</v>
      </c>
      <c r="D104" s="116">
        <f>'4.kiadások működés,felh.Óvoda'!E104</f>
        <v>0</v>
      </c>
      <c r="E104" s="137">
        <f t="shared" si="7"/>
        <v>0</v>
      </c>
      <c r="F104" s="13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09"/>
      <c r="X104" s="109"/>
    </row>
    <row r="105" spans="1:24" ht="12.75">
      <c r="A105" s="115" t="s">
        <v>245</v>
      </c>
      <c r="B105" s="84" t="s">
        <v>247</v>
      </c>
      <c r="C105" s="110">
        <f>'2.kiadások működés,felh.Önk.'!X105</f>
        <v>0</v>
      </c>
      <c r="D105" s="110">
        <f>'4.kiadások működés,felh.Óvoda'!E105</f>
        <v>0</v>
      </c>
      <c r="E105" s="137">
        <f t="shared" si="7"/>
        <v>0</v>
      </c>
      <c r="F105" s="134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9"/>
      <c r="X105" s="109"/>
    </row>
    <row r="106" spans="1:24" ht="12.75">
      <c r="A106" s="96" t="s">
        <v>248</v>
      </c>
      <c r="B106" s="84" t="s">
        <v>249</v>
      </c>
      <c r="C106" s="110">
        <f>'2.kiadások működés,felh.Önk.'!X106</f>
        <v>0</v>
      </c>
      <c r="D106" s="110">
        <f>'4.kiadások működés,felh.Óvoda'!E106</f>
        <v>0</v>
      </c>
      <c r="E106" s="137">
        <f t="shared" si="7"/>
        <v>0</v>
      </c>
      <c r="F106" s="134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9"/>
      <c r="X106" s="109"/>
    </row>
    <row r="107" spans="1:24" ht="12.75">
      <c r="A107" s="96" t="s">
        <v>250</v>
      </c>
      <c r="B107" s="84" t="s">
        <v>251</v>
      </c>
      <c r="C107" s="116">
        <f>'2.kiadások működés,felh.Önk.'!X107</f>
        <v>0</v>
      </c>
      <c r="D107" s="116">
        <f>'4.kiadások működés,felh.Óvoda'!E107</f>
        <v>0</v>
      </c>
      <c r="E107" s="137">
        <f t="shared" si="7"/>
        <v>0</v>
      </c>
      <c r="F107" s="132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09"/>
      <c r="X107" s="109"/>
    </row>
    <row r="108" spans="1:24" ht="12.75">
      <c r="A108" s="96" t="s">
        <v>252</v>
      </c>
      <c r="B108" s="84" t="s">
        <v>253</v>
      </c>
      <c r="C108" s="116">
        <f>'2.kiadások működés,felh.Önk.'!X108</f>
        <v>0</v>
      </c>
      <c r="D108" s="116">
        <f>'4.kiadások működés,felh.Óvoda'!E108</f>
        <v>0</v>
      </c>
      <c r="E108" s="137">
        <f t="shared" si="7"/>
        <v>0</v>
      </c>
      <c r="F108" s="13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09"/>
      <c r="X108" s="109"/>
    </row>
    <row r="109" spans="1:24" ht="12.75">
      <c r="A109" s="96" t="s">
        <v>254</v>
      </c>
      <c r="B109" s="84" t="s">
        <v>255</v>
      </c>
      <c r="C109" s="116">
        <f>'2.kiadások működés,felh.Önk.'!X109</f>
        <v>0</v>
      </c>
      <c r="D109" s="116">
        <f>'4.kiadások működés,felh.Óvoda'!E109</f>
        <v>0</v>
      </c>
      <c r="E109" s="137">
        <f t="shared" si="7"/>
        <v>0</v>
      </c>
      <c r="F109" s="13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09"/>
      <c r="X109" s="109"/>
    </row>
    <row r="110" spans="1:24" ht="12.75">
      <c r="A110" s="118" t="s">
        <v>256</v>
      </c>
      <c r="B110" s="91" t="s">
        <v>257</v>
      </c>
      <c r="C110" s="113">
        <f>SUM(C104:C109)</f>
        <v>0</v>
      </c>
      <c r="D110" s="113">
        <f>SUM(D104:D109)</f>
        <v>0</v>
      </c>
      <c r="E110" s="137">
        <f t="shared" si="7"/>
        <v>0</v>
      </c>
      <c r="F110" s="132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09"/>
      <c r="X110" s="109"/>
    </row>
    <row r="111" spans="1:24" ht="12.75">
      <c r="A111" s="115" t="s">
        <v>258</v>
      </c>
      <c r="B111" s="84" t="s">
        <v>259</v>
      </c>
      <c r="C111" s="116">
        <f>'2.kiadások működés,felh.Önk.'!X111</f>
        <v>0</v>
      </c>
      <c r="D111" s="116">
        <f>'4.kiadások működés,felh.Óvoda'!E111</f>
        <v>0</v>
      </c>
      <c r="E111" s="137">
        <f t="shared" si="7"/>
        <v>0</v>
      </c>
      <c r="F111" s="13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09"/>
      <c r="X111" s="109"/>
    </row>
    <row r="112" spans="1:24" ht="12.75">
      <c r="A112" s="115" t="s">
        <v>260</v>
      </c>
      <c r="B112" s="84" t="s">
        <v>261</v>
      </c>
      <c r="C112" s="116">
        <f>'2.kiadások működés,felh.Önk.'!X112</f>
        <v>1429138</v>
      </c>
      <c r="D112" s="116">
        <f>'4.kiadások működés,felh.Óvoda'!E112</f>
        <v>0</v>
      </c>
      <c r="E112" s="137">
        <f t="shared" si="7"/>
        <v>1429138</v>
      </c>
      <c r="F112" s="13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09"/>
      <c r="X112" s="109"/>
    </row>
    <row r="113" spans="1:24" ht="12.75">
      <c r="A113" s="118" t="s">
        <v>262</v>
      </c>
      <c r="B113" s="84" t="s">
        <v>263</v>
      </c>
      <c r="C113" s="116">
        <f>'2.kiadások működés,felh.Önk.'!X113</f>
        <v>0</v>
      </c>
      <c r="D113" s="116">
        <f>'4.kiadások működés,felh.Óvoda'!E113</f>
        <v>0</v>
      </c>
      <c r="E113" s="137">
        <f t="shared" si="7"/>
        <v>0</v>
      </c>
      <c r="F113" s="13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09"/>
      <c r="X113" s="109"/>
    </row>
    <row r="114" spans="1:24" ht="12.75">
      <c r="A114" s="115" t="s">
        <v>264</v>
      </c>
      <c r="B114" s="84" t="s">
        <v>265</v>
      </c>
      <c r="C114" s="116">
        <f>'2.kiadások működés,felh.Önk.'!X114</f>
        <v>0</v>
      </c>
      <c r="D114" s="116">
        <f>'4.kiadások működés,felh.Óvoda'!E114</f>
        <v>0</v>
      </c>
      <c r="E114" s="137">
        <f t="shared" si="7"/>
        <v>0</v>
      </c>
      <c r="F114" s="132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09"/>
      <c r="X114" s="109"/>
    </row>
    <row r="115" spans="1:24" ht="12.75">
      <c r="A115" s="115" t="s">
        <v>266</v>
      </c>
      <c r="B115" s="84" t="s">
        <v>267</v>
      </c>
      <c r="C115" s="116">
        <f>'2.kiadások működés,felh.Önk.'!X115</f>
        <v>0</v>
      </c>
      <c r="D115" s="116">
        <f>'4.kiadások működés,felh.Óvoda'!E115</f>
        <v>0</v>
      </c>
      <c r="E115" s="137">
        <f t="shared" si="7"/>
        <v>0</v>
      </c>
      <c r="F115" s="13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09"/>
      <c r="X115" s="109"/>
    </row>
    <row r="116" spans="1:24" ht="12.75">
      <c r="A116" s="115" t="s">
        <v>268</v>
      </c>
      <c r="B116" s="84" t="s">
        <v>269</v>
      </c>
      <c r="C116" s="110">
        <f>'2.kiadások működés,felh.Önk.'!X116</f>
        <v>0</v>
      </c>
      <c r="D116" s="110">
        <f>'4.kiadások működés,felh.Óvoda'!E116</f>
        <v>0</v>
      </c>
      <c r="E116" s="137">
        <f t="shared" si="7"/>
        <v>0</v>
      </c>
      <c r="F116" s="134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9"/>
      <c r="X116" s="109"/>
    </row>
    <row r="117" spans="1:24" ht="12.75">
      <c r="A117" s="115" t="s">
        <v>270</v>
      </c>
      <c r="B117" s="84" t="s">
        <v>271</v>
      </c>
      <c r="C117" s="116">
        <f>'2.kiadások működés,felh.Önk.'!X117</f>
        <v>0</v>
      </c>
      <c r="D117" s="116">
        <f>'4.kiadások működés,felh.Óvoda'!E117</f>
        <v>0</v>
      </c>
      <c r="E117" s="137">
        <f t="shared" si="7"/>
        <v>0</v>
      </c>
      <c r="F117" s="13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09"/>
      <c r="X117" s="109"/>
    </row>
    <row r="118" spans="1:24" ht="12.75">
      <c r="A118" s="119" t="s">
        <v>272</v>
      </c>
      <c r="B118" s="94" t="s">
        <v>273</v>
      </c>
      <c r="C118" s="113">
        <f>SUM(C103,C110:C117)</f>
        <v>1429138</v>
      </c>
      <c r="D118" s="113">
        <f>SUM(D103,D110:D117)</f>
        <v>0</v>
      </c>
      <c r="E118" s="137">
        <f t="shared" si="7"/>
        <v>1429138</v>
      </c>
      <c r="F118" s="13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09"/>
      <c r="X118" s="109"/>
    </row>
    <row r="119" spans="1:24" ht="12.75">
      <c r="A119" s="115" t="s">
        <v>274</v>
      </c>
      <c r="B119" s="84" t="s">
        <v>275</v>
      </c>
      <c r="C119" s="116">
        <f>'2.kiadások működés,felh.Önk.'!X119</f>
        <v>0</v>
      </c>
      <c r="D119" s="116">
        <f>'4.kiadások működés,felh.Óvoda'!E119</f>
        <v>0</v>
      </c>
      <c r="E119" s="137">
        <f t="shared" si="7"/>
        <v>0</v>
      </c>
      <c r="F119" s="132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09"/>
      <c r="X119" s="109"/>
    </row>
    <row r="120" spans="1:24" ht="12.75">
      <c r="A120" s="96" t="s">
        <v>276</v>
      </c>
      <c r="B120" s="84" t="s">
        <v>277</v>
      </c>
      <c r="C120" s="110">
        <f>'2.kiadások működés,felh.Önk.'!X120</f>
        <v>0</v>
      </c>
      <c r="D120" s="110">
        <f>'4.kiadások működés,felh.Óvoda'!E120</f>
        <v>0</v>
      </c>
      <c r="E120" s="137">
        <f t="shared" si="7"/>
        <v>0</v>
      </c>
      <c r="F120" s="134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9"/>
      <c r="X120" s="109"/>
    </row>
    <row r="121" spans="1:24" ht="12.75">
      <c r="A121" s="115" t="s">
        <v>278</v>
      </c>
      <c r="B121" s="84" t="s">
        <v>279</v>
      </c>
      <c r="C121" s="116">
        <f>'2.kiadások működés,felh.Önk.'!X121</f>
        <v>0</v>
      </c>
      <c r="D121" s="116">
        <f>'4.kiadások működés,felh.Óvoda'!E121</f>
        <v>0</v>
      </c>
      <c r="E121" s="137">
        <f t="shared" si="7"/>
        <v>0</v>
      </c>
      <c r="F121" s="132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09"/>
      <c r="X121" s="109"/>
    </row>
    <row r="122" spans="1:24" ht="12.75">
      <c r="A122" s="115" t="s">
        <v>280</v>
      </c>
      <c r="B122" s="84" t="s">
        <v>281</v>
      </c>
      <c r="C122" s="9">
        <f>'2.kiadások működés,felh.Önk.'!X122</f>
        <v>0</v>
      </c>
      <c r="D122" s="9">
        <f>'4.kiadások működés,felh.Óvoda'!E122</f>
        <v>0</v>
      </c>
      <c r="E122" s="137">
        <f t="shared" si="7"/>
        <v>0</v>
      </c>
      <c r="F122" s="132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</row>
    <row r="123" spans="1:24" ht="12.75">
      <c r="A123" s="115" t="s">
        <v>282</v>
      </c>
      <c r="B123" s="84" t="s">
        <v>283</v>
      </c>
      <c r="C123" s="135">
        <f>'2.kiadások működés,felh.Önk.'!X123</f>
        <v>0</v>
      </c>
      <c r="D123" s="135">
        <f>'4.kiadások működés,felh.Óvoda'!E123</f>
        <v>0</v>
      </c>
      <c r="E123" s="138">
        <f t="shared" si="7"/>
        <v>0</v>
      </c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</row>
    <row r="124" spans="1:24" ht="12.75">
      <c r="A124" s="119" t="s">
        <v>284</v>
      </c>
      <c r="B124" s="94" t="s">
        <v>285</v>
      </c>
      <c r="C124" s="139">
        <f>SUM(C119:C123)</f>
        <v>0</v>
      </c>
      <c r="D124" s="139">
        <f>SUM(D119:D123)</f>
        <v>0</v>
      </c>
      <c r="E124" s="138">
        <f t="shared" si="7"/>
        <v>0</v>
      </c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</row>
    <row r="125" spans="1:24" ht="12.75">
      <c r="A125" s="96" t="s">
        <v>286</v>
      </c>
      <c r="B125" s="84" t="s">
        <v>287</v>
      </c>
      <c r="C125" s="135">
        <f>'2.kiadások működés,felh.Önk.'!X125</f>
        <v>0</v>
      </c>
      <c r="D125" s="135">
        <f>'4.kiadások működés,felh.Óvoda'!E125</f>
        <v>0</v>
      </c>
      <c r="E125" s="138">
        <f t="shared" si="7"/>
        <v>0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</row>
    <row r="126" spans="1:24" ht="12.75">
      <c r="A126" s="96" t="s">
        <v>288</v>
      </c>
      <c r="B126" s="84" t="s">
        <v>289</v>
      </c>
      <c r="C126" s="135">
        <f>'2.kiadások működés,felh.Önk.'!X126</f>
        <v>0</v>
      </c>
      <c r="D126" s="135">
        <f>'4.kiadások működés,felh.Óvoda'!E126</f>
        <v>0</v>
      </c>
      <c r="E126" s="138">
        <f t="shared" si="7"/>
        <v>0</v>
      </c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</row>
    <row r="127" spans="1:24" ht="12.75">
      <c r="A127" s="122" t="s">
        <v>290</v>
      </c>
      <c r="B127" s="123" t="s">
        <v>291</v>
      </c>
      <c r="C127" s="139">
        <f>SUM(C118,C124,C125,C126)</f>
        <v>1429138</v>
      </c>
      <c r="D127" s="139">
        <f>SUM(D118,D124)</f>
        <v>0</v>
      </c>
      <c r="E127" s="138">
        <f t="shared" si="7"/>
        <v>1429138</v>
      </c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</row>
    <row r="128" spans="1:24" ht="12.75">
      <c r="A128" s="124" t="s">
        <v>14</v>
      </c>
      <c r="B128" s="124"/>
      <c r="C128" s="140">
        <f>C99+C127</f>
        <v>213968281</v>
      </c>
      <c r="D128" s="140">
        <f>D99+D127</f>
        <v>15878617</v>
      </c>
      <c r="E128" s="138">
        <f t="shared" si="7"/>
        <v>229846898</v>
      </c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</row>
    <row r="129" spans="2:24" ht="12.75">
      <c r="B129" s="109"/>
      <c r="C129" s="67"/>
      <c r="D129" s="67"/>
      <c r="E129" s="125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</row>
    <row r="130" spans="2:24" ht="12.75">
      <c r="B130" s="109"/>
      <c r="C130" s="67"/>
      <c r="D130" s="67"/>
      <c r="E130" s="125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</row>
    <row r="131" spans="2:24" ht="12.75">
      <c r="B131" s="109"/>
      <c r="C131" s="67"/>
      <c r="D131" s="67"/>
      <c r="E131" s="125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</row>
    <row r="132" spans="2:24" ht="12.75">
      <c r="B132" s="109"/>
      <c r="C132" s="67"/>
      <c r="D132" s="67"/>
      <c r="E132" s="125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</row>
    <row r="133" spans="2:24" ht="12.75">
      <c r="B133" s="109"/>
      <c r="C133" s="67"/>
      <c r="D133" s="67"/>
      <c r="E133" s="125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</row>
    <row r="134" spans="2:24" ht="12.75">
      <c r="B134" s="109"/>
      <c r="C134" s="67"/>
      <c r="D134" s="67"/>
      <c r="E134" s="125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</row>
    <row r="135" spans="2:24" ht="12.75">
      <c r="B135" s="109"/>
      <c r="C135" s="67"/>
      <c r="D135" s="67"/>
      <c r="E135" s="125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</row>
    <row r="136" spans="2:24" ht="12.75">
      <c r="B136" s="109"/>
      <c r="C136" s="67"/>
      <c r="D136" s="67"/>
      <c r="E136" s="125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</row>
    <row r="137" spans="2:24" ht="12.75">
      <c r="B137" s="109"/>
      <c r="C137" s="67"/>
      <c r="D137" s="67"/>
      <c r="E137" s="125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</row>
    <row r="138" spans="2:24" ht="12.75">
      <c r="B138" s="109"/>
      <c r="C138" s="67"/>
      <c r="D138" s="67"/>
      <c r="E138" s="125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</row>
    <row r="139" spans="2:24" ht="12.75">
      <c r="B139" s="109"/>
      <c r="C139" s="67"/>
      <c r="D139" s="67"/>
      <c r="E139" s="125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</row>
    <row r="140" spans="2:24" ht="12.75">
      <c r="B140" s="109"/>
      <c r="C140" s="67"/>
      <c r="D140" s="67"/>
      <c r="E140" s="125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</row>
    <row r="141" spans="2:24" ht="12.75">
      <c r="B141" s="109"/>
      <c r="C141" s="67"/>
      <c r="D141" s="67"/>
      <c r="E141" s="125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</row>
    <row r="142" spans="2:24" ht="12.75">
      <c r="B142" s="109"/>
      <c r="C142" s="67"/>
      <c r="D142" s="67"/>
      <c r="E142" s="125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</row>
    <row r="143" spans="2:24" ht="12.75">
      <c r="B143" s="109"/>
      <c r="C143" s="67"/>
      <c r="D143" s="67"/>
      <c r="E143" s="125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</row>
    <row r="144" spans="2:24" ht="12.75">
      <c r="B144" s="109"/>
      <c r="C144" s="67"/>
      <c r="D144" s="67"/>
      <c r="E144" s="125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</row>
    <row r="145" spans="2:24" ht="12.75">
      <c r="B145" s="109"/>
      <c r="C145" s="67"/>
      <c r="D145" s="67"/>
      <c r="E145" s="125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</row>
    <row r="146" spans="2:24" ht="12.75">
      <c r="B146" s="109"/>
      <c r="C146" s="67"/>
      <c r="D146" s="67"/>
      <c r="E146" s="125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</row>
    <row r="147" spans="2:24" ht="12.75">
      <c r="B147" s="109"/>
      <c r="C147" s="67"/>
      <c r="D147" s="67"/>
      <c r="E147" s="125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</row>
    <row r="148" spans="2:24" ht="12.75">
      <c r="B148" s="109"/>
      <c r="C148" s="67"/>
      <c r="D148" s="67"/>
      <c r="E148" s="125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</row>
    <row r="149" spans="2:24" ht="12.75">
      <c r="B149" s="109"/>
      <c r="C149" s="67"/>
      <c r="D149" s="67"/>
      <c r="E149" s="125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</row>
    <row r="150" spans="2:24" ht="12.75">
      <c r="B150" s="109"/>
      <c r="C150" s="67"/>
      <c r="D150" s="67"/>
      <c r="E150" s="125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</row>
    <row r="151" spans="2:24" ht="12.75">
      <c r="B151" s="109"/>
      <c r="C151" s="67"/>
      <c r="D151" s="67"/>
      <c r="E151" s="125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</row>
    <row r="152" spans="2:24" ht="12.75">
      <c r="B152" s="109"/>
      <c r="C152" s="67"/>
      <c r="D152" s="67"/>
      <c r="E152" s="125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</row>
    <row r="153" spans="2:24" ht="12.75">
      <c r="B153" s="109"/>
      <c r="C153" s="67"/>
      <c r="D153" s="67"/>
      <c r="E153" s="125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</row>
    <row r="154" spans="2:24" ht="12.75">
      <c r="B154" s="109"/>
      <c r="C154" s="67"/>
      <c r="D154" s="67"/>
      <c r="E154" s="125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</row>
    <row r="155" spans="2:24" ht="12.75">
      <c r="B155" s="109"/>
      <c r="C155" s="67"/>
      <c r="D155" s="67"/>
      <c r="E155" s="125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</row>
    <row r="156" spans="2:24" ht="12.75">
      <c r="B156" s="109"/>
      <c r="C156" s="67"/>
      <c r="D156" s="67"/>
      <c r="E156" s="125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</row>
    <row r="157" spans="2:24" ht="12.75">
      <c r="B157" s="109"/>
      <c r="C157" s="67"/>
      <c r="D157" s="67"/>
      <c r="E157" s="125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</row>
    <row r="158" spans="2:24" ht="12.75">
      <c r="B158" s="109"/>
      <c r="C158" s="67"/>
      <c r="D158" s="67"/>
      <c r="E158" s="125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</row>
    <row r="159" spans="2:24" ht="12.75">
      <c r="B159" s="109"/>
      <c r="C159" s="67"/>
      <c r="D159" s="67"/>
      <c r="E159" s="125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</row>
    <row r="160" spans="2:24" ht="12.75">
      <c r="B160" s="109"/>
      <c r="C160" s="67"/>
      <c r="D160" s="67"/>
      <c r="E160" s="125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</row>
    <row r="161" spans="2:24" ht="12.75">
      <c r="B161" s="109"/>
      <c r="C161" s="67"/>
      <c r="D161" s="67"/>
      <c r="E161" s="125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</row>
    <row r="162" spans="2:24" ht="12.75">
      <c r="B162" s="109"/>
      <c r="C162" s="67"/>
      <c r="D162" s="67"/>
      <c r="E162" s="125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</row>
    <row r="163" spans="2:24" ht="12.75">
      <c r="B163" s="109"/>
      <c r="C163" s="67"/>
      <c r="D163" s="67"/>
      <c r="E163" s="125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</row>
    <row r="164" spans="2:24" ht="12.75">
      <c r="B164" s="109"/>
      <c r="C164" s="67"/>
      <c r="D164" s="67"/>
      <c r="E164" s="125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</row>
    <row r="165" spans="2:24" ht="12.75">
      <c r="B165" s="109"/>
      <c r="C165" s="67"/>
      <c r="D165" s="67"/>
      <c r="E165" s="125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</row>
    <row r="166" spans="2:24" ht="12.75">
      <c r="B166" s="109"/>
      <c r="C166" s="67"/>
      <c r="D166" s="67"/>
      <c r="E166" s="125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</row>
    <row r="167" spans="2:24" ht="12.75">
      <c r="B167" s="109"/>
      <c r="C167" s="67"/>
      <c r="D167" s="67"/>
      <c r="E167" s="125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</row>
    <row r="168" spans="2:24" ht="12.75">
      <c r="B168" s="109"/>
      <c r="C168" s="67"/>
      <c r="D168" s="67"/>
      <c r="E168" s="125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</row>
    <row r="169" spans="2:24" ht="12.75">
      <c r="B169" s="109"/>
      <c r="C169" s="67"/>
      <c r="D169" s="67"/>
      <c r="E169" s="125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</row>
    <row r="170" spans="2:24" ht="12.75">
      <c r="B170" s="109"/>
      <c r="C170" s="67"/>
      <c r="D170" s="67"/>
      <c r="E170" s="125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</row>
    <row r="171" spans="2:24" ht="12.75">
      <c r="B171" s="109"/>
      <c r="C171" s="67"/>
      <c r="D171" s="67"/>
      <c r="E171" s="125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</row>
    <row r="172" ht="12.75">
      <c r="F172" s="109"/>
    </row>
  </sheetData>
  <sheetProtection selectLockedCells="1" selectUnlockedCells="1"/>
  <mergeCells count="4">
    <mergeCell ref="A1:E1"/>
    <mergeCell ref="A2:E2"/>
    <mergeCell ref="A74:E74"/>
    <mergeCell ref="A98:E98"/>
  </mergeCells>
  <printOptions/>
  <pageMargins left="0.7083333333333334" right="0.7083333333333334" top="0.9444444444444444" bottom="0.7479166666666667" header="0.5902777777777778" footer="0.5118055555555555"/>
  <pageSetup horizontalDpi="300" verticalDpi="300" orientation="portrait" paperSize="9" scale="55"/>
  <headerFooter alignWithMargins="0">
    <oddHeader>&amp;C&amp;"Times New Roman,Normál"&amp;12 4. melléklet a 12/2020. (XI. 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5"/>
  <sheetViews>
    <sheetView zoomScale="80" zoomScaleNormal="80" zoomScaleSheetLayoutView="100" workbookViewId="0" topLeftCell="A1">
      <selection activeCell="L33" sqref="L33"/>
    </sheetView>
  </sheetViews>
  <sheetFormatPr defaultColWidth="9.140625" defaultRowHeight="15"/>
  <cols>
    <col min="1" max="1" width="121.28125" style="1" customWidth="1"/>
    <col min="2" max="2" width="8.8515625" style="1" customWidth="1"/>
    <col min="3" max="3" width="14.28125" style="1" customWidth="1"/>
    <col min="4" max="4" width="12.28125" style="1" customWidth="1"/>
    <col min="5" max="6" width="12.140625" style="1" customWidth="1"/>
    <col min="7" max="7" width="10.00390625" style="1" customWidth="1"/>
    <col min="8" max="8" width="10.140625" style="1" customWidth="1"/>
    <col min="9" max="10" width="12.7109375" style="1" customWidth="1"/>
    <col min="11" max="11" width="10.140625" style="1" customWidth="1"/>
    <col min="12" max="12" width="14.7109375" style="1" customWidth="1"/>
    <col min="13" max="16384" width="8.8515625" style="1" customWidth="1"/>
  </cols>
  <sheetData>
    <row r="1" spans="1:6" ht="24" customHeight="1">
      <c r="A1" s="20" t="s">
        <v>302</v>
      </c>
      <c r="B1" s="20"/>
      <c r="C1" s="20"/>
      <c r="E1" s="20"/>
      <c r="F1" s="20"/>
    </row>
    <row r="2" spans="1:6" ht="24" customHeight="1">
      <c r="A2" s="21" t="s">
        <v>303</v>
      </c>
      <c r="B2" s="21"/>
      <c r="C2" s="21"/>
      <c r="E2" s="21"/>
      <c r="F2" s="21"/>
    </row>
    <row r="3" ht="12.75">
      <c r="A3" s="22"/>
    </row>
    <row r="4" ht="12.75">
      <c r="A4" s="23" t="s">
        <v>27</v>
      </c>
    </row>
    <row r="5" spans="1:17" ht="12.75">
      <c r="A5" s="141" t="s">
        <v>28</v>
      </c>
      <c r="B5" s="142" t="s">
        <v>304</v>
      </c>
      <c r="C5" s="143" t="s">
        <v>305</v>
      </c>
      <c r="D5" s="144" t="s">
        <v>30</v>
      </c>
      <c r="E5" s="145" t="s">
        <v>33</v>
      </c>
      <c r="F5" s="145" t="s">
        <v>34</v>
      </c>
      <c r="G5" s="144" t="s">
        <v>35</v>
      </c>
      <c r="H5" s="144" t="s">
        <v>39</v>
      </c>
      <c r="I5" s="144" t="s">
        <v>306</v>
      </c>
      <c r="J5" s="144" t="s">
        <v>47</v>
      </c>
      <c r="K5" s="144" t="s">
        <v>49</v>
      </c>
      <c r="L5" s="146" t="s">
        <v>307</v>
      </c>
      <c r="O5" s="147"/>
      <c r="P5" s="147"/>
      <c r="Q5" s="147"/>
    </row>
    <row r="6" spans="1:12" ht="12.75">
      <c r="A6" s="99" t="s">
        <v>308</v>
      </c>
      <c r="B6" s="115" t="s">
        <v>309</v>
      </c>
      <c r="C6" s="148">
        <f>SUM(D6:L6)</f>
        <v>9344262</v>
      </c>
      <c r="D6" s="135"/>
      <c r="E6" s="135">
        <v>9344262</v>
      </c>
      <c r="F6" s="135"/>
      <c r="G6" s="135"/>
      <c r="H6" s="135"/>
      <c r="I6" s="135"/>
      <c r="J6" s="135"/>
      <c r="K6" s="135"/>
      <c r="L6" s="135"/>
    </row>
    <row r="7" spans="1:12" ht="12.75">
      <c r="A7" s="96" t="s">
        <v>310</v>
      </c>
      <c r="B7" s="115" t="s">
        <v>311</v>
      </c>
      <c r="C7" s="148">
        <f aca="true" t="shared" si="0" ref="C7:C71">SUM(D7:L7)</f>
        <v>8327600</v>
      </c>
      <c r="D7" s="135"/>
      <c r="E7" s="135">
        <v>8327600</v>
      </c>
      <c r="F7" s="135"/>
      <c r="G7" s="135"/>
      <c r="H7" s="135"/>
      <c r="I7" s="135"/>
      <c r="J7" s="135"/>
      <c r="K7" s="135"/>
      <c r="L7" s="135"/>
    </row>
    <row r="8" spans="1:12" ht="12.75">
      <c r="A8" s="96" t="s">
        <v>312</v>
      </c>
      <c r="B8" s="115" t="s">
        <v>313</v>
      </c>
      <c r="C8" s="148">
        <f t="shared" si="0"/>
        <v>15198090</v>
      </c>
      <c r="D8" s="135"/>
      <c r="E8" s="135">
        <v>15198090</v>
      </c>
      <c r="F8" s="135"/>
      <c r="G8" s="135"/>
      <c r="H8" s="135"/>
      <c r="I8" s="135"/>
      <c r="J8" s="135"/>
      <c r="K8" s="135"/>
      <c r="L8" s="135"/>
    </row>
    <row r="9" spans="1:12" ht="12.75">
      <c r="A9" s="96" t="s">
        <v>314</v>
      </c>
      <c r="B9" s="115" t="s">
        <v>315</v>
      </c>
      <c r="C9" s="148">
        <f t="shared" si="0"/>
        <v>1058490</v>
      </c>
      <c r="D9" s="135"/>
      <c r="E9" s="135">
        <v>1058490</v>
      </c>
      <c r="F9" s="135"/>
      <c r="G9" s="135"/>
      <c r="H9" s="135"/>
      <c r="I9" s="135"/>
      <c r="J9" s="135"/>
      <c r="K9" s="135"/>
      <c r="L9" s="135"/>
    </row>
    <row r="10" spans="1:17" ht="12.75">
      <c r="A10" s="96" t="s">
        <v>316</v>
      </c>
      <c r="B10" s="115" t="s">
        <v>317</v>
      </c>
      <c r="C10" s="148">
        <f t="shared" si="0"/>
        <v>1800000</v>
      </c>
      <c r="D10" s="135"/>
      <c r="E10" s="135">
        <v>1800000</v>
      </c>
      <c r="F10" s="135"/>
      <c r="G10" s="135"/>
      <c r="H10" s="135"/>
      <c r="I10" s="135"/>
      <c r="J10" s="135"/>
      <c r="K10" s="135"/>
      <c r="L10" s="135"/>
      <c r="Q10" s="149"/>
    </row>
    <row r="11" spans="1:12" ht="15" customHeight="1">
      <c r="A11" s="96" t="s">
        <v>318</v>
      </c>
      <c r="B11" s="115" t="s">
        <v>319</v>
      </c>
      <c r="C11" s="148">
        <f t="shared" si="0"/>
        <v>2357120</v>
      </c>
      <c r="D11" s="135"/>
      <c r="E11" s="135">
        <v>2357120</v>
      </c>
      <c r="F11" s="135"/>
      <c r="G11" s="135"/>
      <c r="H11" s="135"/>
      <c r="I11" s="135"/>
      <c r="J11" s="135"/>
      <c r="K11" s="135"/>
      <c r="L11" s="135"/>
    </row>
    <row r="12" spans="1:12" ht="15" customHeight="1">
      <c r="A12" s="96" t="s">
        <v>320</v>
      </c>
      <c r="B12" s="115" t="s">
        <v>321</v>
      </c>
      <c r="C12" s="148">
        <f t="shared" si="0"/>
        <v>0</v>
      </c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2" ht="12.75">
      <c r="A13" s="112" t="s">
        <v>322</v>
      </c>
      <c r="B13" s="118" t="s">
        <v>323</v>
      </c>
      <c r="C13" s="148">
        <f t="shared" si="0"/>
        <v>38085562</v>
      </c>
      <c r="D13" s="139">
        <f aca="true" t="shared" si="1" ref="D13:L13">SUM(D6:D12)</f>
        <v>0</v>
      </c>
      <c r="E13" s="139">
        <f t="shared" si="1"/>
        <v>38085562</v>
      </c>
      <c r="F13" s="139">
        <f t="shared" si="1"/>
        <v>0</v>
      </c>
      <c r="G13" s="139">
        <f t="shared" si="1"/>
        <v>0</v>
      </c>
      <c r="H13" s="139">
        <f t="shared" si="1"/>
        <v>0</v>
      </c>
      <c r="I13" s="139">
        <f t="shared" si="1"/>
        <v>0</v>
      </c>
      <c r="J13" s="139">
        <f t="shared" si="1"/>
        <v>0</v>
      </c>
      <c r="K13" s="139">
        <f t="shared" si="1"/>
        <v>0</v>
      </c>
      <c r="L13" s="139">
        <f t="shared" si="1"/>
        <v>0</v>
      </c>
    </row>
    <row r="14" spans="1:12" ht="12.75">
      <c r="A14" s="96" t="s">
        <v>324</v>
      </c>
      <c r="B14" s="115" t="s">
        <v>325</v>
      </c>
      <c r="C14" s="148">
        <f t="shared" si="0"/>
        <v>0</v>
      </c>
      <c r="D14" s="135"/>
      <c r="E14" s="135"/>
      <c r="F14" s="135"/>
      <c r="G14" s="135"/>
      <c r="H14" s="135"/>
      <c r="I14" s="135"/>
      <c r="J14" s="135"/>
      <c r="K14" s="135"/>
      <c r="L14" s="135"/>
    </row>
    <row r="15" spans="1:12" ht="12.75">
      <c r="A15" s="96" t="s">
        <v>326</v>
      </c>
      <c r="B15" s="115" t="s">
        <v>327</v>
      </c>
      <c r="C15" s="148">
        <f t="shared" si="0"/>
        <v>0</v>
      </c>
      <c r="D15" s="135"/>
      <c r="E15" s="135"/>
      <c r="F15" s="135"/>
      <c r="G15" s="135"/>
      <c r="H15" s="135"/>
      <c r="I15" s="135"/>
      <c r="J15" s="135"/>
      <c r="K15" s="135"/>
      <c r="L15" s="135"/>
    </row>
    <row r="16" spans="1:12" ht="12.75">
      <c r="A16" s="96" t="s">
        <v>328</v>
      </c>
      <c r="B16" s="115" t="s">
        <v>329</v>
      </c>
      <c r="C16" s="148">
        <f t="shared" si="0"/>
        <v>0</v>
      </c>
      <c r="D16" s="135"/>
      <c r="E16" s="135"/>
      <c r="F16" s="135"/>
      <c r="G16" s="135"/>
      <c r="H16" s="135"/>
      <c r="I16" s="135"/>
      <c r="J16" s="135"/>
      <c r="K16" s="135"/>
      <c r="L16" s="135"/>
    </row>
    <row r="17" spans="1:12" ht="12.75">
      <c r="A17" s="96" t="s">
        <v>330</v>
      </c>
      <c r="B17" s="115" t="s">
        <v>331</v>
      </c>
      <c r="C17" s="148">
        <f t="shared" si="0"/>
        <v>0</v>
      </c>
      <c r="D17" s="135"/>
      <c r="E17" s="135"/>
      <c r="F17" s="135"/>
      <c r="G17" s="135"/>
      <c r="H17" s="135"/>
      <c r="I17" s="135"/>
      <c r="J17" s="135"/>
      <c r="K17" s="135"/>
      <c r="L17" s="135"/>
    </row>
    <row r="18" spans="1:12" ht="12.75">
      <c r="A18" s="96" t="s">
        <v>332</v>
      </c>
      <c r="B18" s="115" t="s">
        <v>333</v>
      </c>
      <c r="C18" s="148">
        <f t="shared" si="0"/>
        <v>11930071</v>
      </c>
      <c r="D18" s="135"/>
      <c r="E18" s="135"/>
      <c r="F18" s="135"/>
      <c r="G18" s="135">
        <v>11930071</v>
      </c>
      <c r="H18" s="135"/>
      <c r="I18" s="135"/>
      <c r="J18" s="135"/>
      <c r="K18" s="135"/>
      <c r="L18" s="135"/>
    </row>
    <row r="19" spans="1:12" ht="12.75">
      <c r="A19" s="98" t="s">
        <v>334</v>
      </c>
      <c r="B19" s="119" t="s">
        <v>335</v>
      </c>
      <c r="C19" s="148">
        <f t="shared" si="0"/>
        <v>50015633</v>
      </c>
      <c r="D19" s="139">
        <f>SUM(D6:D18)</f>
        <v>0</v>
      </c>
      <c r="E19" s="139">
        <f>SUM(E13:E18)</f>
        <v>38085562</v>
      </c>
      <c r="F19" s="139">
        <f>SUM(F13:F18)</f>
        <v>0</v>
      </c>
      <c r="G19" s="139">
        <f>SUM(G6:G18)</f>
        <v>11930071</v>
      </c>
      <c r="H19" s="139">
        <f>SUM(H6:H18)</f>
        <v>0</v>
      </c>
      <c r="I19" s="139">
        <f>SUM(I6:I18)</f>
        <v>0</v>
      </c>
      <c r="J19" s="139">
        <f>SUM(J6:J18)</f>
        <v>0</v>
      </c>
      <c r="K19" s="139">
        <f>SUM(K6:K18)</f>
        <v>0</v>
      </c>
      <c r="L19" s="139">
        <f>SUM(L6:L18)</f>
        <v>0</v>
      </c>
    </row>
    <row r="20" spans="1:12" ht="15" customHeight="1">
      <c r="A20" s="96" t="s">
        <v>336</v>
      </c>
      <c r="B20" s="115" t="s">
        <v>337</v>
      </c>
      <c r="C20" s="148">
        <f t="shared" si="0"/>
        <v>0</v>
      </c>
      <c r="D20" s="135"/>
      <c r="E20" s="139"/>
      <c r="F20" s="139"/>
      <c r="G20" s="135"/>
      <c r="H20" s="135"/>
      <c r="I20" s="135"/>
      <c r="J20" s="135"/>
      <c r="K20" s="135"/>
      <c r="L20" s="135"/>
    </row>
    <row r="21" spans="1:12" ht="15" customHeight="1">
      <c r="A21" s="96" t="s">
        <v>338</v>
      </c>
      <c r="B21" s="115" t="s">
        <v>339</v>
      </c>
      <c r="C21" s="148">
        <f t="shared" si="0"/>
        <v>0</v>
      </c>
      <c r="D21" s="135"/>
      <c r="E21" s="139"/>
      <c r="F21" s="139"/>
      <c r="G21" s="135"/>
      <c r="H21" s="135"/>
      <c r="I21" s="135"/>
      <c r="J21" s="135"/>
      <c r="K21" s="135"/>
      <c r="L21" s="135"/>
    </row>
    <row r="22" spans="1:12" ht="15" customHeight="1">
      <c r="A22" s="112" t="s">
        <v>340</v>
      </c>
      <c r="B22" s="118" t="s">
        <v>341</v>
      </c>
      <c r="C22" s="148">
        <f t="shared" si="0"/>
        <v>0</v>
      </c>
      <c r="D22" s="139">
        <f aca="true" t="shared" si="2" ref="D22:L22">SUM(D20:D21)</f>
        <v>0</v>
      </c>
      <c r="E22" s="139">
        <f t="shared" si="2"/>
        <v>0</v>
      </c>
      <c r="F22" s="139">
        <f t="shared" si="2"/>
        <v>0</v>
      </c>
      <c r="G22" s="139">
        <f t="shared" si="2"/>
        <v>0</v>
      </c>
      <c r="H22" s="139">
        <f t="shared" si="2"/>
        <v>0</v>
      </c>
      <c r="I22" s="139">
        <f t="shared" si="2"/>
        <v>0</v>
      </c>
      <c r="J22" s="139">
        <f t="shared" si="2"/>
        <v>0</v>
      </c>
      <c r="K22" s="139">
        <f t="shared" si="2"/>
        <v>0</v>
      </c>
      <c r="L22" s="139">
        <f t="shared" si="2"/>
        <v>0</v>
      </c>
    </row>
    <row r="23" spans="1:12" ht="15" customHeight="1">
      <c r="A23" s="96" t="s">
        <v>342</v>
      </c>
      <c r="B23" s="115" t="s">
        <v>343</v>
      </c>
      <c r="C23" s="148">
        <f t="shared" si="0"/>
        <v>0</v>
      </c>
      <c r="D23" s="135"/>
      <c r="E23" s="139"/>
      <c r="F23" s="139"/>
      <c r="G23" s="135"/>
      <c r="H23" s="135"/>
      <c r="I23" s="135"/>
      <c r="J23" s="135"/>
      <c r="K23" s="135"/>
      <c r="L23" s="135"/>
    </row>
    <row r="24" spans="1:12" ht="15" customHeight="1">
      <c r="A24" s="96" t="s">
        <v>344</v>
      </c>
      <c r="B24" s="115" t="s">
        <v>345</v>
      </c>
      <c r="C24" s="148">
        <f t="shared" si="0"/>
        <v>0</v>
      </c>
      <c r="D24" s="135"/>
      <c r="E24" s="139"/>
      <c r="F24" s="139"/>
      <c r="G24" s="135"/>
      <c r="H24" s="135"/>
      <c r="I24" s="135"/>
      <c r="J24" s="135"/>
      <c r="K24" s="135"/>
      <c r="L24" s="135"/>
    </row>
    <row r="25" spans="1:12" ht="15" customHeight="1">
      <c r="A25" s="96" t="s">
        <v>346</v>
      </c>
      <c r="B25" s="115" t="s">
        <v>347</v>
      </c>
      <c r="C25" s="148">
        <f t="shared" si="0"/>
        <v>300000</v>
      </c>
      <c r="D25" s="135"/>
      <c r="E25" s="139"/>
      <c r="F25" s="139"/>
      <c r="G25" s="135"/>
      <c r="H25" s="135"/>
      <c r="I25" s="135"/>
      <c r="J25" s="135"/>
      <c r="K25" s="135"/>
      <c r="L25" s="135">
        <v>300000</v>
      </c>
    </row>
    <row r="26" spans="1:12" ht="15" customHeight="1">
      <c r="A26" s="96" t="s">
        <v>348</v>
      </c>
      <c r="B26" s="115" t="s">
        <v>349</v>
      </c>
      <c r="C26" s="148">
        <f t="shared" si="0"/>
        <v>3260000</v>
      </c>
      <c r="D26" s="135"/>
      <c r="E26" s="139"/>
      <c r="F26" s="139"/>
      <c r="G26" s="135"/>
      <c r="H26" s="135"/>
      <c r="I26" s="135"/>
      <c r="J26" s="135"/>
      <c r="K26" s="135"/>
      <c r="L26" s="135">
        <v>3260000</v>
      </c>
    </row>
    <row r="27" spans="1:12" ht="15" customHeight="1">
      <c r="A27" s="96" t="s">
        <v>350</v>
      </c>
      <c r="B27" s="115" t="s">
        <v>351</v>
      </c>
      <c r="C27" s="148">
        <f t="shared" si="0"/>
        <v>0</v>
      </c>
      <c r="D27" s="135"/>
      <c r="E27" s="139"/>
      <c r="F27" s="139"/>
      <c r="G27" s="135"/>
      <c r="H27" s="135"/>
      <c r="I27" s="135"/>
      <c r="J27" s="135"/>
      <c r="K27" s="135"/>
      <c r="L27" s="135"/>
    </row>
    <row r="28" spans="1:12" ht="15" customHeight="1">
      <c r="A28" s="96" t="s">
        <v>352</v>
      </c>
      <c r="B28" s="115" t="s">
        <v>353</v>
      </c>
      <c r="C28" s="148">
        <f t="shared" si="0"/>
        <v>0</v>
      </c>
      <c r="D28" s="135"/>
      <c r="E28" s="139"/>
      <c r="F28" s="139"/>
      <c r="G28" s="135"/>
      <c r="H28" s="135"/>
      <c r="I28" s="135"/>
      <c r="J28" s="135"/>
      <c r="K28" s="135"/>
      <c r="L28" s="135"/>
    </row>
    <row r="29" spans="1:12" ht="15" customHeight="1">
      <c r="A29" s="96" t="s">
        <v>354</v>
      </c>
      <c r="B29" s="115" t="s">
        <v>355</v>
      </c>
      <c r="C29" s="148">
        <f t="shared" si="0"/>
        <v>120000</v>
      </c>
      <c r="D29" s="135"/>
      <c r="E29" s="139"/>
      <c r="F29" s="139"/>
      <c r="G29" s="135"/>
      <c r="H29" s="135"/>
      <c r="I29" s="135"/>
      <c r="J29" s="135"/>
      <c r="K29" s="135"/>
      <c r="L29" s="135">
        <v>120000</v>
      </c>
    </row>
    <row r="30" spans="1:12" ht="15" customHeight="1">
      <c r="A30" s="96" t="s">
        <v>356</v>
      </c>
      <c r="B30" s="115" t="s">
        <v>357</v>
      </c>
      <c r="C30" s="148">
        <f t="shared" si="0"/>
        <v>100000</v>
      </c>
      <c r="D30" s="135"/>
      <c r="E30" s="139"/>
      <c r="F30" s="139"/>
      <c r="G30" s="135"/>
      <c r="H30" s="135"/>
      <c r="I30" s="135"/>
      <c r="J30" s="135"/>
      <c r="K30" s="135"/>
      <c r="L30" s="135">
        <v>100000</v>
      </c>
    </row>
    <row r="31" spans="1:12" ht="15" customHeight="1">
      <c r="A31" s="112" t="s">
        <v>358</v>
      </c>
      <c r="B31" s="118" t="s">
        <v>359</v>
      </c>
      <c r="C31" s="148">
        <f t="shared" si="0"/>
        <v>3480000</v>
      </c>
      <c r="D31" s="139">
        <f aca="true" t="shared" si="3" ref="D31:L31">SUM(D26:D30)</f>
        <v>0</v>
      </c>
      <c r="E31" s="139">
        <f t="shared" si="3"/>
        <v>0</v>
      </c>
      <c r="F31" s="139">
        <f t="shared" si="3"/>
        <v>0</v>
      </c>
      <c r="G31" s="139">
        <f t="shared" si="3"/>
        <v>0</v>
      </c>
      <c r="H31" s="139">
        <f t="shared" si="3"/>
        <v>0</v>
      </c>
      <c r="I31" s="139">
        <f t="shared" si="3"/>
        <v>0</v>
      </c>
      <c r="J31" s="139">
        <f t="shared" si="3"/>
        <v>0</v>
      </c>
      <c r="K31" s="139">
        <f t="shared" si="3"/>
        <v>0</v>
      </c>
      <c r="L31" s="139">
        <f t="shared" si="3"/>
        <v>3480000</v>
      </c>
    </row>
    <row r="32" spans="1:12" ht="15" customHeight="1">
      <c r="A32" s="96" t="s">
        <v>360</v>
      </c>
      <c r="B32" s="115" t="s">
        <v>361</v>
      </c>
      <c r="C32" s="148">
        <f t="shared" si="0"/>
        <v>14630</v>
      </c>
      <c r="D32" s="135"/>
      <c r="E32" s="139"/>
      <c r="F32" s="139"/>
      <c r="G32" s="135"/>
      <c r="H32" s="135"/>
      <c r="I32" s="135"/>
      <c r="J32" s="135"/>
      <c r="K32" s="135"/>
      <c r="L32" s="135">
        <v>14630</v>
      </c>
    </row>
    <row r="33" spans="1:12" ht="15" customHeight="1">
      <c r="A33" s="98" t="s">
        <v>362</v>
      </c>
      <c r="B33" s="119" t="s">
        <v>363</v>
      </c>
      <c r="C33" s="148">
        <f t="shared" si="0"/>
        <v>3794630</v>
      </c>
      <c r="D33" s="139">
        <f aca="true" t="shared" si="4" ref="D33:L33">SUM(D22,D23:D25,D31:D32)</f>
        <v>0</v>
      </c>
      <c r="E33" s="139">
        <f t="shared" si="4"/>
        <v>0</v>
      </c>
      <c r="F33" s="139">
        <f t="shared" si="4"/>
        <v>0</v>
      </c>
      <c r="G33" s="139">
        <f t="shared" si="4"/>
        <v>0</v>
      </c>
      <c r="H33" s="139">
        <f t="shared" si="4"/>
        <v>0</v>
      </c>
      <c r="I33" s="139">
        <f t="shared" si="4"/>
        <v>0</v>
      </c>
      <c r="J33" s="139">
        <f t="shared" si="4"/>
        <v>0</v>
      </c>
      <c r="K33" s="139">
        <f t="shared" si="4"/>
        <v>0</v>
      </c>
      <c r="L33" s="139">
        <f t="shared" si="4"/>
        <v>3794630</v>
      </c>
    </row>
    <row r="34" spans="1:12" ht="15" customHeight="1">
      <c r="A34" s="96" t="s">
        <v>364</v>
      </c>
      <c r="B34" s="115" t="s">
        <v>365</v>
      </c>
      <c r="C34" s="148">
        <f t="shared" si="0"/>
        <v>0</v>
      </c>
      <c r="D34" s="135"/>
      <c r="E34" s="139"/>
      <c r="F34" s="139"/>
      <c r="G34" s="135"/>
      <c r="H34" s="135"/>
      <c r="I34" s="135"/>
      <c r="J34" s="135"/>
      <c r="K34" s="135"/>
      <c r="L34" s="135"/>
    </row>
    <row r="35" spans="1:12" ht="15" customHeight="1">
      <c r="A35" s="96" t="s">
        <v>366</v>
      </c>
      <c r="B35" s="115" t="s">
        <v>367</v>
      </c>
      <c r="C35" s="148">
        <f t="shared" si="0"/>
        <v>13000</v>
      </c>
      <c r="D35" s="135"/>
      <c r="E35" s="139"/>
      <c r="F35" s="139"/>
      <c r="G35" s="135"/>
      <c r="H35" s="135">
        <v>13000</v>
      </c>
      <c r="I35" s="135"/>
      <c r="J35" s="135"/>
      <c r="K35" s="135"/>
      <c r="L35" s="135"/>
    </row>
    <row r="36" spans="1:12" ht="15" customHeight="1">
      <c r="A36" s="96" t="s">
        <v>368</v>
      </c>
      <c r="B36" s="115" t="s">
        <v>369</v>
      </c>
      <c r="C36" s="148">
        <f t="shared" si="0"/>
        <v>7221</v>
      </c>
      <c r="D36" s="135">
        <v>7221</v>
      </c>
      <c r="E36" s="139"/>
      <c r="F36" s="139"/>
      <c r="G36" s="135"/>
      <c r="H36" s="135"/>
      <c r="I36" s="135"/>
      <c r="J36" s="135"/>
      <c r="K36" s="135"/>
      <c r="L36" s="135"/>
    </row>
    <row r="37" spans="1:12" ht="15" customHeight="1">
      <c r="A37" s="96" t="s">
        <v>370</v>
      </c>
      <c r="B37" s="115" t="s">
        <v>371</v>
      </c>
      <c r="C37" s="148">
        <f t="shared" si="0"/>
        <v>616000</v>
      </c>
      <c r="D37" s="135"/>
      <c r="E37" s="139"/>
      <c r="F37" s="139"/>
      <c r="G37" s="135"/>
      <c r="H37" s="135">
        <v>246000</v>
      </c>
      <c r="I37" s="135">
        <v>350000</v>
      </c>
      <c r="J37" s="135">
        <v>20000</v>
      </c>
      <c r="K37" s="135"/>
      <c r="L37" s="135"/>
    </row>
    <row r="38" spans="1:12" ht="15" customHeight="1">
      <c r="A38" s="96" t="s">
        <v>372</v>
      </c>
      <c r="B38" s="115" t="s">
        <v>373</v>
      </c>
      <c r="C38" s="148">
        <f t="shared" si="0"/>
        <v>0</v>
      </c>
      <c r="D38" s="135"/>
      <c r="E38" s="139"/>
      <c r="F38" s="139"/>
      <c r="G38" s="135"/>
      <c r="H38" s="135"/>
      <c r="I38" s="135"/>
      <c r="J38" s="135"/>
      <c r="K38" s="135"/>
      <c r="L38" s="135"/>
    </row>
    <row r="39" spans="1:12" ht="15" customHeight="1">
      <c r="A39" s="96" t="s">
        <v>374</v>
      </c>
      <c r="B39" s="115" t="s">
        <v>375</v>
      </c>
      <c r="C39" s="148">
        <f t="shared" si="0"/>
        <v>0</v>
      </c>
      <c r="D39" s="135"/>
      <c r="E39" s="139"/>
      <c r="F39" s="139"/>
      <c r="G39" s="135"/>
      <c r="H39" s="135"/>
      <c r="I39" s="135"/>
      <c r="J39" s="135"/>
      <c r="K39" s="135"/>
      <c r="L39" s="135"/>
    </row>
    <row r="40" spans="1:12" ht="15" customHeight="1">
      <c r="A40" s="96" t="s">
        <v>376</v>
      </c>
      <c r="B40" s="115" t="s">
        <v>377</v>
      </c>
      <c r="C40" s="148">
        <f t="shared" si="0"/>
        <v>0</v>
      </c>
      <c r="D40" s="135"/>
      <c r="E40" s="139"/>
      <c r="F40" s="139"/>
      <c r="G40" s="135"/>
      <c r="H40" s="135"/>
      <c r="I40" s="135"/>
      <c r="J40" s="135"/>
      <c r="K40" s="135"/>
      <c r="L40" s="135"/>
    </row>
    <row r="41" spans="1:12" ht="15" customHeight="1">
      <c r="A41" s="96" t="s">
        <v>378</v>
      </c>
      <c r="B41" s="115" t="s">
        <v>379</v>
      </c>
      <c r="C41" s="148">
        <f t="shared" si="0"/>
        <v>4</v>
      </c>
      <c r="D41" s="135">
        <v>3</v>
      </c>
      <c r="E41" s="139"/>
      <c r="F41" s="139"/>
      <c r="G41" s="135">
        <v>1</v>
      </c>
      <c r="H41" s="135"/>
      <c r="I41" s="135"/>
      <c r="J41" s="135"/>
      <c r="K41" s="135"/>
      <c r="L41" s="135"/>
    </row>
    <row r="42" spans="1:12" ht="15" customHeight="1">
      <c r="A42" s="96" t="s">
        <v>380</v>
      </c>
      <c r="B42" s="115" t="s">
        <v>381</v>
      </c>
      <c r="C42" s="148">
        <f t="shared" si="0"/>
        <v>0</v>
      </c>
      <c r="D42" s="135"/>
      <c r="E42" s="139"/>
      <c r="F42" s="139"/>
      <c r="G42" s="135"/>
      <c r="H42" s="135"/>
      <c r="I42" s="135"/>
      <c r="J42" s="135"/>
      <c r="K42" s="135"/>
      <c r="L42" s="135"/>
    </row>
    <row r="43" spans="1:12" ht="15" customHeight="1">
      <c r="A43" s="96" t="s">
        <v>382</v>
      </c>
      <c r="B43" s="115" t="s">
        <v>383</v>
      </c>
      <c r="C43" s="148">
        <f t="shared" si="0"/>
        <v>0</v>
      </c>
      <c r="D43" s="135"/>
      <c r="E43" s="139"/>
      <c r="F43" s="139"/>
      <c r="G43" s="135"/>
      <c r="H43" s="135"/>
      <c r="I43" s="135"/>
      <c r="J43" s="135"/>
      <c r="K43" s="135"/>
      <c r="L43" s="135"/>
    </row>
    <row r="44" spans="1:12" ht="15" customHeight="1">
      <c r="A44" s="96" t="s">
        <v>384</v>
      </c>
      <c r="B44" s="115" t="s">
        <v>385</v>
      </c>
      <c r="C44" s="148">
        <f t="shared" si="0"/>
        <v>6752402</v>
      </c>
      <c r="D44" s="135">
        <v>10000</v>
      </c>
      <c r="E44" s="139"/>
      <c r="F44" s="139"/>
      <c r="G44" s="135"/>
      <c r="H44" s="135"/>
      <c r="I44" s="135">
        <v>6742393</v>
      </c>
      <c r="J44" s="135"/>
      <c r="K44" s="135">
        <v>9</v>
      </c>
      <c r="L44" s="135"/>
    </row>
    <row r="45" spans="1:12" ht="15" customHeight="1">
      <c r="A45" s="98" t="s">
        <v>386</v>
      </c>
      <c r="B45" s="119" t="s">
        <v>387</v>
      </c>
      <c r="C45" s="148">
        <f t="shared" si="0"/>
        <v>7388627</v>
      </c>
      <c r="D45" s="139">
        <f aca="true" t="shared" si="5" ref="D45:L45">SUM(D34:D44)</f>
        <v>17224</v>
      </c>
      <c r="E45" s="139">
        <f t="shared" si="5"/>
        <v>0</v>
      </c>
      <c r="F45" s="139">
        <f t="shared" si="5"/>
        <v>0</v>
      </c>
      <c r="G45" s="139">
        <f t="shared" si="5"/>
        <v>1</v>
      </c>
      <c r="H45" s="139">
        <f t="shared" si="5"/>
        <v>259000</v>
      </c>
      <c r="I45" s="139">
        <f t="shared" si="5"/>
        <v>7092393</v>
      </c>
      <c r="J45" s="139">
        <f t="shared" si="5"/>
        <v>20000</v>
      </c>
      <c r="K45" s="139">
        <f t="shared" si="5"/>
        <v>9</v>
      </c>
      <c r="L45" s="139">
        <f t="shared" si="5"/>
        <v>0</v>
      </c>
    </row>
    <row r="46" spans="1:12" ht="12.75">
      <c r="A46" s="96" t="s">
        <v>388</v>
      </c>
      <c r="B46" s="115" t="s">
        <v>389</v>
      </c>
      <c r="C46" s="148">
        <f t="shared" si="0"/>
        <v>0</v>
      </c>
      <c r="D46" s="135"/>
      <c r="E46" s="139"/>
      <c r="F46" s="139"/>
      <c r="G46" s="135"/>
      <c r="H46" s="135"/>
      <c r="I46" s="135"/>
      <c r="J46" s="135"/>
      <c r="K46" s="135"/>
      <c r="L46" s="135"/>
    </row>
    <row r="47" spans="1:12" ht="12.75">
      <c r="A47" s="96" t="s">
        <v>390</v>
      </c>
      <c r="B47" s="115" t="s">
        <v>391</v>
      </c>
      <c r="C47" s="148">
        <f t="shared" si="0"/>
        <v>0</v>
      </c>
      <c r="D47" s="135"/>
      <c r="E47" s="139"/>
      <c r="F47" s="139"/>
      <c r="G47" s="135"/>
      <c r="H47" s="135"/>
      <c r="I47" s="135"/>
      <c r="J47" s="135"/>
      <c r="K47" s="135"/>
      <c r="L47" s="135"/>
    </row>
    <row r="48" spans="1:12" ht="12.75">
      <c r="A48" s="96" t="s">
        <v>392</v>
      </c>
      <c r="B48" s="115" t="s">
        <v>393</v>
      </c>
      <c r="C48" s="148">
        <f t="shared" si="0"/>
        <v>0</v>
      </c>
      <c r="D48" s="135"/>
      <c r="E48" s="139"/>
      <c r="F48" s="139"/>
      <c r="G48" s="135"/>
      <c r="H48" s="135"/>
      <c r="I48" s="135"/>
      <c r="J48" s="135"/>
      <c r="K48" s="135"/>
      <c r="L48" s="135"/>
    </row>
    <row r="49" spans="1:12" ht="12.75">
      <c r="A49" s="96" t="s">
        <v>394</v>
      </c>
      <c r="B49" s="115" t="s">
        <v>395</v>
      </c>
      <c r="C49" s="148">
        <f t="shared" si="0"/>
        <v>1000000</v>
      </c>
      <c r="D49" s="135">
        <v>1000000</v>
      </c>
      <c r="E49" s="139"/>
      <c r="F49" s="139"/>
      <c r="G49" s="135"/>
      <c r="H49" s="135"/>
      <c r="I49" s="135"/>
      <c r="J49" s="135"/>
      <c r="K49" s="135"/>
      <c r="L49" s="135"/>
    </row>
    <row r="50" spans="1:12" ht="12.75">
      <c r="A50" s="96" t="s">
        <v>396</v>
      </c>
      <c r="B50" s="115" t="s">
        <v>397</v>
      </c>
      <c r="C50" s="148">
        <f t="shared" si="0"/>
        <v>0</v>
      </c>
      <c r="D50" s="135"/>
      <c r="E50" s="139"/>
      <c r="F50" s="139"/>
      <c r="G50" s="135"/>
      <c r="H50" s="135"/>
      <c r="I50" s="135"/>
      <c r="J50" s="135"/>
      <c r="K50" s="135"/>
      <c r="L50" s="135"/>
    </row>
    <row r="51" spans="1:12" ht="15" customHeight="1">
      <c r="A51" s="98" t="s">
        <v>398</v>
      </c>
      <c r="B51" s="119" t="s">
        <v>399</v>
      </c>
      <c r="C51" s="148">
        <f t="shared" si="0"/>
        <v>1000000</v>
      </c>
      <c r="D51" s="139">
        <f aca="true" t="shared" si="6" ref="D51:L51">SUM(D46:D50)</f>
        <v>1000000</v>
      </c>
      <c r="E51" s="139">
        <f t="shared" si="6"/>
        <v>0</v>
      </c>
      <c r="F51" s="139">
        <f t="shared" si="6"/>
        <v>0</v>
      </c>
      <c r="G51" s="139">
        <f t="shared" si="6"/>
        <v>0</v>
      </c>
      <c r="H51" s="139">
        <f t="shared" si="6"/>
        <v>0</v>
      </c>
      <c r="I51" s="139">
        <f t="shared" si="6"/>
        <v>0</v>
      </c>
      <c r="J51" s="139">
        <f t="shared" si="6"/>
        <v>0</v>
      </c>
      <c r="K51" s="139">
        <f t="shared" si="6"/>
        <v>0</v>
      </c>
      <c r="L51" s="139">
        <f t="shared" si="6"/>
        <v>0</v>
      </c>
    </row>
    <row r="52" spans="1:12" ht="15" customHeight="1">
      <c r="A52" s="150" t="s">
        <v>187</v>
      </c>
      <c r="B52" s="151"/>
      <c r="C52" s="148">
        <f t="shared" si="0"/>
        <v>0</v>
      </c>
      <c r="D52" s="135"/>
      <c r="E52" s="139"/>
      <c r="F52" s="139"/>
      <c r="G52" s="135"/>
      <c r="H52" s="135"/>
      <c r="I52" s="135"/>
      <c r="J52" s="135"/>
      <c r="K52" s="135"/>
      <c r="L52" s="135"/>
    </row>
    <row r="53" spans="1:12" ht="12.75">
      <c r="A53" s="96" t="s">
        <v>400</v>
      </c>
      <c r="B53" s="115" t="s">
        <v>401</v>
      </c>
      <c r="C53" s="148">
        <f t="shared" si="0"/>
        <v>0</v>
      </c>
      <c r="D53" s="135"/>
      <c r="E53" s="139"/>
      <c r="F53" s="139"/>
      <c r="G53" s="135"/>
      <c r="H53" s="135"/>
      <c r="I53" s="135"/>
      <c r="J53" s="135"/>
      <c r="K53" s="135"/>
      <c r="L53" s="135"/>
    </row>
    <row r="54" spans="1:12" ht="12.75">
      <c r="A54" s="96" t="s">
        <v>402</v>
      </c>
      <c r="B54" s="115" t="s">
        <v>403</v>
      </c>
      <c r="C54" s="148">
        <f t="shared" si="0"/>
        <v>0</v>
      </c>
      <c r="D54" s="135"/>
      <c r="E54" s="139"/>
      <c r="F54" s="139"/>
      <c r="G54" s="135"/>
      <c r="H54" s="135"/>
      <c r="I54" s="135"/>
      <c r="J54" s="135"/>
      <c r="K54" s="135"/>
      <c r="L54" s="135"/>
    </row>
    <row r="55" spans="1:12" ht="12.75">
      <c r="A55" s="96" t="s">
        <v>404</v>
      </c>
      <c r="B55" s="115" t="s">
        <v>405</v>
      </c>
      <c r="C55" s="148">
        <f t="shared" si="0"/>
        <v>0</v>
      </c>
      <c r="D55" s="135"/>
      <c r="E55" s="139"/>
      <c r="F55" s="139"/>
      <c r="G55" s="135"/>
      <c r="H55" s="135"/>
      <c r="I55" s="135"/>
      <c r="J55" s="135"/>
      <c r="K55" s="135"/>
      <c r="L55" s="135"/>
    </row>
    <row r="56" spans="1:12" ht="12.75">
      <c r="A56" s="96" t="s">
        <v>406</v>
      </c>
      <c r="B56" s="115" t="s">
        <v>407</v>
      </c>
      <c r="C56" s="148">
        <f t="shared" si="0"/>
        <v>0</v>
      </c>
      <c r="D56" s="135"/>
      <c r="E56" s="139"/>
      <c r="F56" s="139"/>
      <c r="G56" s="135"/>
      <c r="H56" s="135"/>
      <c r="I56" s="135"/>
      <c r="J56" s="135"/>
      <c r="K56" s="135"/>
      <c r="L56" s="135"/>
    </row>
    <row r="57" spans="1:12" ht="12.75">
      <c r="A57" s="96" t="s">
        <v>408</v>
      </c>
      <c r="B57" s="115" t="s">
        <v>409</v>
      </c>
      <c r="C57" s="148">
        <f t="shared" si="0"/>
        <v>20702249</v>
      </c>
      <c r="D57" s="135"/>
      <c r="E57" s="139"/>
      <c r="F57" s="139"/>
      <c r="G57" s="135"/>
      <c r="H57" s="135"/>
      <c r="I57" s="135">
        <v>20702249</v>
      </c>
      <c r="J57" s="135"/>
      <c r="K57" s="135"/>
      <c r="L57" s="135"/>
    </row>
    <row r="58" spans="1:12" ht="12.75">
      <c r="A58" s="98" t="s">
        <v>410</v>
      </c>
      <c r="B58" s="119" t="s">
        <v>411</v>
      </c>
      <c r="C58" s="148">
        <f t="shared" si="0"/>
        <v>20702249</v>
      </c>
      <c r="D58" s="139">
        <f aca="true" t="shared" si="7" ref="D58:L58">SUM(D53:D57)</f>
        <v>0</v>
      </c>
      <c r="E58" s="139">
        <f t="shared" si="7"/>
        <v>0</v>
      </c>
      <c r="F58" s="139">
        <f t="shared" si="7"/>
        <v>0</v>
      </c>
      <c r="G58" s="139">
        <f t="shared" si="7"/>
        <v>0</v>
      </c>
      <c r="H58" s="139">
        <f t="shared" si="7"/>
        <v>0</v>
      </c>
      <c r="I58" s="139">
        <f t="shared" si="7"/>
        <v>20702249</v>
      </c>
      <c r="J58" s="139">
        <f t="shared" si="7"/>
        <v>0</v>
      </c>
      <c r="K58" s="139">
        <f t="shared" si="7"/>
        <v>0</v>
      </c>
      <c r="L58" s="139">
        <f t="shared" si="7"/>
        <v>0</v>
      </c>
    </row>
    <row r="59" spans="1:12" ht="15" customHeight="1">
      <c r="A59" s="96" t="s">
        <v>412</v>
      </c>
      <c r="B59" s="115" t="s">
        <v>413</v>
      </c>
      <c r="C59" s="148">
        <f t="shared" si="0"/>
        <v>0</v>
      </c>
      <c r="D59" s="135"/>
      <c r="E59" s="139"/>
      <c r="F59" s="139"/>
      <c r="G59" s="135"/>
      <c r="H59" s="135"/>
      <c r="I59" s="135"/>
      <c r="J59" s="135"/>
      <c r="K59" s="135"/>
      <c r="L59" s="135"/>
    </row>
    <row r="60" spans="1:12" ht="15" customHeight="1">
      <c r="A60" s="96" t="s">
        <v>414</v>
      </c>
      <c r="B60" s="115" t="s">
        <v>415</v>
      </c>
      <c r="C60" s="148">
        <f t="shared" si="0"/>
        <v>0</v>
      </c>
      <c r="D60" s="135"/>
      <c r="E60" s="139"/>
      <c r="F60" s="139"/>
      <c r="G60" s="135"/>
      <c r="H60" s="135"/>
      <c r="I60" s="135"/>
      <c r="J60" s="135"/>
      <c r="K60" s="135"/>
      <c r="L60" s="135"/>
    </row>
    <row r="61" spans="1:12" ht="15" customHeight="1">
      <c r="A61" s="96" t="s">
        <v>416</v>
      </c>
      <c r="B61" s="115" t="s">
        <v>417</v>
      </c>
      <c r="C61" s="148">
        <f t="shared" si="0"/>
        <v>0</v>
      </c>
      <c r="D61" s="135"/>
      <c r="E61" s="139"/>
      <c r="F61" s="139"/>
      <c r="G61" s="135"/>
      <c r="H61" s="135"/>
      <c r="I61" s="135"/>
      <c r="J61" s="135"/>
      <c r="K61" s="135"/>
      <c r="L61" s="135"/>
    </row>
    <row r="62" spans="1:12" ht="15" customHeight="1">
      <c r="A62" s="96" t="s">
        <v>418</v>
      </c>
      <c r="B62" s="115" t="s">
        <v>419</v>
      </c>
      <c r="C62" s="148">
        <f t="shared" si="0"/>
        <v>0</v>
      </c>
      <c r="D62" s="135"/>
      <c r="E62" s="139"/>
      <c r="F62" s="139"/>
      <c r="G62" s="135"/>
      <c r="H62" s="135"/>
      <c r="I62" s="135"/>
      <c r="J62" s="135"/>
      <c r="K62" s="135"/>
      <c r="L62" s="135"/>
    </row>
    <row r="63" spans="1:12" ht="15" customHeight="1">
      <c r="A63" s="96" t="s">
        <v>420</v>
      </c>
      <c r="B63" s="115" t="s">
        <v>421</v>
      </c>
      <c r="C63" s="148">
        <f t="shared" si="0"/>
        <v>0</v>
      </c>
      <c r="D63" s="135"/>
      <c r="E63" s="139"/>
      <c r="F63" s="139"/>
      <c r="G63" s="135"/>
      <c r="H63" s="135"/>
      <c r="I63" s="135"/>
      <c r="J63" s="135"/>
      <c r="K63" s="135"/>
      <c r="L63" s="135"/>
    </row>
    <row r="64" spans="1:12" ht="15" customHeight="1">
      <c r="A64" s="98" t="s">
        <v>422</v>
      </c>
      <c r="B64" s="119" t="s">
        <v>423</v>
      </c>
      <c r="C64" s="148">
        <f t="shared" si="0"/>
        <v>0</v>
      </c>
      <c r="D64" s="139">
        <f aca="true" t="shared" si="8" ref="D64:L64">SUM(D59:D63)</f>
        <v>0</v>
      </c>
      <c r="E64" s="139">
        <f t="shared" si="8"/>
        <v>0</v>
      </c>
      <c r="F64" s="139">
        <f t="shared" si="8"/>
        <v>0</v>
      </c>
      <c r="G64" s="139">
        <f t="shared" si="8"/>
        <v>0</v>
      </c>
      <c r="H64" s="139">
        <f t="shared" si="8"/>
        <v>0</v>
      </c>
      <c r="I64" s="139">
        <f t="shared" si="8"/>
        <v>0</v>
      </c>
      <c r="J64" s="139">
        <f t="shared" si="8"/>
        <v>0</v>
      </c>
      <c r="K64" s="139">
        <f t="shared" si="8"/>
        <v>0</v>
      </c>
      <c r="L64" s="139">
        <f t="shared" si="8"/>
        <v>0</v>
      </c>
    </row>
    <row r="65" spans="1:12" ht="12.75">
      <c r="A65" s="96" t="s">
        <v>424</v>
      </c>
      <c r="B65" s="115" t="s">
        <v>425</v>
      </c>
      <c r="C65" s="148">
        <f t="shared" si="0"/>
        <v>0</v>
      </c>
      <c r="D65" s="135"/>
      <c r="E65" s="139"/>
      <c r="F65" s="139"/>
      <c r="G65" s="135"/>
      <c r="H65" s="135"/>
      <c r="I65" s="135"/>
      <c r="J65" s="135"/>
      <c r="K65" s="135"/>
      <c r="L65" s="135"/>
    </row>
    <row r="66" spans="1:12" ht="12.75">
      <c r="A66" s="96" t="s">
        <v>426</v>
      </c>
      <c r="B66" s="115" t="s">
        <v>427</v>
      </c>
      <c r="C66" s="148">
        <f t="shared" si="0"/>
        <v>0</v>
      </c>
      <c r="D66" s="135"/>
      <c r="E66" s="139"/>
      <c r="F66" s="139"/>
      <c r="G66" s="135"/>
      <c r="H66" s="135"/>
      <c r="I66" s="135"/>
      <c r="J66" s="135"/>
      <c r="K66" s="135"/>
      <c r="L66" s="135"/>
    </row>
    <row r="67" spans="1:12" ht="12.75">
      <c r="A67" s="96" t="s">
        <v>428</v>
      </c>
      <c r="B67" s="115" t="s">
        <v>429</v>
      </c>
      <c r="C67" s="148">
        <f t="shared" si="0"/>
        <v>0</v>
      </c>
      <c r="D67" s="135"/>
      <c r="E67" s="139"/>
      <c r="F67" s="139"/>
      <c r="G67" s="135"/>
      <c r="H67" s="135"/>
      <c r="I67" s="135"/>
      <c r="J67" s="135"/>
      <c r="K67" s="135"/>
      <c r="L67" s="135"/>
    </row>
    <row r="68" spans="1:12" ht="12.75">
      <c r="A68" s="96" t="s">
        <v>430</v>
      </c>
      <c r="B68" s="115" t="s">
        <v>431</v>
      </c>
      <c r="C68" s="148">
        <f t="shared" si="0"/>
        <v>0</v>
      </c>
      <c r="D68" s="135"/>
      <c r="E68" s="139"/>
      <c r="F68" s="139"/>
      <c r="G68" s="135"/>
      <c r="H68" s="135"/>
      <c r="I68" s="135"/>
      <c r="J68" s="135"/>
      <c r="K68" s="135"/>
      <c r="L68" s="135"/>
    </row>
    <row r="69" spans="1:12" ht="12.75">
      <c r="A69" s="96" t="s">
        <v>432</v>
      </c>
      <c r="B69" s="115" t="s">
        <v>433</v>
      </c>
      <c r="C69" s="148">
        <f t="shared" si="0"/>
        <v>0</v>
      </c>
      <c r="D69" s="135"/>
      <c r="E69" s="139"/>
      <c r="F69" s="139"/>
      <c r="G69" s="135"/>
      <c r="H69" s="135"/>
      <c r="I69" s="135"/>
      <c r="J69" s="135"/>
      <c r="K69" s="135"/>
      <c r="L69" s="135"/>
    </row>
    <row r="70" spans="1:12" ht="15" customHeight="1">
      <c r="A70" s="98" t="s">
        <v>434</v>
      </c>
      <c r="B70" s="119" t="s">
        <v>435</v>
      </c>
      <c r="C70" s="148">
        <f t="shared" si="0"/>
        <v>0</v>
      </c>
      <c r="D70" s="139">
        <f aca="true" t="shared" si="9" ref="D70:L70">SUM(D65:D69)</f>
        <v>0</v>
      </c>
      <c r="E70" s="139">
        <f t="shared" si="9"/>
        <v>0</v>
      </c>
      <c r="F70" s="139">
        <f t="shared" si="9"/>
        <v>0</v>
      </c>
      <c r="G70" s="139">
        <f t="shared" si="9"/>
        <v>0</v>
      </c>
      <c r="H70" s="139">
        <f t="shared" si="9"/>
        <v>0</v>
      </c>
      <c r="I70" s="139">
        <f t="shared" si="9"/>
        <v>0</v>
      </c>
      <c r="J70" s="139">
        <f t="shared" si="9"/>
        <v>0</v>
      </c>
      <c r="K70" s="139">
        <f t="shared" si="9"/>
        <v>0</v>
      </c>
      <c r="L70" s="139">
        <f t="shared" si="9"/>
        <v>0</v>
      </c>
    </row>
    <row r="71" spans="1:12" ht="15" customHeight="1">
      <c r="A71" s="152" t="s">
        <v>234</v>
      </c>
      <c r="B71" s="153"/>
      <c r="C71" s="148">
        <f t="shared" si="0"/>
        <v>0</v>
      </c>
      <c r="D71" s="135"/>
      <c r="E71" s="139"/>
      <c r="F71" s="139"/>
      <c r="G71" s="135"/>
      <c r="H71" s="135"/>
      <c r="I71" s="135"/>
      <c r="J71" s="135"/>
      <c r="K71" s="135"/>
      <c r="L71" s="154"/>
    </row>
    <row r="72" spans="1:12" ht="12.75">
      <c r="A72" s="155" t="s">
        <v>436</v>
      </c>
      <c r="B72" s="156" t="s">
        <v>437</v>
      </c>
      <c r="C72" s="148">
        <f aca="true" t="shared" si="10" ref="C72:C105">SUM(D72:L72)</f>
        <v>82901139</v>
      </c>
      <c r="D72" s="148">
        <f aca="true" t="shared" si="11" ref="D72:L72">SUM(D19,D33,D45,D51,D58,D64,D70)</f>
        <v>1017224</v>
      </c>
      <c r="E72" s="148">
        <f t="shared" si="11"/>
        <v>38085562</v>
      </c>
      <c r="F72" s="148">
        <f t="shared" si="11"/>
        <v>0</v>
      </c>
      <c r="G72" s="148">
        <f t="shared" si="11"/>
        <v>11930072</v>
      </c>
      <c r="H72" s="148">
        <f t="shared" si="11"/>
        <v>259000</v>
      </c>
      <c r="I72" s="148">
        <f t="shared" si="11"/>
        <v>27794642</v>
      </c>
      <c r="J72" s="148">
        <f t="shared" si="11"/>
        <v>20000</v>
      </c>
      <c r="K72" s="148">
        <f t="shared" si="11"/>
        <v>9</v>
      </c>
      <c r="L72" s="139">
        <f t="shared" si="11"/>
        <v>3794630</v>
      </c>
    </row>
    <row r="73" spans="1:12" ht="12.75">
      <c r="A73" s="157" t="s">
        <v>438</v>
      </c>
      <c r="B73" s="158"/>
      <c r="C73" s="148">
        <f t="shared" si="10"/>
        <v>0</v>
      </c>
      <c r="D73" s="135"/>
      <c r="E73" s="139"/>
      <c r="F73" s="139"/>
      <c r="G73" s="135"/>
      <c r="H73" s="135"/>
      <c r="I73" s="135"/>
      <c r="J73" s="135"/>
      <c r="K73" s="135"/>
      <c r="L73" s="159"/>
    </row>
    <row r="74" spans="1:12" ht="12.75">
      <c r="A74" s="160" t="s">
        <v>439</v>
      </c>
      <c r="B74" s="161"/>
      <c r="C74" s="148">
        <f t="shared" si="10"/>
        <v>0</v>
      </c>
      <c r="D74" s="135"/>
      <c r="E74" s="139"/>
      <c r="F74" s="139"/>
      <c r="G74" s="135"/>
      <c r="H74" s="135"/>
      <c r="I74" s="135"/>
      <c r="J74" s="135"/>
      <c r="K74" s="135"/>
      <c r="L74" s="135"/>
    </row>
    <row r="75" spans="1:12" ht="12.75">
      <c r="A75" s="115" t="s">
        <v>440</v>
      </c>
      <c r="B75" s="96" t="s">
        <v>441</v>
      </c>
      <c r="C75" s="148">
        <f t="shared" si="10"/>
        <v>0</v>
      </c>
      <c r="D75" s="135"/>
      <c r="E75" s="139"/>
      <c r="F75" s="139"/>
      <c r="G75" s="135"/>
      <c r="H75" s="135"/>
      <c r="I75" s="135"/>
      <c r="J75" s="135"/>
      <c r="K75" s="135"/>
      <c r="L75" s="135"/>
    </row>
    <row r="76" spans="1:12" ht="12.75">
      <c r="A76" s="96" t="s">
        <v>442</v>
      </c>
      <c r="B76" s="96" t="s">
        <v>443</v>
      </c>
      <c r="C76" s="148">
        <f t="shared" si="10"/>
        <v>0</v>
      </c>
      <c r="D76" s="135"/>
      <c r="E76" s="139"/>
      <c r="F76" s="139"/>
      <c r="G76" s="135"/>
      <c r="H76" s="135"/>
      <c r="I76" s="135"/>
      <c r="J76" s="135"/>
      <c r="K76" s="135"/>
      <c r="L76" s="135"/>
    </row>
    <row r="77" spans="1:12" ht="12.75">
      <c r="A77" s="115" t="s">
        <v>444</v>
      </c>
      <c r="B77" s="96" t="s">
        <v>445</v>
      </c>
      <c r="C77" s="148">
        <f t="shared" si="10"/>
        <v>0</v>
      </c>
      <c r="D77" s="135"/>
      <c r="E77" s="139"/>
      <c r="F77" s="139"/>
      <c r="G77" s="135"/>
      <c r="H77" s="135"/>
      <c r="I77" s="135"/>
      <c r="J77" s="135"/>
      <c r="K77" s="135"/>
      <c r="L77" s="135"/>
    </row>
    <row r="78" spans="1:12" ht="12.75">
      <c r="A78" s="112" t="s">
        <v>446</v>
      </c>
      <c r="B78" s="112" t="s">
        <v>447</v>
      </c>
      <c r="C78" s="148">
        <f t="shared" si="10"/>
        <v>0</v>
      </c>
      <c r="D78" s="139">
        <f aca="true" t="shared" si="12" ref="D78:L78">SUM(D75:D77)</f>
        <v>0</v>
      </c>
      <c r="E78" s="139">
        <f t="shared" si="12"/>
        <v>0</v>
      </c>
      <c r="F78" s="139">
        <f t="shared" si="12"/>
        <v>0</v>
      </c>
      <c r="G78" s="139">
        <f t="shared" si="12"/>
        <v>0</v>
      </c>
      <c r="H78" s="139">
        <f t="shared" si="12"/>
        <v>0</v>
      </c>
      <c r="I78" s="139">
        <f t="shared" si="12"/>
        <v>0</v>
      </c>
      <c r="J78" s="139">
        <f t="shared" si="12"/>
        <v>0</v>
      </c>
      <c r="K78" s="139">
        <f t="shared" si="12"/>
        <v>0</v>
      </c>
      <c r="L78" s="139">
        <f t="shared" si="12"/>
        <v>0</v>
      </c>
    </row>
    <row r="79" spans="1:12" ht="12.75">
      <c r="A79" s="96" t="s">
        <v>448</v>
      </c>
      <c r="B79" s="96" t="s">
        <v>449</v>
      </c>
      <c r="C79" s="148">
        <f t="shared" si="10"/>
        <v>0</v>
      </c>
      <c r="D79" s="135"/>
      <c r="E79" s="139"/>
      <c r="F79" s="139"/>
      <c r="G79" s="135"/>
      <c r="H79" s="135"/>
      <c r="I79" s="135"/>
      <c r="J79" s="135"/>
      <c r="K79" s="135"/>
      <c r="L79" s="135"/>
    </row>
    <row r="80" spans="1:12" ht="12.75">
      <c r="A80" s="115" t="s">
        <v>450</v>
      </c>
      <c r="B80" s="96" t="s">
        <v>451</v>
      </c>
      <c r="C80" s="148">
        <f t="shared" si="10"/>
        <v>0</v>
      </c>
      <c r="D80" s="135"/>
      <c r="E80" s="139"/>
      <c r="F80" s="139"/>
      <c r="G80" s="135"/>
      <c r="H80" s="135"/>
      <c r="I80" s="135"/>
      <c r="J80" s="135"/>
      <c r="K80" s="135"/>
      <c r="L80" s="135"/>
    </row>
    <row r="81" spans="1:12" ht="12.75">
      <c r="A81" s="96" t="s">
        <v>452</v>
      </c>
      <c r="B81" s="96" t="s">
        <v>453</v>
      </c>
      <c r="C81" s="148">
        <f t="shared" si="10"/>
        <v>0</v>
      </c>
      <c r="D81" s="135"/>
      <c r="E81" s="139"/>
      <c r="F81" s="139"/>
      <c r="G81" s="135"/>
      <c r="H81" s="135"/>
      <c r="I81" s="135"/>
      <c r="J81" s="135"/>
      <c r="K81" s="135"/>
      <c r="L81" s="135"/>
    </row>
    <row r="82" spans="1:12" ht="12.75">
      <c r="A82" s="115" t="s">
        <v>454</v>
      </c>
      <c r="B82" s="96" t="s">
        <v>455</v>
      </c>
      <c r="C82" s="148">
        <f t="shared" si="10"/>
        <v>0</v>
      </c>
      <c r="D82" s="135"/>
      <c r="E82" s="139"/>
      <c r="F82" s="139"/>
      <c r="G82" s="135"/>
      <c r="H82" s="135"/>
      <c r="I82" s="135"/>
      <c r="J82" s="135"/>
      <c r="K82" s="135"/>
      <c r="L82" s="135"/>
    </row>
    <row r="83" spans="1:12" ht="12.75">
      <c r="A83" s="118" t="s">
        <v>456</v>
      </c>
      <c r="B83" s="112" t="s">
        <v>457</v>
      </c>
      <c r="C83" s="148">
        <f t="shared" si="10"/>
        <v>0</v>
      </c>
      <c r="D83" s="139">
        <f aca="true" t="shared" si="13" ref="D83:L83">SUM(D79:D82)</f>
        <v>0</v>
      </c>
      <c r="E83" s="139">
        <f t="shared" si="13"/>
        <v>0</v>
      </c>
      <c r="F83" s="139">
        <f t="shared" si="13"/>
        <v>0</v>
      </c>
      <c r="G83" s="139">
        <f t="shared" si="13"/>
        <v>0</v>
      </c>
      <c r="H83" s="139">
        <f t="shared" si="13"/>
        <v>0</v>
      </c>
      <c r="I83" s="139">
        <f t="shared" si="13"/>
        <v>0</v>
      </c>
      <c r="J83" s="139">
        <f t="shared" si="13"/>
        <v>0</v>
      </c>
      <c r="K83" s="139">
        <f t="shared" si="13"/>
        <v>0</v>
      </c>
      <c r="L83" s="162">
        <f t="shared" si="13"/>
        <v>0</v>
      </c>
    </row>
    <row r="84" spans="1:12" ht="12.75">
      <c r="A84" s="96" t="s">
        <v>458</v>
      </c>
      <c r="B84" s="96" t="s">
        <v>459</v>
      </c>
      <c r="C84" s="148">
        <f t="shared" si="10"/>
        <v>146817390</v>
      </c>
      <c r="D84" s="148"/>
      <c r="E84" s="148"/>
      <c r="F84" s="163">
        <v>146817390</v>
      </c>
      <c r="G84" s="148"/>
      <c r="H84" s="148"/>
      <c r="I84" s="148"/>
      <c r="J84" s="148"/>
      <c r="K84" s="148"/>
      <c r="L84" s="139"/>
    </row>
    <row r="85" spans="1:12" ht="12.75">
      <c r="A85" s="96" t="s">
        <v>460</v>
      </c>
      <c r="B85" s="96" t="s">
        <v>459</v>
      </c>
      <c r="C85" s="148">
        <f t="shared" si="10"/>
        <v>0</v>
      </c>
      <c r="D85" s="135"/>
      <c r="E85" s="139"/>
      <c r="F85" s="139"/>
      <c r="G85" s="135"/>
      <c r="H85" s="135"/>
      <c r="I85" s="135"/>
      <c r="J85" s="135"/>
      <c r="K85" s="135"/>
      <c r="L85" s="159"/>
    </row>
    <row r="86" spans="1:12" ht="12.75">
      <c r="A86" s="96" t="s">
        <v>461</v>
      </c>
      <c r="B86" s="96" t="s">
        <v>462</v>
      </c>
      <c r="C86" s="148">
        <f t="shared" si="10"/>
        <v>0</v>
      </c>
      <c r="D86" s="135"/>
      <c r="E86" s="139"/>
      <c r="F86" s="139"/>
      <c r="G86" s="135"/>
      <c r="H86" s="135"/>
      <c r="I86" s="135"/>
      <c r="J86" s="135"/>
      <c r="K86" s="135"/>
      <c r="L86" s="135"/>
    </row>
    <row r="87" spans="1:12" ht="12.75">
      <c r="A87" s="96" t="s">
        <v>463</v>
      </c>
      <c r="B87" s="96" t="s">
        <v>462</v>
      </c>
      <c r="C87" s="148">
        <f t="shared" si="10"/>
        <v>0</v>
      </c>
      <c r="D87" s="135"/>
      <c r="E87" s="139"/>
      <c r="F87" s="139"/>
      <c r="G87" s="135"/>
      <c r="H87" s="135"/>
      <c r="I87" s="135"/>
      <c r="J87" s="135"/>
      <c r="K87" s="135"/>
      <c r="L87" s="135"/>
    </row>
    <row r="88" spans="1:12" ht="12.75">
      <c r="A88" s="112" t="s">
        <v>464</v>
      </c>
      <c r="B88" s="112" t="s">
        <v>465</v>
      </c>
      <c r="C88" s="148">
        <f t="shared" si="10"/>
        <v>146817390</v>
      </c>
      <c r="D88" s="139">
        <f aca="true" t="shared" si="14" ref="D88:L88">SUM(D84:D87)</f>
        <v>0</v>
      </c>
      <c r="E88" s="139">
        <f t="shared" si="14"/>
        <v>0</v>
      </c>
      <c r="F88" s="139">
        <f t="shared" si="14"/>
        <v>146817390</v>
      </c>
      <c r="G88" s="139">
        <f t="shared" si="14"/>
        <v>0</v>
      </c>
      <c r="H88" s="139">
        <f t="shared" si="14"/>
        <v>0</v>
      </c>
      <c r="I88" s="139">
        <f t="shared" si="14"/>
        <v>0</v>
      </c>
      <c r="J88" s="139">
        <f t="shared" si="14"/>
        <v>0</v>
      </c>
      <c r="K88" s="139">
        <f t="shared" si="14"/>
        <v>0</v>
      </c>
      <c r="L88" s="139">
        <f t="shared" si="14"/>
        <v>0</v>
      </c>
    </row>
    <row r="89" spans="1:12" ht="12.75">
      <c r="A89" s="115" t="s">
        <v>466</v>
      </c>
      <c r="B89" s="96" t="s">
        <v>467</v>
      </c>
      <c r="C89" s="148">
        <f t="shared" si="10"/>
        <v>0</v>
      </c>
      <c r="D89" s="135"/>
      <c r="E89" s="139"/>
      <c r="F89" s="139"/>
      <c r="G89" s="135"/>
      <c r="H89" s="135"/>
      <c r="I89" s="135"/>
      <c r="J89" s="135"/>
      <c r="K89" s="135"/>
      <c r="L89" s="135"/>
    </row>
    <row r="90" spans="1:12" ht="12.75">
      <c r="A90" s="115" t="s">
        <v>468</v>
      </c>
      <c r="B90" s="96" t="s">
        <v>469</v>
      </c>
      <c r="C90" s="148">
        <f t="shared" si="10"/>
        <v>0</v>
      </c>
      <c r="D90" s="135"/>
      <c r="E90" s="139"/>
      <c r="F90" s="139"/>
      <c r="G90" s="135"/>
      <c r="H90" s="135"/>
      <c r="I90" s="135"/>
      <c r="J90" s="135"/>
      <c r="K90" s="135"/>
      <c r="L90" s="135"/>
    </row>
    <row r="91" spans="1:12" ht="12.75">
      <c r="A91" s="115" t="s">
        <v>470</v>
      </c>
      <c r="B91" s="96" t="s">
        <v>471</v>
      </c>
      <c r="C91" s="148">
        <f t="shared" si="10"/>
        <v>0</v>
      </c>
      <c r="D91" s="135"/>
      <c r="E91" s="139"/>
      <c r="F91" s="139"/>
      <c r="G91" s="135"/>
      <c r="H91" s="135"/>
      <c r="I91" s="135"/>
      <c r="J91" s="135"/>
      <c r="K91" s="135"/>
      <c r="L91" s="135"/>
    </row>
    <row r="92" spans="1:12" ht="12.75">
      <c r="A92" s="115" t="s">
        <v>472</v>
      </c>
      <c r="B92" s="96" t="s">
        <v>473</v>
      </c>
      <c r="C92" s="148">
        <f t="shared" si="10"/>
        <v>0</v>
      </c>
      <c r="D92" s="135"/>
      <c r="E92" s="139"/>
      <c r="F92" s="139"/>
      <c r="G92" s="135"/>
      <c r="H92" s="135"/>
      <c r="I92" s="135"/>
      <c r="J92" s="135"/>
      <c r="K92" s="135"/>
      <c r="L92" s="135"/>
    </row>
    <row r="93" spans="1:12" ht="12.75">
      <c r="A93" s="96" t="s">
        <v>474</v>
      </c>
      <c r="B93" s="96" t="s">
        <v>475</v>
      </c>
      <c r="C93" s="148">
        <f t="shared" si="10"/>
        <v>0</v>
      </c>
      <c r="D93" s="135"/>
      <c r="E93" s="139"/>
      <c r="F93" s="139"/>
      <c r="G93" s="135"/>
      <c r="H93" s="135"/>
      <c r="I93" s="135"/>
      <c r="J93" s="135"/>
      <c r="K93" s="135"/>
      <c r="L93" s="135"/>
    </row>
    <row r="94" spans="1:12" ht="12.75">
      <c r="A94" s="96" t="s">
        <v>476</v>
      </c>
      <c r="B94" s="96" t="s">
        <v>477</v>
      </c>
      <c r="C94" s="148">
        <f t="shared" si="10"/>
        <v>0</v>
      </c>
      <c r="D94" s="135"/>
      <c r="E94" s="139"/>
      <c r="F94" s="139"/>
      <c r="G94" s="135"/>
      <c r="H94" s="135"/>
      <c r="I94" s="135"/>
      <c r="J94" s="135"/>
      <c r="K94" s="135"/>
      <c r="L94" s="135"/>
    </row>
    <row r="95" spans="1:12" ht="12.75">
      <c r="A95" s="112" t="s">
        <v>478</v>
      </c>
      <c r="B95" s="112" t="s">
        <v>479</v>
      </c>
      <c r="C95" s="148">
        <f t="shared" si="10"/>
        <v>146817390</v>
      </c>
      <c r="D95" s="139">
        <f aca="true" t="shared" si="15" ref="D95:L95">SUM(D78,D83,D88:D94)</f>
        <v>0</v>
      </c>
      <c r="E95" s="139">
        <f t="shared" si="15"/>
        <v>0</v>
      </c>
      <c r="F95" s="139">
        <f t="shared" si="15"/>
        <v>146817390</v>
      </c>
      <c r="G95" s="139">
        <f t="shared" si="15"/>
        <v>0</v>
      </c>
      <c r="H95" s="139">
        <f t="shared" si="15"/>
        <v>0</v>
      </c>
      <c r="I95" s="139">
        <f t="shared" si="15"/>
        <v>0</v>
      </c>
      <c r="J95" s="139">
        <f t="shared" si="15"/>
        <v>0</v>
      </c>
      <c r="K95" s="139">
        <f t="shared" si="15"/>
        <v>0</v>
      </c>
      <c r="L95" s="139">
        <f t="shared" si="15"/>
        <v>0</v>
      </c>
    </row>
    <row r="96" spans="1:12" ht="12.75">
      <c r="A96" s="96" t="s">
        <v>480</v>
      </c>
      <c r="B96" s="96" t="s">
        <v>481</v>
      </c>
      <c r="C96" s="148">
        <f t="shared" si="10"/>
        <v>0</v>
      </c>
      <c r="D96" s="135"/>
      <c r="E96" s="139"/>
      <c r="F96" s="139"/>
      <c r="G96" s="135"/>
      <c r="H96" s="135"/>
      <c r="I96" s="135"/>
      <c r="J96" s="135"/>
      <c r="K96" s="135"/>
      <c r="L96" s="135"/>
    </row>
    <row r="97" spans="1:12" ht="12.75">
      <c r="A97" s="96" t="s">
        <v>482</v>
      </c>
      <c r="B97" s="96" t="s">
        <v>483</v>
      </c>
      <c r="C97" s="148">
        <f t="shared" si="10"/>
        <v>0</v>
      </c>
      <c r="D97" s="135"/>
      <c r="E97" s="139"/>
      <c r="F97" s="139"/>
      <c r="G97" s="135"/>
      <c r="H97" s="135"/>
      <c r="I97" s="135"/>
      <c r="J97" s="135"/>
      <c r="K97" s="135"/>
      <c r="L97" s="135"/>
    </row>
    <row r="98" spans="1:12" ht="12.75">
      <c r="A98" s="115" t="s">
        <v>484</v>
      </c>
      <c r="B98" s="96" t="s">
        <v>485</v>
      </c>
      <c r="C98" s="148">
        <f t="shared" si="10"/>
        <v>0</v>
      </c>
      <c r="D98" s="135"/>
      <c r="E98" s="139"/>
      <c r="F98" s="139"/>
      <c r="G98" s="135"/>
      <c r="H98" s="135"/>
      <c r="I98" s="135"/>
      <c r="J98" s="135"/>
      <c r="K98" s="135"/>
      <c r="L98" s="135"/>
    </row>
    <row r="99" spans="1:12" ht="12.75">
      <c r="A99" s="115" t="s">
        <v>486</v>
      </c>
      <c r="B99" s="96" t="s">
        <v>487</v>
      </c>
      <c r="C99" s="148">
        <f t="shared" si="10"/>
        <v>0</v>
      </c>
      <c r="D99" s="135"/>
      <c r="E99" s="139"/>
      <c r="F99" s="139"/>
      <c r="G99" s="135"/>
      <c r="H99" s="135"/>
      <c r="I99" s="135"/>
      <c r="J99" s="135"/>
      <c r="K99" s="135"/>
      <c r="L99" s="135"/>
    </row>
    <row r="100" spans="1:12" ht="12.75">
      <c r="A100" s="115" t="s">
        <v>488</v>
      </c>
      <c r="B100" s="96" t="s">
        <v>489</v>
      </c>
      <c r="C100" s="148">
        <f t="shared" si="10"/>
        <v>0</v>
      </c>
      <c r="D100" s="135"/>
      <c r="E100" s="139"/>
      <c r="F100" s="139"/>
      <c r="G100" s="135"/>
      <c r="H100" s="135"/>
      <c r="I100" s="135"/>
      <c r="J100" s="135"/>
      <c r="K100" s="135"/>
      <c r="L100" s="135"/>
    </row>
    <row r="101" spans="1:12" ht="12.75">
      <c r="A101" s="164" t="s">
        <v>490</v>
      </c>
      <c r="B101" s="165" t="s">
        <v>491</v>
      </c>
      <c r="C101" s="148">
        <f t="shared" si="10"/>
        <v>0</v>
      </c>
      <c r="D101" s="139">
        <f aca="true" t="shared" si="16" ref="D101:L101">SUM(D96:D100)</f>
        <v>0</v>
      </c>
      <c r="E101" s="139">
        <f t="shared" si="16"/>
        <v>0</v>
      </c>
      <c r="F101" s="139">
        <f t="shared" si="16"/>
        <v>0</v>
      </c>
      <c r="G101" s="139">
        <f t="shared" si="16"/>
        <v>0</v>
      </c>
      <c r="H101" s="139">
        <f t="shared" si="16"/>
        <v>0</v>
      </c>
      <c r="I101" s="139">
        <f t="shared" si="16"/>
        <v>0</v>
      </c>
      <c r="J101" s="139">
        <f t="shared" si="16"/>
        <v>0</v>
      </c>
      <c r="K101" s="139">
        <f t="shared" si="16"/>
        <v>0</v>
      </c>
      <c r="L101" s="139">
        <f t="shared" si="16"/>
        <v>0</v>
      </c>
    </row>
    <row r="102" spans="1:12" ht="12.75">
      <c r="A102" s="112" t="s">
        <v>492</v>
      </c>
      <c r="B102" s="112" t="s">
        <v>493</v>
      </c>
      <c r="C102" s="166">
        <f t="shared" si="10"/>
        <v>0</v>
      </c>
      <c r="D102" s="135"/>
      <c r="E102" s="139"/>
      <c r="F102" s="139"/>
      <c r="G102" s="135"/>
      <c r="H102" s="135"/>
      <c r="I102" s="135"/>
      <c r="J102" s="135"/>
      <c r="K102" s="135"/>
      <c r="L102" s="135"/>
    </row>
    <row r="103" spans="1:12" ht="12.75">
      <c r="A103" s="112" t="s">
        <v>494</v>
      </c>
      <c r="B103" s="112" t="s">
        <v>495</v>
      </c>
      <c r="C103" s="166">
        <f t="shared" si="10"/>
        <v>0</v>
      </c>
      <c r="D103" s="135"/>
      <c r="E103" s="139"/>
      <c r="F103" s="139"/>
      <c r="G103" s="135"/>
      <c r="H103" s="135"/>
      <c r="I103" s="135"/>
      <c r="J103" s="135"/>
      <c r="K103" s="135"/>
      <c r="L103" s="135"/>
    </row>
    <row r="104" spans="1:12" ht="12.75">
      <c r="A104" s="167" t="s">
        <v>496</v>
      </c>
      <c r="B104" s="168" t="s">
        <v>497</v>
      </c>
      <c r="C104" s="148">
        <f t="shared" si="10"/>
        <v>146817390</v>
      </c>
      <c r="D104" s="139">
        <f aca="true" t="shared" si="17" ref="D104:L104">SUM(D95,D101:D103)</f>
        <v>0</v>
      </c>
      <c r="E104" s="139">
        <f t="shared" si="17"/>
        <v>0</v>
      </c>
      <c r="F104" s="139">
        <f t="shared" si="17"/>
        <v>146817390</v>
      </c>
      <c r="G104" s="139">
        <f t="shared" si="17"/>
        <v>0</v>
      </c>
      <c r="H104" s="139">
        <f t="shared" si="17"/>
        <v>0</v>
      </c>
      <c r="I104" s="139">
        <f t="shared" si="17"/>
        <v>0</v>
      </c>
      <c r="J104" s="139">
        <f t="shared" si="17"/>
        <v>0</v>
      </c>
      <c r="K104" s="139">
        <f t="shared" si="17"/>
        <v>0</v>
      </c>
      <c r="L104" s="139">
        <f t="shared" si="17"/>
        <v>0</v>
      </c>
    </row>
    <row r="105" spans="1:12" ht="12.75">
      <c r="A105" s="169" t="s">
        <v>24</v>
      </c>
      <c r="B105" s="170"/>
      <c r="C105" s="148">
        <f t="shared" si="10"/>
        <v>229718529</v>
      </c>
      <c r="D105" s="139">
        <f aca="true" t="shared" si="18" ref="D105:L105">SUM(D72,D104)</f>
        <v>1017224</v>
      </c>
      <c r="E105" s="139">
        <f t="shared" si="18"/>
        <v>38085562</v>
      </c>
      <c r="F105" s="139">
        <f t="shared" si="18"/>
        <v>146817390</v>
      </c>
      <c r="G105" s="139">
        <f t="shared" si="18"/>
        <v>11930072</v>
      </c>
      <c r="H105" s="139">
        <f t="shared" si="18"/>
        <v>259000</v>
      </c>
      <c r="I105" s="139">
        <f t="shared" si="18"/>
        <v>27794642</v>
      </c>
      <c r="J105" s="139">
        <f t="shared" si="18"/>
        <v>20000</v>
      </c>
      <c r="K105" s="139">
        <f t="shared" si="18"/>
        <v>9</v>
      </c>
      <c r="L105" s="139">
        <f t="shared" si="18"/>
        <v>3794630</v>
      </c>
    </row>
  </sheetData>
  <sheetProtection selectLockedCells="1" selectUnlockedCells="1"/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50"/>
  <headerFooter alignWithMargins="0">
    <oddHeader>&amp;C&amp;"Times New Roman,Normál"&amp;12 5. melléklet a 12/2020. (XI. 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="80" zoomScaleNormal="80" workbookViewId="0" topLeftCell="A1">
      <selection activeCell="C8" sqref="C8"/>
    </sheetView>
  </sheetViews>
  <sheetFormatPr defaultColWidth="9.140625" defaultRowHeight="15"/>
  <cols>
    <col min="1" max="1" width="62.57421875" style="0" customWidth="1"/>
    <col min="3" max="3" width="13.00390625" style="1" customWidth="1"/>
    <col min="4" max="4" width="14.140625" style="1" customWidth="1"/>
  </cols>
  <sheetData>
    <row r="1" spans="1:4" ht="42" customHeight="1">
      <c r="A1" s="126" t="s">
        <v>302</v>
      </c>
      <c r="B1" s="126"/>
      <c r="C1" s="126"/>
      <c r="D1" s="126"/>
    </row>
    <row r="2" spans="1:6" ht="24" customHeight="1">
      <c r="A2" s="127" t="s">
        <v>498</v>
      </c>
      <c r="B2" s="127"/>
      <c r="C2" s="127"/>
      <c r="D2" s="127"/>
      <c r="F2" s="171"/>
    </row>
    <row r="3" ht="12.75">
      <c r="A3" s="128"/>
    </row>
    <row r="4" ht="21.75" customHeight="1">
      <c r="A4" s="129" t="s">
        <v>294</v>
      </c>
    </row>
    <row r="5" spans="1:4" ht="12.75">
      <c r="A5" s="75" t="s">
        <v>28</v>
      </c>
      <c r="B5" s="76" t="s">
        <v>304</v>
      </c>
      <c r="C5" s="172" t="s">
        <v>499</v>
      </c>
      <c r="D5" s="172" t="s">
        <v>500</v>
      </c>
    </row>
    <row r="6" spans="1:4" ht="28.5" customHeight="1">
      <c r="A6" s="83" t="s">
        <v>308</v>
      </c>
      <c r="B6" s="90" t="s">
        <v>309</v>
      </c>
      <c r="C6" s="135"/>
      <c r="D6" s="135"/>
    </row>
    <row r="7" spans="1:4" ht="12.75">
      <c r="A7" s="84" t="s">
        <v>310</v>
      </c>
      <c r="B7" s="90" t="s">
        <v>311</v>
      </c>
      <c r="C7" s="135"/>
      <c r="D7" s="135"/>
    </row>
    <row r="8" spans="1:4" ht="12.75">
      <c r="A8" s="84" t="s">
        <v>501</v>
      </c>
      <c r="B8" s="90" t="s">
        <v>502</v>
      </c>
      <c r="C8" s="135"/>
      <c r="D8" s="135"/>
    </row>
    <row r="9" spans="1:4" ht="12.75">
      <c r="A9" s="84" t="s">
        <v>316</v>
      </c>
      <c r="B9" s="90" t="s">
        <v>317</v>
      </c>
      <c r="C9" s="135"/>
      <c r="D9" s="135"/>
    </row>
    <row r="10" spans="1:4" ht="29.25" customHeight="1">
      <c r="A10" s="84" t="s">
        <v>318</v>
      </c>
      <c r="B10" s="90" t="s">
        <v>319</v>
      </c>
      <c r="C10" s="135"/>
      <c r="D10" s="135"/>
    </row>
    <row r="11" spans="1:4" ht="15" customHeight="1">
      <c r="A11" s="84" t="s">
        <v>320</v>
      </c>
      <c r="B11" s="90" t="s">
        <v>321</v>
      </c>
      <c r="C11" s="135"/>
      <c r="D11" s="135"/>
    </row>
    <row r="12" spans="1:4" ht="27.75" customHeight="1">
      <c r="A12" s="91" t="s">
        <v>322</v>
      </c>
      <c r="B12" s="173" t="s">
        <v>323</v>
      </c>
      <c r="C12" s="135">
        <f>SUM(C6:C11)</f>
        <v>0</v>
      </c>
      <c r="D12" s="135">
        <f>SUM(D6:D11)</f>
        <v>0</v>
      </c>
    </row>
    <row r="13" spans="1:4" ht="12.75">
      <c r="A13" s="84" t="s">
        <v>324</v>
      </c>
      <c r="B13" s="90" t="s">
        <v>325</v>
      </c>
      <c r="C13" s="135"/>
      <c r="D13" s="135"/>
    </row>
    <row r="14" spans="1:4" ht="12.75">
      <c r="A14" s="84" t="s">
        <v>326</v>
      </c>
      <c r="B14" s="90" t="s">
        <v>327</v>
      </c>
      <c r="C14" s="135"/>
      <c r="D14" s="135"/>
    </row>
    <row r="15" spans="1:4" ht="12.75">
      <c r="A15" s="84" t="s">
        <v>328</v>
      </c>
      <c r="B15" s="90" t="s">
        <v>329</v>
      </c>
      <c r="C15" s="135"/>
      <c r="D15" s="135"/>
    </row>
    <row r="16" spans="1:4" ht="12.75">
      <c r="A16" s="84" t="s">
        <v>330</v>
      </c>
      <c r="B16" s="90" t="s">
        <v>331</v>
      </c>
      <c r="C16" s="135"/>
      <c r="D16" s="135"/>
    </row>
    <row r="17" spans="1:4" ht="12.75">
      <c r="A17" s="84" t="s">
        <v>503</v>
      </c>
      <c r="B17" s="90" t="s">
        <v>333</v>
      </c>
      <c r="C17" s="135"/>
      <c r="D17" s="135"/>
    </row>
    <row r="18" spans="1:4" ht="12.75">
      <c r="A18" s="94" t="s">
        <v>334</v>
      </c>
      <c r="B18" s="103" t="s">
        <v>335</v>
      </c>
      <c r="C18" s="139">
        <f>SUM(C13:C17,C12)</f>
        <v>0</v>
      </c>
      <c r="D18" s="139">
        <f>SUM(D13:D17,D12)</f>
        <v>0</v>
      </c>
    </row>
    <row r="19" spans="1:4" ht="15" customHeight="1">
      <c r="A19" s="84" t="s">
        <v>336</v>
      </c>
      <c r="B19" s="90" t="s">
        <v>337</v>
      </c>
      <c r="C19" s="135"/>
      <c r="D19" s="135"/>
    </row>
    <row r="20" spans="1:4" ht="15" customHeight="1">
      <c r="A20" s="84" t="s">
        <v>338</v>
      </c>
      <c r="B20" s="90" t="s">
        <v>339</v>
      </c>
      <c r="C20" s="135"/>
      <c r="D20" s="135"/>
    </row>
    <row r="21" spans="1:4" ht="15" customHeight="1">
      <c r="A21" s="91" t="s">
        <v>340</v>
      </c>
      <c r="B21" s="173" t="s">
        <v>341</v>
      </c>
      <c r="C21" s="135"/>
      <c r="D21" s="135"/>
    </row>
    <row r="22" spans="1:4" ht="15" customHeight="1">
      <c r="A22" s="84" t="s">
        <v>342</v>
      </c>
      <c r="B22" s="90" t="s">
        <v>343</v>
      </c>
      <c r="C22" s="135"/>
      <c r="D22" s="135"/>
    </row>
    <row r="23" spans="1:4" ht="21" customHeight="1">
      <c r="A23" s="84" t="s">
        <v>344</v>
      </c>
      <c r="B23" s="90" t="s">
        <v>345</v>
      </c>
      <c r="C23" s="135"/>
      <c r="D23" s="135"/>
    </row>
    <row r="24" spans="1:4" ht="15" customHeight="1">
      <c r="A24" s="84" t="s">
        <v>346</v>
      </c>
      <c r="B24" s="90" t="s">
        <v>347</v>
      </c>
      <c r="C24" s="135"/>
      <c r="D24" s="135"/>
    </row>
    <row r="25" spans="1:4" ht="15" customHeight="1">
      <c r="A25" s="84" t="s">
        <v>348</v>
      </c>
      <c r="B25" s="90" t="s">
        <v>349</v>
      </c>
      <c r="C25" s="135"/>
      <c r="D25" s="135"/>
    </row>
    <row r="26" spans="1:4" ht="15" customHeight="1">
      <c r="A26" s="84" t="s">
        <v>350</v>
      </c>
      <c r="B26" s="90" t="s">
        <v>351</v>
      </c>
      <c r="C26" s="135"/>
      <c r="D26" s="135"/>
    </row>
    <row r="27" spans="1:4" ht="32.25" customHeight="1">
      <c r="A27" s="84" t="s">
        <v>352</v>
      </c>
      <c r="B27" s="90" t="s">
        <v>353</v>
      </c>
      <c r="C27" s="135"/>
      <c r="D27" s="135"/>
    </row>
    <row r="28" spans="1:4" ht="15" customHeight="1">
      <c r="A28" s="84" t="s">
        <v>354</v>
      </c>
      <c r="B28" s="90" t="s">
        <v>355</v>
      </c>
      <c r="C28" s="135"/>
      <c r="D28" s="135"/>
    </row>
    <row r="29" spans="1:4" ht="15" customHeight="1">
      <c r="A29" s="84" t="s">
        <v>356</v>
      </c>
      <c r="B29" s="90" t="s">
        <v>357</v>
      </c>
      <c r="C29" s="135"/>
      <c r="D29" s="135"/>
    </row>
    <row r="30" spans="1:4" ht="15" customHeight="1">
      <c r="A30" s="91" t="s">
        <v>358</v>
      </c>
      <c r="B30" s="173" t="s">
        <v>359</v>
      </c>
      <c r="C30" s="135">
        <f>SUM(C25:C29)</f>
        <v>0</v>
      </c>
      <c r="D30" s="135">
        <f>SUM(D25:D29)</f>
        <v>0</v>
      </c>
    </row>
    <row r="31" spans="1:4" ht="15" customHeight="1">
      <c r="A31" s="84" t="s">
        <v>360</v>
      </c>
      <c r="B31" s="90" t="s">
        <v>361</v>
      </c>
      <c r="C31" s="135"/>
      <c r="D31" s="135"/>
    </row>
    <row r="32" spans="1:4" ht="15" customHeight="1">
      <c r="A32" s="94" t="s">
        <v>362</v>
      </c>
      <c r="B32" s="103" t="s">
        <v>363</v>
      </c>
      <c r="C32" s="139">
        <f>SUM(C30,C21:C24,C30:C31)</f>
        <v>0</v>
      </c>
      <c r="D32" s="139">
        <f>SUM(D30,D21:D24,D30:D31)</f>
        <v>0</v>
      </c>
    </row>
    <row r="33" spans="1:4" ht="15" customHeight="1">
      <c r="A33" s="96" t="s">
        <v>364</v>
      </c>
      <c r="B33" s="90" t="s">
        <v>365</v>
      </c>
      <c r="C33" s="135"/>
      <c r="D33" s="135"/>
    </row>
    <row r="34" spans="1:4" ht="15" customHeight="1">
      <c r="A34" s="96" t="s">
        <v>366</v>
      </c>
      <c r="B34" s="90" t="s">
        <v>367</v>
      </c>
      <c r="C34" s="135"/>
      <c r="D34" s="135"/>
    </row>
    <row r="35" spans="1:4" ht="15" customHeight="1">
      <c r="A35" s="96" t="s">
        <v>368</v>
      </c>
      <c r="B35" s="90" t="s">
        <v>369</v>
      </c>
      <c r="C35" s="135"/>
      <c r="D35" s="135"/>
    </row>
    <row r="36" spans="1:4" ht="15" customHeight="1">
      <c r="A36" s="96" t="s">
        <v>370</v>
      </c>
      <c r="B36" s="90" t="s">
        <v>371</v>
      </c>
      <c r="C36" s="135"/>
      <c r="D36" s="135"/>
    </row>
    <row r="37" spans="1:4" ht="15" customHeight="1">
      <c r="A37" s="96" t="s">
        <v>372</v>
      </c>
      <c r="B37" s="90" t="s">
        <v>373</v>
      </c>
      <c r="C37" s="135"/>
      <c r="D37" s="135"/>
    </row>
    <row r="38" spans="1:4" ht="15" customHeight="1">
      <c r="A38" s="96" t="s">
        <v>374</v>
      </c>
      <c r="B38" s="90" t="s">
        <v>375</v>
      </c>
      <c r="C38" s="135"/>
      <c r="D38" s="135"/>
    </row>
    <row r="39" spans="1:4" ht="15" customHeight="1">
      <c r="A39" s="96" t="s">
        <v>376</v>
      </c>
      <c r="B39" s="90" t="s">
        <v>377</v>
      </c>
      <c r="C39" s="135"/>
      <c r="D39" s="135"/>
    </row>
    <row r="40" spans="1:4" ht="15" customHeight="1">
      <c r="A40" s="96" t="s">
        <v>378</v>
      </c>
      <c r="B40" s="90" t="s">
        <v>379</v>
      </c>
      <c r="C40" s="135"/>
      <c r="D40" s="135"/>
    </row>
    <row r="41" spans="1:4" ht="15" customHeight="1">
      <c r="A41" s="96" t="s">
        <v>380</v>
      </c>
      <c r="B41" s="90" t="s">
        <v>381</v>
      </c>
      <c r="C41" s="135"/>
      <c r="D41" s="135"/>
    </row>
    <row r="42" spans="1:4" ht="15" customHeight="1">
      <c r="A42" s="96" t="s">
        <v>382</v>
      </c>
      <c r="B42" s="90" t="s">
        <v>383</v>
      </c>
      <c r="C42" s="135"/>
      <c r="D42" s="135"/>
    </row>
    <row r="43" spans="1:4" ht="15" customHeight="1">
      <c r="A43" s="96" t="s">
        <v>384</v>
      </c>
      <c r="B43" s="90" t="s">
        <v>385</v>
      </c>
      <c r="C43" s="135">
        <v>5000</v>
      </c>
      <c r="D43" s="135">
        <v>5000</v>
      </c>
    </row>
    <row r="44" spans="1:4" ht="12.75">
      <c r="A44" s="98" t="s">
        <v>386</v>
      </c>
      <c r="B44" s="103" t="s">
        <v>387</v>
      </c>
      <c r="C44" s="139">
        <f>SUM(C33:C43)</f>
        <v>5000</v>
      </c>
      <c r="D44" s="139">
        <f>SUM(D33:D43)</f>
        <v>5000</v>
      </c>
    </row>
    <row r="45" spans="1:4" ht="12.75">
      <c r="A45" s="96" t="s">
        <v>388</v>
      </c>
      <c r="B45" s="90" t="s">
        <v>389</v>
      </c>
      <c r="C45" s="135"/>
      <c r="D45" s="135"/>
    </row>
    <row r="46" spans="1:4" ht="36" customHeight="1">
      <c r="A46" s="84" t="s">
        <v>390</v>
      </c>
      <c r="B46" s="90" t="s">
        <v>391</v>
      </c>
      <c r="C46" s="135"/>
      <c r="D46" s="135"/>
    </row>
    <row r="47" spans="1:4" ht="40.5" customHeight="1">
      <c r="A47" s="96" t="s">
        <v>392</v>
      </c>
      <c r="B47" s="90" t="s">
        <v>393</v>
      </c>
      <c r="C47" s="139"/>
      <c r="D47" s="139"/>
    </row>
    <row r="48" spans="1:4" ht="31.5" customHeight="1">
      <c r="A48" s="96" t="s">
        <v>394</v>
      </c>
      <c r="B48" s="90" t="s">
        <v>395</v>
      </c>
      <c r="C48" s="135"/>
      <c r="D48" s="135"/>
    </row>
    <row r="49" spans="1:4" ht="12.75">
      <c r="A49" s="96" t="s">
        <v>396</v>
      </c>
      <c r="B49" s="90" t="s">
        <v>397</v>
      </c>
      <c r="C49" s="135"/>
      <c r="D49" s="135"/>
    </row>
    <row r="50" spans="1:4" ht="27" customHeight="1">
      <c r="A50" s="94" t="s">
        <v>398</v>
      </c>
      <c r="B50" s="103" t="s">
        <v>399</v>
      </c>
      <c r="C50" s="135">
        <f>SUM(C45:C49)</f>
        <v>0</v>
      </c>
      <c r="D50" s="135">
        <f>SUM(D45:D49)</f>
        <v>0</v>
      </c>
    </row>
    <row r="51" spans="1:4" ht="12.75">
      <c r="A51" s="174" t="s">
        <v>187</v>
      </c>
      <c r="B51" s="175"/>
      <c r="C51" s="135"/>
      <c r="D51" s="135"/>
    </row>
    <row r="52" spans="1:4" ht="12.75">
      <c r="A52" s="84" t="s">
        <v>400</v>
      </c>
      <c r="B52" s="90" t="s">
        <v>401</v>
      </c>
      <c r="C52" s="135"/>
      <c r="D52" s="135"/>
    </row>
    <row r="53" spans="1:4" ht="12.75">
      <c r="A53" s="84" t="s">
        <v>402</v>
      </c>
      <c r="B53" s="90" t="s">
        <v>403</v>
      </c>
      <c r="C53" s="135"/>
      <c r="D53" s="135"/>
    </row>
    <row r="54" spans="1:4" ht="34.5" customHeight="1">
      <c r="A54" s="84" t="s">
        <v>404</v>
      </c>
      <c r="B54" s="90" t="s">
        <v>405</v>
      </c>
      <c r="C54" s="139"/>
      <c r="D54" s="139"/>
    </row>
    <row r="55" spans="1:4" ht="27.75" customHeight="1">
      <c r="A55" s="84" t="s">
        <v>406</v>
      </c>
      <c r="B55" s="90" t="s">
        <v>407</v>
      </c>
      <c r="C55" s="135"/>
      <c r="D55" s="135"/>
    </row>
    <row r="56" spans="1:4" ht="29.25" customHeight="1">
      <c r="A56" s="84" t="s">
        <v>408</v>
      </c>
      <c r="B56" s="90" t="s">
        <v>409</v>
      </c>
      <c r="C56" s="135"/>
      <c r="D56" s="135"/>
    </row>
    <row r="57" spans="1:4" ht="27" customHeight="1">
      <c r="A57" s="94" t="s">
        <v>410</v>
      </c>
      <c r="B57" s="103" t="s">
        <v>411</v>
      </c>
      <c r="C57" s="135">
        <f>SUM(C52:C56)</f>
        <v>0</v>
      </c>
      <c r="D57" s="135">
        <f>SUM(D52:D56)</f>
        <v>0</v>
      </c>
    </row>
    <row r="58" spans="1:4" ht="15" customHeight="1">
      <c r="A58" s="96" t="s">
        <v>412</v>
      </c>
      <c r="B58" s="90" t="s">
        <v>413</v>
      </c>
      <c r="C58" s="135"/>
      <c r="D58" s="135"/>
    </row>
    <row r="59" spans="1:4" ht="15" customHeight="1">
      <c r="A59" s="96" t="s">
        <v>414</v>
      </c>
      <c r="B59" s="90" t="s">
        <v>415</v>
      </c>
      <c r="C59" s="135"/>
      <c r="D59" s="135"/>
    </row>
    <row r="60" spans="1:4" ht="15" customHeight="1">
      <c r="A60" s="96" t="s">
        <v>416</v>
      </c>
      <c r="B60" s="90" t="s">
        <v>417</v>
      </c>
      <c r="C60" s="139"/>
      <c r="D60" s="139"/>
    </row>
    <row r="61" spans="1:4" ht="12.75">
      <c r="A61" s="96" t="s">
        <v>418</v>
      </c>
      <c r="B61" s="90" t="s">
        <v>419</v>
      </c>
      <c r="C61" s="135"/>
      <c r="D61" s="135"/>
    </row>
    <row r="62" spans="1:4" ht="12.75">
      <c r="A62" s="96" t="s">
        <v>420</v>
      </c>
      <c r="B62" s="90" t="s">
        <v>421</v>
      </c>
      <c r="C62" s="135"/>
      <c r="D62" s="135"/>
    </row>
    <row r="63" spans="1:4" ht="15" customHeight="1">
      <c r="A63" s="94" t="s">
        <v>422</v>
      </c>
      <c r="B63" s="103" t="s">
        <v>423</v>
      </c>
      <c r="C63" s="135"/>
      <c r="D63" s="135"/>
    </row>
    <row r="64" spans="1:4" ht="27.75" customHeight="1">
      <c r="A64" s="96" t="s">
        <v>424</v>
      </c>
      <c r="B64" s="90" t="s">
        <v>425</v>
      </c>
      <c r="C64" s="139"/>
      <c r="D64" s="139"/>
    </row>
    <row r="65" spans="1:4" ht="30.75" customHeight="1">
      <c r="A65" s="84" t="s">
        <v>426</v>
      </c>
      <c r="B65" s="90" t="s">
        <v>427</v>
      </c>
      <c r="C65" s="135"/>
      <c r="D65" s="135"/>
    </row>
    <row r="66" spans="1:4" ht="12.75">
      <c r="A66" s="96" t="s">
        <v>428</v>
      </c>
      <c r="B66" s="90" t="s">
        <v>429</v>
      </c>
      <c r="C66" s="139"/>
      <c r="D66" s="139"/>
    </row>
    <row r="67" spans="1:4" ht="12.75">
      <c r="A67" s="96" t="s">
        <v>430</v>
      </c>
      <c r="B67" s="90" t="s">
        <v>431</v>
      </c>
      <c r="C67" s="135"/>
      <c r="D67" s="135"/>
    </row>
    <row r="68" spans="1:4" ht="12.75">
      <c r="A68" s="96" t="s">
        <v>432</v>
      </c>
      <c r="B68" s="90" t="s">
        <v>433</v>
      </c>
      <c r="C68" s="135"/>
      <c r="D68" s="135"/>
    </row>
    <row r="69" spans="1:4" ht="12.75">
      <c r="A69" s="94" t="s">
        <v>434</v>
      </c>
      <c r="B69" s="103" t="s">
        <v>435</v>
      </c>
      <c r="C69" s="135"/>
      <c r="D69" s="135"/>
    </row>
    <row r="70" spans="1:4" ht="12.75">
      <c r="A70" s="174" t="s">
        <v>234</v>
      </c>
      <c r="B70" s="175"/>
      <c r="C70" s="135"/>
      <c r="D70" s="135"/>
    </row>
    <row r="71" spans="1:4" ht="12.75">
      <c r="A71" s="176" t="s">
        <v>436</v>
      </c>
      <c r="B71" s="104" t="s">
        <v>437</v>
      </c>
      <c r="C71" s="135">
        <f>SUM(C69,C63,C57,C50,C44,C32,C18)</f>
        <v>5000</v>
      </c>
      <c r="D71" s="135">
        <f>SUM(D69,D63,D57,D50,D44,D32,D18)</f>
        <v>5000</v>
      </c>
    </row>
    <row r="72" spans="1:4" ht="12.75">
      <c r="A72" s="177" t="s">
        <v>438</v>
      </c>
      <c r="B72" s="178"/>
      <c r="C72" s="135"/>
      <c r="D72" s="135"/>
    </row>
    <row r="73" spans="1:4" ht="12.75">
      <c r="A73" s="177" t="s">
        <v>439</v>
      </c>
      <c r="B73" s="178"/>
      <c r="C73" s="135"/>
      <c r="D73" s="135"/>
    </row>
    <row r="74" spans="1:4" ht="12.75">
      <c r="A74" s="115" t="s">
        <v>440</v>
      </c>
      <c r="B74" s="84" t="s">
        <v>441</v>
      </c>
      <c r="C74" s="135"/>
      <c r="D74" s="135"/>
    </row>
    <row r="75" spans="1:4" ht="12.75">
      <c r="A75" s="96" t="s">
        <v>442</v>
      </c>
      <c r="B75" s="84" t="s">
        <v>443</v>
      </c>
      <c r="C75" s="135"/>
      <c r="D75" s="135"/>
    </row>
    <row r="76" spans="1:4" ht="12.75">
      <c r="A76" s="115" t="s">
        <v>444</v>
      </c>
      <c r="B76" s="84" t="s">
        <v>445</v>
      </c>
      <c r="C76" s="135"/>
      <c r="D76" s="135"/>
    </row>
    <row r="77" spans="1:4" ht="12.75">
      <c r="A77" s="112" t="s">
        <v>446</v>
      </c>
      <c r="B77" s="91" t="s">
        <v>447</v>
      </c>
      <c r="C77" s="135"/>
      <c r="D77" s="135"/>
    </row>
    <row r="78" spans="1:4" ht="12.75">
      <c r="A78" s="96" t="s">
        <v>448</v>
      </c>
      <c r="B78" s="84" t="s">
        <v>449</v>
      </c>
      <c r="C78" s="135"/>
      <c r="D78" s="135"/>
    </row>
    <row r="79" spans="1:4" ht="12.75">
      <c r="A79" s="115" t="s">
        <v>450</v>
      </c>
      <c r="B79" s="84" t="s">
        <v>451</v>
      </c>
      <c r="C79" s="135"/>
      <c r="D79" s="135"/>
    </row>
    <row r="80" spans="1:4" ht="12.75">
      <c r="A80" s="96" t="s">
        <v>452</v>
      </c>
      <c r="B80" s="84" t="s">
        <v>453</v>
      </c>
      <c r="C80" s="135"/>
      <c r="D80" s="135"/>
    </row>
    <row r="81" spans="1:4" ht="12.75">
      <c r="A81" s="115" t="s">
        <v>454</v>
      </c>
      <c r="B81" s="84" t="s">
        <v>455</v>
      </c>
      <c r="C81" s="135"/>
      <c r="D81" s="135"/>
    </row>
    <row r="82" spans="1:4" ht="12.75">
      <c r="A82" s="118" t="s">
        <v>456</v>
      </c>
      <c r="B82" s="91" t="s">
        <v>457</v>
      </c>
      <c r="C82" s="135"/>
      <c r="D82" s="135"/>
    </row>
    <row r="83" spans="1:4" ht="12.75">
      <c r="A83" s="84" t="s">
        <v>458</v>
      </c>
      <c r="B83" s="84" t="s">
        <v>459</v>
      </c>
      <c r="C83" s="135">
        <v>123369</v>
      </c>
      <c r="D83" s="135">
        <v>123369</v>
      </c>
    </row>
    <row r="84" spans="1:4" ht="12.75">
      <c r="A84" s="84" t="s">
        <v>460</v>
      </c>
      <c r="B84" s="84" t="s">
        <v>459</v>
      </c>
      <c r="C84" s="135"/>
      <c r="D84" s="135"/>
    </row>
    <row r="85" spans="1:4" ht="12.75">
      <c r="A85" s="84" t="s">
        <v>461</v>
      </c>
      <c r="B85" s="84" t="s">
        <v>462</v>
      </c>
      <c r="C85" s="135"/>
      <c r="D85" s="135"/>
    </row>
    <row r="86" spans="1:4" ht="12.75">
      <c r="A86" s="84" t="s">
        <v>463</v>
      </c>
      <c r="B86" s="84" t="s">
        <v>462</v>
      </c>
      <c r="C86" s="135"/>
      <c r="D86" s="135"/>
    </row>
    <row r="87" spans="1:4" ht="12.75">
      <c r="A87" s="91" t="s">
        <v>464</v>
      </c>
      <c r="B87" s="91" t="s">
        <v>465</v>
      </c>
      <c r="C87" s="139">
        <f>SUM(C83:C86)</f>
        <v>123369</v>
      </c>
      <c r="D87" s="139">
        <f>SUM(D83:D86)</f>
        <v>123369</v>
      </c>
    </row>
    <row r="88" spans="1:4" ht="12.75">
      <c r="A88" s="115" t="s">
        <v>466</v>
      </c>
      <c r="B88" s="84" t="s">
        <v>467</v>
      </c>
      <c r="C88" s="139"/>
      <c r="D88" s="139"/>
    </row>
    <row r="89" spans="1:4" ht="12.75">
      <c r="A89" s="115" t="s">
        <v>468</v>
      </c>
      <c r="B89" s="84" t="s">
        <v>469</v>
      </c>
      <c r="C89" s="135"/>
      <c r="D89" s="135"/>
    </row>
    <row r="90" spans="1:4" ht="12.75">
      <c r="A90" s="115" t="s">
        <v>470</v>
      </c>
      <c r="B90" s="84" t="s">
        <v>471</v>
      </c>
      <c r="C90" s="135">
        <v>15750248</v>
      </c>
      <c r="D90" s="135">
        <v>15750248</v>
      </c>
    </row>
    <row r="91" spans="1:4" ht="12.75">
      <c r="A91" s="115" t="s">
        <v>472</v>
      </c>
      <c r="B91" s="84" t="s">
        <v>473</v>
      </c>
      <c r="C91" s="135"/>
      <c r="D91" s="135"/>
    </row>
    <row r="92" spans="1:4" ht="12.75">
      <c r="A92" s="96" t="s">
        <v>474</v>
      </c>
      <c r="B92" s="84" t="s">
        <v>475</v>
      </c>
      <c r="C92" s="135"/>
      <c r="D92" s="135"/>
    </row>
    <row r="93" spans="1:4" ht="12.75">
      <c r="A93" s="96" t="s">
        <v>476</v>
      </c>
      <c r="B93" s="84" t="s">
        <v>477</v>
      </c>
      <c r="C93" s="139"/>
      <c r="D93" s="139"/>
    </row>
    <row r="94" spans="1:4" ht="12.75">
      <c r="A94" s="112" t="s">
        <v>478</v>
      </c>
      <c r="B94" s="91" t="s">
        <v>479</v>
      </c>
      <c r="C94" s="139">
        <f>C87+C88+C89+C90+C91+C92+C93</f>
        <v>15873617</v>
      </c>
      <c r="D94" s="139">
        <f>D87+D88+D89+D90+D91+D92+D93</f>
        <v>15873617</v>
      </c>
    </row>
    <row r="95" spans="1:4" ht="12.75">
      <c r="A95" s="96" t="s">
        <v>480</v>
      </c>
      <c r="B95" s="84" t="s">
        <v>481</v>
      </c>
      <c r="C95" s="139">
        <f>C78+C85</f>
        <v>0</v>
      </c>
      <c r="D95" s="139"/>
    </row>
    <row r="96" spans="1:4" ht="12.75">
      <c r="A96" s="96" t="s">
        <v>482</v>
      </c>
      <c r="B96" s="84" t="s">
        <v>483</v>
      </c>
      <c r="C96" s="139"/>
      <c r="D96" s="139"/>
    </row>
    <row r="97" spans="1:4" ht="12.75">
      <c r="A97" s="115" t="s">
        <v>484</v>
      </c>
      <c r="B97" s="84" t="s">
        <v>485</v>
      </c>
      <c r="C97" s="179"/>
      <c r="D97" s="179"/>
    </row>
    <row r="98" spans="1:4" ht="12.75">
      <c r="A98" s="115" t="s">
        <v>486</v>
      </c>
      <c r="B98" s="84" t="s">
        <v>487</v>
      </c>
      <c r="C98" s="179"/>
      <c r="D98" s="179"/>
    </row>
    <row r="99" spans="1:4" ht="12.75">
      <c r="A99" s="115" t="s">
        <v>488</v>
      </c>
      <c r="B99" s="84" t="s">
        <v>489</v>
      </c>
      <c r="C99" s="179"/>
      <c r="D99" s="179"/>
    </row>
    <row r="100" spans="1:4" ht="12.75">
      <c r="A100" s="118" t="s">
        <v>490</v>
      </c>
      <c r="B100" s="91" t="s">
        <v>491</v>
      </c>
      <c r="C100" s="179"/>
      <c r="D100" s="179"/>
    </row>
    <row r="101" spans="1:4" ht="12.75">
      <c r="A101" s="112" t="s">
        <v>492</v>
      </c>
      <c r="B101" s="91" t="s">
        <v>493</v>
      </c>
      <c r="C101" s="179"/>
      <c r="D101" s="179"/>
    </row>
    <row r="102" spans="1:4" ht="12.75">
      <c r="A102" s="112" t="s">
        <v>494</v>
      </c>
      <c r="B102" s="91" t="s">
        <v>495</v>
      </c>
      <c r="C102" s="179"/>
      <c r="D102" s="179"/>
    </row>
    <row r="103" spans="1:4" ht="12.75">
      <c r="A103" s="122" t="s">
        <v>496</v>
      </c>
      <c r="B103" s="123" t="s">
        <v>497</v>
      </c>
      <c r="C103" s="139">
        <f>C94</f>
        <v>15873617</v>
      </c>
      <c r="D103" s="139">
        <f>SUM(D100:D102,D94)</f>
        <v>15873617</v>
      </c>
    </row>
    <row r="104" spans="1:4" ht="12.75">
      <c r="A104" s="124" t="s">
        <v>24</v>
      </c>
      <c r="B104" s="180"/>
      <c r="C104" s="139">
        <f>C71+C94</f>
        <v>15878617</v>
      </c>
      <c r="D104" s="139">
        <f>SUM(D103,D71)</f>
        <v>15878617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6. melléklet a 12/2020. (XI. 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5"/>
  <sheetViews>
    <sheetView zoomScale="80" zoomScaleNormal="80" workbookViewId="0" topLeftCell="A1">
      <selection activeCell="A49" sqref="A49"/>
    </sheetView>
  </sheetViews>
  <sheetFormatPr defaultColWidth="9.140625" defaultRowHeight="15"/>
  <cols>
    <col min="1" max="1" width="95.00390625" style="0" customWidth="1"/>
    <col min="3" max="3" width="18.28125" style="1" customWidth="1"/>
    <col min="4" max="4" width="14.28125" style="1" customWidth="1"/>
    <col min="5" max="5" width="19.28125" style="181" customWidth="1"/>
  </cols>
  <sheetData>
    <row r="1" spans="1:5" ht="24" customHeight="1">
      <c r="A1" s="126" t="s">
        <v>297</v>
      </c>
      <c r="B1" s="126"/>
      <c r="C1" s="126"/>
      <c r="D1" s="126"/>
      <c r="E1" s="126"/>
    </row>
    <row r="2" spans="1:7" ht="24" customHeight="1">
      <c r="A2" s="127" t="s">
        <v>498</v>
      </c>
      <c r="B2" s="127"/>
      <c r="C2" s="127"/>
      <c r="D2" s="127"/>
      <c r="E2" s="127"/>
      <c r="G2" s="171"/>
    </row>
    <row r="3" ht="12.75">
      <c r="A3" s="128"/>
    </row>
    <row r="4" ht="12.75">
      <c r="A4" s="129" t="s">
        <v>298</v>
      </c>
    </row>
    <row r="5" spans="1:5" ht="12.75">
      <c r="A5" s="75" t="s">
        <v>28</v>
      </c>
      <c r="B5" s="76" t="s">
        <v>304</v>
      </c>
      <c r="C5" s="172" t="s">
        <v>299</v>
      </c>
      <c r="D5" s="172" t="s">
        <v>300</v>
      </c>
      <c r="E5" s="182" t="s">
        <v>301</v>
      </c>
    </row>
    <row r="6" spans="1:5" ht="15" customHeight="1">
      <c r="A6" s="83" t="s">
        <v>308</v>
      </c>
      <c r="B6" s="90" t="s">
        <v>309</v>
      </c>
      <c r="C6" s="163">
        <f>'6.bevételek működésfelh Önk.'!C6</f>
        <v>9344262</v>
      </c>
      <c r="D6" s="135"/>
      <c r="E6" s="183">
        <f aca="true" t="shared" si="0" ref="E6:E51">SUM(C6:D6)</f>
        <v>9344262</v>
      </c>
    </row>
    <row r="7" spans="1:5" ht="15" customHeight="1">
      <c r="A7" s="84" t="s">
        <v>310</v>
      </c>
      <c r="B7" s="90" t="s">
        <v>311</v>
      </c>
      <c r="C7" s="163">
        <f>'6.bevételek működésfelh Önk.'!C7</f>
        <v>8327600</v>
      </c>
      <c r="D7" s="135"/>
      <c r="E7" s="183">
        <f t="shared" si="0"/>
        <v>8327600</v>
      </c>
    </row>
    <row r="8" spans="1:5" ht="15" customHeight="1">
      <c r="A8" s="84" t="s">
        <v>501</v>
      </c>
      <c r="B8" s="90" t="s">
        <v>313</v>
      </c>
      <c r="C8" s="163">
        <f>'6.bevételek működésfelh Önk.'!C8</f>
        <v>15198090</v>
      </c>
      <c r="D8" s="135"/>
      <c r="E8" s="183">
        <f t="shared" si="0"/>
        <v>15198090</v>
      </c>
    </row>
    <row r="9" spans="1:5" ht="15" customHeight="1">
      <c r="A9" s="84" t="s">
        <v>504</v>
      </c>
      <c r="B9" s="90" t="s">
        <v>315</v>
      </c>
      <c r="C9" s="163">
        <f>'6.bevételek működésfelh Önk.'!C9</f>
        <v>1058490</v>
      </c>
      <c r="D9" s="135"/>
      <c r="E9" s="183">
        <f t="shared" si="0"/>
        <v>1058490</v>
      </c>
    </row>
    <row r="10" spans="1:5" ht="15" customHeight="1">
      <c r="A10" s="84" t="s">
        <v>316</v>
      </c>
      <c r="B10" s="90" t="s">
        <v>317</v>
      </c>
      <c r="C10" s="163">
        <f>'6.bevételek működésfelh Önk.'!C10</f>
        <v>1800000</v>
      </c>
      <c r="D10" s="135"/>
      <c r="E10" s="183">
        <f t="shared" si="0"/>
        <v>1800000</v>
      </c>
    </row>
    <row r="11" spans="1:5" ht="15" customHeight="1">
      <c r="A11" s="84" t="s">
        <v>318</v>
      </c>
      <c r="B11" s="90" t="s">
        <v>319</v>
      </c>
      <c r="C11" s="163">
        <f>'6.bevételek működésfelh Önk.'!C11</f>
        <v>2357120</v>
      </c>
      <c r="D11" s="135"/>
      <c r="E11" s="183">
        <f t="shared" si="0"/>
        <v>2357120</v>
      </c>
    </row>
    <row r="12" spans="1:5" ht="15" customHeight="1">
      <c r="A12" s="84" t="s">
        <v>320</v>
      </c>
      <c r="B12" s="90" t="s">
        <v>321</v>
      </c>
      <c r="C12" s="163">
        <f>'6.bevételek működésfelh Önk.'!C12</f>
        <v>0</v>
      </c>
      <c r="D12" s="135"/>
      <c r="E12" s="183">
        <f t="shared" si="0"/>
        <v>0</v>
      </c>
    </row>
    <row r="13" spans="1:5" ht="15" customHeight="1">
      <c r="A13" s="91" t="s">
        <v>322</v>
      </c>
      <c r="B13" s="173" t="s">
        <v>323</v>
      </c>
      <c r="C13" s="148">
        <f>SUM(C6:C12)</f>
        <v>38085562</v>
      </c>
      <c r="D13" s="148">
        <f>SUM(D6:D12)</f>
        <v>0</v>
      </c>
      <c r="E13" s="183">
        <f t="shared" si="0"/>
        <v>38085562</v>
      </c>
    </row>
    <row r="14" spans="1:5" ht="15" customHeight="1">
      <c r="A14" s="84" t="s">
        <v>324</v>
      </c>
      <c r="B14" s="90" t="s">
        <v>325</v>
      </c>
      <c r="C14" s="163">
        <f>'6.bevételek működésfelh Önk.'!C14</f>
        <v>0</v>
      </c>
      <c r="D14" s="135"/>
      <c r="E14" s="183">
        <f t="shared" si="0"/>
        <v>0</v>
      </c>
    </row>
    <row r="15" spans="1:5" ht="15" customHeight="1">
      <c r="A15" s="84" t="s">
        <v>326</v>
      </c>
      <c r="B15" s="90" t="s">
        <v>327</v>
      </c>
      <c r="C15" s="163">
        <f>'6.bevételek működésfelh Önk.'!C15</f>
        <v>0</v>
      </c>
      <c r="D15" s="135"/>
      <c r="E15" s="183">
        <f t="shared" si="0"/>
        <v>0</v>
      </c>
    </row>
    <row r="16" spans="1:5" ht="15" customHeight="1">
      <c r="A16" s="84" t="s">
        <v>328</v>
      </c>
      <c r="B16" s="90" t="s">
        <v>329</v>
      </c>
      <c r="C16" s="163">
        <f>'6.bevételek működésfelh Önk.'!C16</f>
        <v>0</v>
      </c>
      <c r="D16" s="135"/>
      <c r="E16" s="183">
        <f t="shared" si="0"/>
        <v>0</v>
      </c>
    </row>
    <row r="17" spans="1:5" ht="15" customHeight="1">
      <c r="A17" s="84" t="s">
        <v>330</v>
      </c>
      <c r="B17" s="90" t="s">
        <v>331</v>
      </c>
      <c r="C17" s="163">
        <f>'6.bevételek működésfelh Önk.'!C17</f>
        <v>0</v>
      </c>
      <c r="D17" s="135"/>
      <c r="E17" s="183">
        <f t="shared" si="0"/>
        <v>0</v>
      </c>
    </row>
    <row r="18" spans="1:5" ht="15" customHeight="1">
      <c r="A18" s="84" t="s">
        <v>503</v>
      </c>
      <c r="B18" s="90" t="s">
        <v>333</v>
      </c>
      <c r="C18" s="163">
        <f>'6.bevételek működésfelh Önk.'!C18</f>
        <v>11930071</v>
      </c>
      <c r="D18" s="135"/>
      <c r="E18" s="183">
        <f t="shared" si="0"/>
        <v>11930071</v>
      </c>
    </row>
    <row r="19" spans="1:5" ht="15" customHeight="1">
      <c r="A19" s="94" t="s">
        <v>334</v>
      </c>
      <c r="B19" s="103" t="s">
        <v>335</v>
      </c>
      <c r="C19" s="148">
        <f>C13+C14+C15+C16+C17+C18</f>
        <v>50015633</v>
      </c>
      <c r="D19" s="148">
        <f>D13+D14+D15+D16+D17+D18</f>
        <v>0</v>
      </c>
      <c r="E19" s="183">
        <f t="shared" si="0"/>
        <v>50015633</v>
      </c>
    </row>
    <row r="20" spans="1:5" ht="15" customHeight="1">
      <c r="A20" s="84" t="s">
        <v>336</v>
      </c>
      <c r="B20" s="90" t="s">
        <v>337</v>
      </c>
      <c r="C20" s="163">
        <f>'6.bevételek működésfelh Önk.'!C20</f>
        <v>0</v>
      </c>
      <c r="D20" s="135"/>
      <c r="E20" s="183">
        <f t="shared" si="0"/>
        <v>0</v>
      </c>
    </row>
    <row r="21" spans="1:5" ht="15" customHeight="1">
      <c r="A21" s="84" t="s">
        <v>338</v>
      </c>
      <c r="B21" s="90" t="s">
        <v>339</v>
      </c>
      <c r="C21" s="163">
        <f>'6.bevételek működésfelh Önk.'!C21</f>
        <v>0</v>
      </c>
      <c r="D21" s="135"/>
      <c r="E21" s="183">
        <f t="shared" si="0"/>
        <v>0</v>
      </c>
    </row>
    <row r="22" spans="1:5" ht="15" customHeight="1">
      <c r="A22" s="91" t="s">
        <v>340</v>
      </c>
      <c r="B22" s="173" t="s">
        <v>341</v>
      </c>
      <c r="C22" s="148">
        <f>SUM(C20:C21)</f>
        <v>0</v>
      </c>
      <c r="D22" s="148">
        <f>SUM(D20:D21)</f>
        <v>0</v>
      </c>
      <c r="E22" s="183">
        <f t="shared" si="0"/>
        <v>0</v>
      </c>
    </row>
    <row r="23" spans="1:5" ht="15" customHeight="1">
      <c r="A23" s="84" t="s">
        <v>342</v>
      </c>
      <c r="B23" s="90" t="s">
        <v>343</v>
      </c>
      <c r="C23" s="163">
        <f>'6.bevételek működésfelh Önk.'!C23</f>
        <v>0</v>
      </c>
      <c r="D23" s="135"/>
      <c r="E23" s="183">
        <f t="shared" si="0"/>
        <v>0</v>
      </c>
    </row>
    <row r="24" spans="1:5" ht="15" customHeight="1">
      <c r="A24" s="84" t="s">
        <v>344</v>
      </c>
      <c r="B24" s="90" t="s">
        <v>345</v>
      </c>
      <c r="C24" s="163">
        <f>'6.bevételek működésfelh Önk.'!C24</f>
        <v>0</v>
      </c>
      <c r="D24" s="135"/>
      <c r="E24" s="183">
        <f t="shared" si="0"/>
        <v>0</v>
      </c>
    </row>
    <row r="25" spans="1:5" ht="15" customHeight="1">
      <c r="A25" s="84" t="s">
        <v>346</v>
      </c>
      <c r="B25" s="90" t="s">
        <v>347</v>
      </c>
      <c r="C25" s="163">
        <f>'6.bevételek működésfelh Önk.'!C25</f>
        <v>300000</v>
      </c>
      <c r="D25" s="135"/>
      <c r="E25" s="183">
        <f t="shared" si="0"/>
        <v>300000</v>
      </c>
    </row>
    <row r="26" spans="1:5" ht="15" customHeight="1">
      <c r="A26" s="84" t="s">
        <v>348</v>
      </c>
      <c r="B26" s="90" t="s">
        <v>349</v>
      </c>
      <c r="C26" s="163">
        <f>'6.bevételek működésfelh Önk.'!C26</f>
        <v>3260000</v>
      </c>
      <c r="D26" s="135"/>
      <c r="E26" s="183">
        <f t="shared" si="0"/>
        <v>3260000</v>
      </c>
    </row>
    <row r="27" spans="1:5" ht="15" customHeight="1">
      <c r="A27" s="84" t="s">
        <v>350</v>
      </c>
      <c r="B27" s="90" t="s">
        <v>351</v>
      </c>
      <c r="C27" s="163">
        <f>'6.bevételek működésfelh Önk.'!C27</f>
        <v>0</v>
      </c>
      <c r="D27" s="135"/>
      <c r="E27" s="183">
        <f t="shared" si="0"/>
        <v>0</v>
      </c>
    </row>
    <row r="28" spans="1:5" ht="15" customHeight="1">
      <c r="A28" s="84" t="s">
        <v>352</v>
      </c>
      <c r="B28" s="90" t="s">
        <v>353</v>
      </c>
      <c r="C28" s="163">
        <f>'6.bevételek működésfelh Önk.'!C28</f>
        <v>0</v>
      </c>
      <c r="D28" s="135"/>
      <c r="E28" s="183">
        <f t="shared" si="0"/>
        <v>0</v>
      </c>
    </row>
    <row r="29" spans="1:5" ht="15" customHeight="1">
      <c r="A29" s="84" t="s">
        <v>354</v>
      </c>
      <c r="B29" s="90" t="s">
        <v>355</v>
      </c>
      <c r="C29" s="163">
        <f>'6.bevételek működésfelh Önk.'!C29</f>
        <v>120000</v>
      </c>
      <c r="D29" s="135"/>
      <c r="E29" s="183">
        <f t="shared" si="0"/>
        <v>120000</v>
      </c>
    </row>
    <row r="30" spans="1:5" ht="15" customHeight="1">
      <c r="A30" s="84" t="s">
        <v>356</v>
      </c>
      <c r="B30" s="90" t="s">
        <v>357</v>
      </c>
      <c r="C30" s="163">
        <f>'6.bevételek működésfelh Önk.'!C30</f>
        <v>100000</v>
      </c>
      <c r="D30" s="135"/>
      <c r="E30" s="183">
        <f t="shared" si="0"/>
        <v>100000</v>
      </c>
    </row>
    <row r="31" spans="1:5" ht="15" customHeight="1">
      <c r="A31" s="91" t="s">
        <v>358</v>
      </c>
      <c r="B31" s="173" t="s">
        <v>359</v>
      </c>
      <c r="C31" s="148">
        <f>SUM(C26:C30)</f>
        <v>3480000</v>
      </c>
      <c r="D31" s="148">
        <f>SUM(D26:D30)</f>
        <v>0</v>
      </c>
      <c r="E31" s="183">
        <f t="shared" si="0"/>
        <v>3480000</v>
      </c>
    </row>
    <row r="32" spans="1:5" s="5" customFormat="1" ht="15" customHeight="1">
      <c r="A32" s="91" t="s">
        <v>360</v>
      </c>
      <c r="B32" s="173" t="s">
        <v>361</v>
      </c>
      <c r="C32" s="148">
        <f>'6.bevételek működésfelh Önk.'!C32</f>
        <v>14630</v>
      </c>
      <c r="D32" s="139"/>
      <c r="E32" s="183">
        <f t="shared" si="0"/>
        <v>14630</v>
      </c>
    </row>
    <row r="33" spans="1:5" ht="15" customHeight="1">
      <c r="A33" s="94" t="s">
        <v>362</v>
      </c>
      <c r="B33" s="103" t="s">
        <v>363</v>
      </c>
      <c r="C33" s="148">
        <f>C22+C23+C24+C25+C31+C32</f>
        <v>3794630</v>
      </c>
      <c r="D33" s="148">
        <f>D22+D23+D24+D25+D31+D32</f>
        <v>0</v>
      </c>
      <c r="E33" s="183">
        <f t="shared" si="0"/>
        <v>3794630</v>
      </c>
    </row>
    <row r="34" spans="1:5" ht="15" customHeight="1">
      <c r="A34" s="96" t="s">
        <v>364</v>
      </c>
      <c r="B34" s="90" t="s">
        <v>365</v>
      </c>
      <c r="C34" s="163">
        <f>'6.bevételek működésfelh Önk.'!C34</f>
        <v>0</v>
      </c>
      <c r="D34" s="135">
        <f>'8.bevételek működés,felh.Óvoda'!D33</f>
        <v>0</v>
      </c>
      <c r="E34" s="183">
        <f t="shared" si="0"/>
        <v>0</v>
      </c>
    </row>
    <row r="35" spans="1:5" ht="15" customHeight="1">
      <c r="A35" s="96" t="s">
        <v>366</v>
      </c>
      <c r="B35" s="90" t="s">
        <v>367</v>
      </c>
      <c r="C35" s="163">
        <f>'6.bevételek működésfelh Önk.'!C35</f>
        <v>13000</v>
      </c>
      <c r="D35" s="135">
        <f>'8.bevételek működés,felh.Óvoda'!D34</f>
        <v>0</v>
      </c>
      <c r="E35" s="183">
        <f t="shared" si="0"/>
        <v>13000</v>
      </c>
    </row>
    <row r="36" spans="1:5" ht="15" customHeight="1">
      <c r="A36" s="96" t="s">
        <v>368</v>
      </c>
      <c r="B36" s="90" t="s">
        <v>369</v>
      </c>
      <c r="C36" s="163">
        <f>'6.bevételek működésfelh Önk.'!C36</f>
        <v>7221</v>
      </c>
      <c r="D36" s="135">
        <f>'8.bevételek működés,felh.Óvoda'!D35</f>
        <v>0</v>
      </c>
      <c r="E36" s="183">
        <f t="shared" si="0"/>
        <v>7221</v>
      </c>
    </row>
    <row r="37" spans="1:5" ht="15" customHeight="1">
      <c r="A37" s="96" t="s">
        <v>370</v>
      </c>
      <c r="B37" s="90" t="s">
        <v>371</v>
      </c>
      <c r="C37" s="163">
        <f>'6.bevételek működésfelh Önk.'!C37</f>
        <v>616000</v>
      </c>
      <c r="D37" s="135">
        <f>'8.bevételek működés,felh.Óvoda'!D36</f>
        <v>0</v>
      </c>
      <c r="E37" s="183">
        <f t="shared" si="0"/>
        <v>616000</v>
      </c>
    </row>
    <row r="38" spans="1:5" ht="15" customHeight="1">
      <c r="A38" s="96" t="s">
        <v>372</v>
      </c>
      <c r="B38" s="90" t="s">
        <v>373</v>
      </c>
      <c r="C38" s="163">
        <f>'6.bevételek működésfelh Önk.'!C38</f>
        <v>0</v>
      </c>
      <c r="D38" s="135">
        <f>'8.bevételek működés,felh.Óvoda'!D37</f>
        <v>0</v>
      </c>
      <c r="E38" s="183">
        <f t="shared" si="0"/>
        <v>0</v>
      </c>
    </row>
    <row r="39" spans="1:5" ht="15" customHeight="1">
      <c r="A39" s="96" t="s">
        <v>374</v>
      </c>
      <c r="B39" s="90" t="s">
        <v>375</v>
      </c>
      <c r="C39" s="163">
        <f>'6.bevételek működésfelh Önk.'!C39</f>
        <v>0</v>
      </c>
      <c r="D39" s="135">
        <f>'8.bevételek működés,felh.Óvoda'!D38</f>
        <v>0</v>
      </c>
      <c r="E39" s="183">
        <f t="shared" si="0"/>
        <v>0</v>
      </c>
    </row>
    <row r="40" spans="1:5" ht="15" customHeight="1">
      <c r="A40" s="96" t="s">
        <v>376</v>
      </c>
      <c r="B40" s="90" t="s">
        <v>377</v>
      </c>
      <c r="C40" s="163">
        <f>'6.bevételek működésfelh Önk.'!C40</f>
        <v>0</v>
      </c>
      <c r="D40" s="135">
        <f>'8.bevételek működés,felh.Óvoda'!D39</f>
        <v>0</v>
      </c>
      <c r="E40" s="183">
        <f t="shared" si="0"/>
        <v>0</v>
      </c>
    </row>
    <row r="41" spans="1:5" ht="15" customHeight="1">
      <c r="A41" s="96" t="s">
        <v>378</v>
      </c>
      <c r="B41" s="90" t="s">
        <v>379</v>
      </c>
      <c r="C41" s="163">
        <f>'6.bevételek működésfelh Önk.'!C41</f>
        <v>4</v>
      </c>
      <c r="D41" s="135">
        <f>'8.bevételek működés,felh.Óvoda'!D40</f>
        <v>0</v>
      </c>
      <c r="E41" s="183">
        <f t="shared" si="0"/>
        <v>4</v>
      </c>
    </row>
    <row r="42" spans="1:5" ht="15" customHeight="1">
      <c r="A42" s="96" t="s">
        <v>380</v>
      </c>
      <c r="B42" s="90" t="s">
        <v>381</v>
      </c>
      <c r="C42" s="163">
        <f>'6.bevételek működésfelh Önk.'!C42</f>
        <v>0</v>
      </c>
      <c r="D42" s="135">
        <f>'8.bevételek működés,felh.Óvoda'!D41</f>
        <v>0</v>
      </c>
      <c r="E42" s="183">
        <f t="shared" si="0"/>
        <v>0</v>
      </c>
    </row>
    <row r="43" spans="1:5" ht="15" customHeight="1">
      <c r="A43" s="96" t="s">
        <v>382</v>
      </c>
      <c r="B43" s="90" t="s">
        <v>383</v>
      </c>
      <c r="C43" s="163">
        <f>'6.bevételek működésfelh Önk.'!C43</f>
        <v>0</v>
      </c>
      <c r="D43" s="135">
        <f>'8.bevételek működés,felh.Óvoda'!D42</f>
        <v>0</v>
      </c>
      <c r="E43" s="183">
        <f t="shared" si="0"/>
        <v>0</v>
      </c>
    </row>
    <row r="44" spans="1:5" ht="15" customHeight="1">
      <c r="A44" s="96" t="s">
        <v>384</v>
      </c>
      <c r="B44" s="90" t="s">
        <v>385</v>
      </c>
      <c r="C44" s="163">
        <f>'6.bevételek működésfelh Önk.'!C44</f>
        <v>6752402</v>
      </c>
      <c r="D44" s="135">
        <f>'8.bevételek működés,felh.Óvoda'!C43</f>
        <v>5000</v>
      </c>
      <c r="E44" s="183">
        <f t="shared" si="0"/>
        <v>6757402</v>
      </c>
    </row>
    <row r="45" spans="1:5" ht="15" customHeight="1">
      <c r="A45" s="98" t="s">
        <v>386</v>
      </c>
      <c r="B45" s="103" t="s">
        <v>387</v>
      </c>
      <c r="C45" s="148">
        <f>SUM(C34:C44)</f>
        <v>7388627</v>
      </c>
      <c r="D45" s="148">
        <f>SUM(D34:D44)</f>
        <v>5000</v>
      </c>
      <c r="E45" s="183">
        <f t="shared" si="0"/>
        <v>7393627</v>
      </c>
    </row>
    <row r="46" spans="1:5" ht="15" customHeight="1">
      <c r="A46" s="96" t="s">
        <v>388</v>
      </c>
      <c r="B46" s="90" t="s">
        <v>389</v>
      </c>
      <c r="C46" s="163">
        <f>'6.bevételek működésfelh Önk.'!C46</f>
        <v>0</v>
      </c>
      <c r="D46" s="135"/>
      <c r="E46" s="183">
        <f t="shared" si="0"/>
        <v>0</v>
      </c>
    </row>
    <row r="47" spans="1:5" ht="15" customHeight="1">
      <c r="A47" s="84" t="s">
        <v>390</v>
      </c>
      <c r="B47" s="90" t="s">
        <v>391</v>
      </c>
      <c r="C47" s="163">
        <f>'6.bevételek működésfelh Önk.'!C47</f>
        <v>0</v>
      </c>
      <c r="D47" s="135"/>
      <c r="E47" s="183">
        <f t="shared" si="0"/>
        <v>0</v>
      </c>
    </row>
    <row r="48" spans="1:5" ht="35.25" customHeight="1">
      <c r="A48" s="96" t="s">
        <v>392</v>
      </c>
      <c r="B48" s="90" t="s">
        <v>393</v>
      </c>
      <c r="C48" s="163">
        <f>'6.bevételek működésfelh Önk.'!C48</f>
        <v>0</v>
      </c>
      <c r="D48" s="139"/>
      <c r="E48" s="183">
        <f t="shared" si="0"/>
        <v>0</v>
      </c>
    </row>
    <row r="49" spans="1:5" ht="15" customHeight="1">
      <c r="A49" s="96" t="s">
        <v>394</v>
      </c>
      <c r="B49" s="90" t="s">
        <v>395</v>
      </c>
      <c r="C49" s="163">
        <f>'6.bevételek működésfelh Önk.'!C49</f>
        <v>1000000</v>
      </c>
      <c r="D49" s="135"/>
      <c r="E49" s="183">
        <f t="shared" si="0"/>
        <v>1000000</v>
      </c>
    </row>
    <row r="50" spans="1:5" ht="15" customHeight="1">
      <c r="A50" s="96" t="s">
        <v>396</v>
      </c>
      <c r="B50" s="90" t="s">
        <v>397</v>
      </c>
      <c r="C50" s="163">
        <f>'6.bevételek működésfelh Önk.'!C50</f>
        <v>0</v>
      </c>
      <c r="D50" s="135"/>
      <c r="E50" s="183">
        <f t="shared" si="0"/>
        <v>0</v>
      </c>
    </row>
    <row r="51" spans="1:5" ht="15" customHeight="1">
      <c r="A51" s="94" t="s">
        <v>398</v>
      </c>
      <c r="B51" s="103" t="s">
        <v>399</v>
      </c>
      <c r="C51" s="148">
        <f>SUM(C46:C50)</f>
        <v>1000000</v>
      </c>
      <c r="D51" s="148">
        <f>SUM(D46:D50)</f>
        <v>0</v>
      </c>
      <c r="E51" s="183">
        <f t="shared" si="0"/>
        <v>1000000</v>
      </c>
    </row>
    <row r="52" spans="1:5" ht="15" customHeight="1">
      <c r="A52" s="174" t="s">
        <v>187</v>
      </c>
      <c r="B52" s="175"/>
      <c r="C52" s="148"/>
      <c r="D52" s="135"/>
      <c r="E52" s="183"/>
    </row>
    <row r="53" spans="1:5" ht="15" customHeight="1">
      <c r="A53" s="84" t="s">
        <v>400</v>
      </c>
      <c r="B53" s="90" t="s">
        <v>401</v>
      </c>
      <c r="C53" s="163">
        <f>'6.bevételek működésfelh Önk.'!C53</f>
        <v>0</v>
      </c>
      <c r="D53" s="135"/>
      <c r="E53" s="183">
        <f>SUM(C53:D53)</f>
        <v>0</v>
      </c>
    </row>
    <row r="54" spans="1:5" ht="15" customHeight="1">
      <c r="A54" s="84" t="s">
        <v>402</v>
      </c>
      <c r="B54" s="90" t="s">
        <v>403</v>
      </c>
      <c r="C54" s="163">
        <f>'6.bevételek működésfelh Önk.'!C54</f>
        <v>0</v>
      </c>
      <c r="D54" s="135"/>
      <c r="E54" s="183">
        <f aca="true" t="shared" si="1" ref="E54:E70">SUM(C54:D54)</f>
        <v>0</v>
      </c>
    </row>
    <row r="55" spans="1:5" ht="15" customHeight="1">
      <c r="A55" s="84" t="s">
        <v>404</v>
      </c>
      <c r="B55" s="90" t="s">
        <v>405</v>
      </c>
      <c r="C55" s="163">
        <f>'6.bevételek működésfelh Önk.'!C55</f>
        <v>0</v>
      </c>
      <c r="D55" s="139"/>
      <c r="E55" s="183">
        <f t="shared" si="1"/>
        <v>0</v>
      </c>
    </row>
    <row r="56" spans="1:5" ht="15" customHeight="1">
      <c r="A56" s="84" t="s">
        <v>406</v>
      </c>
      <c r="B56" s="90" t="s">
        <v>407</v>
      </c>
      <c r="C56" s="163">
        <f>'6.bevételek működésfelh Önk.'!C56</f>
        <v>0</v>
      </c>
      <c r="D56" s="135"/>
      <c r="E56" s="183">
        <f t="shared" si="1"/>
        <v>0</v>
      </c>
    </row>
    <row r="57" spans="1:5" ht="15" customHeight="1">
      <c r="A57" s="84" t="s">
        <v>408</v>
      </c>
      <c r="B57" s="90" t="s">
        <v>409</v>
      </c>
      <c r="C57" s="163">
        <f>'6.bevételek működésfelh Önk.'!C57</f>
        <v>20702249</v>
      </c>
      <c r="D57" s="135"/>
      <c r="E57" s="183">
        <f t="shared" si="1"/>
        <v>20702249</v>
      </c>
    </row>
    <row r="58" spans="1:5" ht="15" customHeight="1">
      <c r="A58" s="94" t="s">
        <v>410</v>
      </c>
      <c r="B58" s="103" t="s">
        <v>411</v>
      </c>
      <c r="C58" s="148">
        <f>SUM(C53:C57)</f>
        <v>20702249</v>
      </c>
      <c r="D58" s="148">
        <f>SUM(D53:D57)</f>
        <v>0</v>
      </c>
      <c r="E58" s="183">
        <f t="shared" si="1"/>
        <v>20702249</v>
      </c>
    </row>
    <row r="59" spans="1:5" ht="15" customHeight="1">
      <c r="A59" s="96" t="s">
        <v>412</v>
      </c>
      <c r="B59" s="90" t="s">
        <v>413</v>
      </c>
      <c r="C59" s="163">
        <f>'6.bevételek működésfelh Önk.'!C59</f>
        <v>0</v>
      </c>
      <c r="D59" s="135"/>
      <c r="E59" s="183">
        <f t="shared" si="1"/>
        <v>0</v>
      </c>
    </row>
    <row r="60" spans="1:5" ht="15" customHeight="1">
      <c r="A60" s="96" t="s">
        <v>414</v>
      </c>
      <c r="B60" s="90" t="s">
        <v>415</v>
      </c>
      <c r="C60" s="163">
        <f>'6.bevételek működésfelh Önk.'!C60</f>
        <v>0</v>
      </c>
      <c r="D60" s="135"/>
      <c r="E60" s="183">
        <f t="shared" si="1"/>
        <v>0</v>
      </c>
    </row>
    <row r="61" spans="1:5" ht="15" customHeight="1">
      <c r="A61" s="96" t="s">
        <v>416</v>
      </c>
      <c r="B61" s="90" t="s">
        <v>417</v>
      </c>
      <c r="C61" s="163">
        <f>'6.bevételek működésfelh Önk.'!C61</f>
        <v>0</v>
      </c>
      <c r="D61" s="139"/>
      <c r="E61" s="183">
        <f t="shared" si="1"/>
        <v>0</v>
      </c>
    </row>
    <row r="62" spans="1:5" ht="15" customHeight="1">
      <c r="A62" s="96" t="s">
        <v>418</v>
      </c>
      <c r="B62" s="90" t="s">
        <v>419</v>
      </c>
      <c r="C62" s="163">
        <f>'6.bevételek működésfelh Önk.'!C62</f>
        <v>0</v>
      </c>
      <c r="D62" s="135"/>
      <c r="E62" s="183">
        <f t="shared" si="1"/>
        <v>0</v>
      </c>
    </row>
    <row r="63" spans="1:5" ht="15" customHeight="1">
      <c r="A63" s="96" t="s">
        <v>420</v>
      </c>
      <c r="B63" s="90" t="s">
        <v>421</v>
      </c>
      <c r="C63" s="163">
        <f>'6.bevételek működésfelh Önk.'!C63</f>
        <v>0</v>
      </c>
      <c r="D63" s="135"/>
      <c r="E63" s="183">
        <f t="shared" si="1"/>
        <v>0</v>
      </c>
    </row>
    <row r="64" spans="1:5" ht="15" customHeight="1">
      <c r="A64" s="94" t="s">
        <v>422</v>
      </c>
      <c r="B64" s="103" t="s">
        <v>423</v>
      </c>
      <c r="C64" s="148">
        <f>SUM(C59:C63)</f>
        <v>0</v>
      </c>
      <c r="D64" s="148">
        <f>SUM(D59:D63)</f>
        <v>0</v>
      </c>
      <c r="E64" s="183">
        <f t="shared" si="1"/>
        <v>0</v>
      </c>
    </row>
    <row r="65" spans="1:5" ht="15" customHeight="1">
      <c r="A65" s="96" t="s">
        <v>424</v>
      </c>
      <c r="B65" s="90" t="s">
        <v>425</v>
      </c>
      <c r="C65" s="163">
        <f>'6.bevételek működésfelh Önk.'!C65</f>
        <v>0</v>
      </c>
      <c r="D65" s="139"/>
      <c r="E65" s="183">
        <f t="shared" si="1"/>
        <v>0</v>
      </c>
    </row>
    <row r="66" spans="1:5" ht="15" customHeight="1">
      <c r="A66" s="84" t="s">
        <v>426</v>
      </c>
      <c r="B66" s="90" t="s">
        <v>427</v>
      </c>
      <c r="C66" s="163">
        <f>'6.bevételek működésfelh Önk.'!C66</f>
        <v>0</v>
      </c>
      <c r="D66" s="154"/>
      <c r="E66" s="183">
        <f t="shared" si="1"/>
        <v>0</v>
      </c>
    </row>
    <row r="67" spans="1:5" ht="39" customHeight="1">
      <c r="A67" s="96" t="s">
        <v>428</v>
      </c>
      <c r="B67" s="90" t="s">
        <v>429</v>
      </c>
      <c r="C67" s="163">
        <f>'6.bevételek működésfelh Önk.'!C67</f>
        <v>0</v>
      </c>
      <c r="D67" s="184"/>
      <c r="E67" s="183">
        <f t="shared" si="1"/>
        <v>0</v>
      </c>
    </row>
    <row r="68" spans="1:5" ht="12.75">
      <c r="A68" s="96" t="s">
        <v>430</v>
      </c>
      <c r="B68" s="90" t="s">
        <v>431</v>
      </c>
      <c r="C68" s="163">
        <f>'6.bevételek működésfelh Önk.'!C68</f>
        <v>0</v>
      </c>
      <c r="D68" s="159"/>
      <c r="E68" s="183">
        <f t="shared" si="1"/>
        <v>0</v>
      </c>
    </row>
    <row r="69" spans="1:5" ht="12.75">
      <c r="A69" s="96" t="s">
        <v>432</v>
      </c>
      <c r="B69" s="90" t="s">
        <v>433</v>
      </c>
      <c r="C69" s="163">
        <f>'6.bevételek működésfelh Önk.'!C69</f>
        <v>0</v>
      </c>
      <c r="D69" s="135"/>
      <c r="E69" s="183">
        <f t="shared" si="1"/>
        <v>0</v>
      </c>
    </row>
    <row r="70" spans="1:5" ht="12.75">
      <c r="A70" s="94" t="s">
        <v>434</v>
      </c>
      <c r="B70" s="103" t="s">
        <v>435</v>
      </c>
      <c r="C70" s="148">
        <f>SUM(C65:C69)</f>
        <v>0</v>
      </c>
      <c r="D70" s="148">
        <f>SUM(D65:D69)</f>
        <v>0</v>
      </c>
      <c r="E70" s="183">
        <f t="shared" si="1"/>
        <v>0</v>
      </c>
    </row>
    <row r="71" spans="1:5" ht="12.75">
      <c r="A71" s="185" t="s">
        <v>234</v>
      </c>
      <c r="B71" s="186"/>
      <c r="C71" s="187"/>
      <c r="D71" s="135"/>
      <c r="E71" s="183"/>
    </row>
    <row r="72" spans="1:6" ht="12.75">
      <c r="A72" s="155" t="s">
        <v>436</v>
      </c>
      <c r="B72" s="188" t="s">
        <v>437</v>
      </c>
      <c r="C72" s="189">
        <f>C19+C33+C45+C51+C58+C64+C70</f>
        <v>82901139</v>
      </c>
      <c r="D72" s="139">
        <f>D19+D33+D45+D51+D58+D64+D70</f>
        <v>5000</v>
      </c>
      <c r="E72" s="183">
        <f>E19+E33+E45+E51+E58+E64+E70</f>
        <v>82906139</v>
      </c>
      <c r="F72" s="5"/>
    </row>
    <row r="73" spans="1:5" ht="12.75">
      <c r="A73" s="190" t="s">
        <v>438</v>
      </c>
      <c r="B73" s="191"/>
      <c r="C73" s="192"/>
      <c r="D73" s="135"/>
      <c r="E73" s="183"/>
    </row>
    <row r="74" spans="1:5" ht="12.75">
      <c r="A74" s="177" t="s">
        <v>439</v>
      </c>
      <c r="B74" s="178"/>
      <c r="C74" s="148"/>
      <c r="D74" s="135"/>
      <c r="E74" s="183"/>
    </row>
    <row r="75" spans="1:5" ht="12.75">
      <c r="A75" s="115" t="s">
        <v>440</v>
      </c>
      <c r="B75" s="84" t="s">
        <v>441</v>
      </c>
      <c r="C75" s="163">
        <f>'6.bevételek működésfelh Önk.'!C75</f>
        <v>0</v>
      </c>
      <c r="D75" s="135"/>
      <c r="E75" s="183">
        <f>SUM(C75:D75)</f>
        <v>0</v>
      </c>
    </row>
    <row r="76" spans="1:5" ht="12.75">
      <c r="A76" s="96" t="s">
        <v>442</v>
      </c>
      <c r="B76" s="84" t="s">
        <v>443</v>
      </c>
      <c r="C76" s="163">
        <f>'6.bevételek működésfelh Önk.'!C76</f>
        <v>0</v>
      </c>
      <c r="D76" s="135"/>
      <c r="E76" s="183">
        <f aca="true" t="shared" si="2" ref="E76:E103">SUM(C76:D76)</f>
        <v>0</v>
      </c>
    </row>
    <row r="77" spans="1:5" ht="12.75">
      <c r="A77" s="115" t="s">
        <v>444</v>
      </c>
      <c r="B77" s="84" t="s">
        <v>445</v>
      </c>
      <c r="C77" s="163">
        <f>'6.bevételek működésfelh Önk.'!C77</f>
        <v>0</v>
      </c>
      <c r="D77" s="135"/>
      <c r="E77" s="183">
        <f t="shared" si="2"/>
        <v>0</v>
      </c>
    </row>
    <row r="78" spans="1:5" ht="12.75">
      <c r="A78" s="112" t="s">
        <v>446</v>
      </c>
      <c r="B78" s="91" t="s">
        <v>447</v>
      </c>
      <c r="C78" s="148">
        <f>SUM(C75:C77)</f>
        <v>0</v>
      </c>
      <c r="D78" s="148">
        <f>SUM(D75:D77)</f>
        <v>0</v>
      </c>
      <c r="E78" s="183">
        <f t="shared" si="2"/>
        <v>0</v>
      </c>
    </row>
    <row r="79" spans="1:5" ht="12.75">
      <c r="A79" s="96" t="s">
        <v>448</v>
      </c>
      <c r="B79" s="84" t="s">
        <v>449</v>
      </c>
      <c r="C79" s="163">
        <f>'6.bevételek működésfelh Önk.'!C79</f>
        <v>0</v>
      </c>
      <c r="D79" s="135"/>
      <c r="E79" s="183">
        <f t="shared" si="2"/>
        <v>0</v>
      </c>
    </row>
    <row r="80" spans="1:5" ht="12.75">
      <c r="A80" s="115" t="s">
        <v>450</v>
      </c>
      <c r="B80" s="84" t="s">
        <v>451</v>
      </c>
      <c r="C80" s="163">
        <f>'6.bevételek működésfelh Önk.'!C80</f>
        <v>0</v>
      </c>
      <c r="D80" s="135"/>
      <c r="E80" s="183">
        <f t="shared" si="2"/>
        <v>0</v>
      </c>
    </row>
    <row r="81" spans="1:5" ht="12.75">
      <c r="A81" s="96" t="s">
        <v>452</v>
      </c>
      <c r="B81" s="84" t="s">
        <v>453</v>
      </c>
      <c r="C81" s="163">
        <f>'6.bevételek működésfelh Önk.'!C81</f>
        <v>0</v>
      </c>
      <c r="D81" s="135"/>
      <c r="E81" s="183">
        <f t="shared" si="2"/>
        <v>0</v>
      </c>
    </row>
    <row r="82" spans="1:5" ht="12.75">
      <c r="A82" s="115" t="s">
        <v>454</v>
      </c>
      <c r="B82" s="84" t="s">
        <v>455</v>
      </c>
      <c r="C82" s="163">
        <f>'6.bevételek működésfelh Önk.'!C82</f>
        <v>0</v>
      </c>
      <c r="D82" s="135"/>
      <c r="E82" s="183">
        <f t="shared" si="2"/>
        <v>0</v>
      </c>
    </row>
    <row r="83" spans="1:5" ht="12.75">
      <c r="A83" s="118" t="s">
        <v>456</v>
      </c>
      <c r="B83" s="91" t="s">
        <v>457</v>
      </c>
      <c r="C83" s="148">
        <f>SUM(C79:C82)</f>
        <v>0</v>
      </c>
      <c r="D83" s="148">
        <f>SUM(D79:D82)</f>
        <v>0</v>
      </c>
      <c r="E83" s="183">
        <f t="shared" si="2"/>
        <v>0</v>
      </c>
    </row>
    <row r="84" spans="1:5" ht="12.75">
      <c r="A84" s="84" t="s">
        <v>458</v>
      </c>
      <c r="B84" s="84" t="s">
        <v>459</v>
      </c>
      <c r="C84" s="163">
        <f>'6.bevételek működésfelh Önk.'!C84</f>
        <v>146817390</v>
      </c>
      <c r="D84" s="135">
        <f>'8.bevételek működés,felh.Óvoda'!D83</f>
        <v>123369</v>
      </c>
      <c r="E84" s="183">
        <f t="shared" si="2"/>
        <v>146940759</v>
      </c>
    </row>
    <row r="85" spans="1:5" ht="12.75">
      <c r="A85" s="84" t="s">
        <v>460</v>
      </c>
      <c r="B85" s="84" t="s">
        <v>459</v>
      </c>
      <c r="C85" s="163">
        <f>'6.bevételek működésfelh Önk.'!C85</f>
        <v>0</v>
      </c>
      <c r="D85" s="135">
        <f>'8.bevételek működés,felh.Óvoda'!D84</f>
        <v>0</v>
      </c>
      <c r="E85" s="183">
        <f t="shared" si="2"/>
        <v>0</v>
      </c>
    </row>
    <row r="86" spans="1:5" ht="12.75">
      <c r="A86" s="84" t="s">
        <v>461</v>
      </c>
      <c r="B86" s="84" t="s">
        <v>462</v>
      </c>
      <c r="C86" s="163">
        <f>'6.bevételek működésfelh Önk.'!C86</f>
        <v>0</v>
      </c>
      <c r="D86" s="135">
        <f>'8.bevételek működés,felh.Óvoda'!D85</f>
        <v>0</v>
      </c>
      <c r="E86" s="183">
        <f t="shared" si="2"/>
        <v>0</v>
      </c>
    </row>
    <row r="87" spans="1:5" ht="12.75">
      <c r="A87" s="84" t="s">
        <v>463</v>
      </c>
      <c r="B87" s="84" t="s">
        <v>462</v>
      </c>
      <c r="C87" s="163">
        <f>'6.bevételek működésfelh Önk.'!C87</f>
        <v>0</v>
      </c>
      <c r="D87" s="135">
        <f>'8.bevételek működés,felh.Óvoda'!D86</f>
        <v>0</v>
      </c>
      <c r="E87" s="183">
        <f t="shared" si="2"/>
        <v>0</v>
      </c>
    </row>
    <row r="88" spans="1:5" ht="12.75">
      <c r="A88" s="91" t="s">
        <v>464</v>
      </c>
      <c r="B88" s="91" t="s">
        <v>465</v>
      </c>
      <c r="C88" s="148">
        <f>C84+C85+C86+C87</f>
        <v>146817390</v>
      </c>
      <c r="D88" s="139">
        <f>SUM(D84:D87)</f>
        <v>123369</v>
      </c>
      <c r="E88" s="183">
        <f t="shared" si="2"/>
        <v>146940759</v>
      </c>
    </row>
    <row r="89" spans="1:5" ht="12.75">
      <c r="A89" s="115" t="s">
        <v>466</v>
      </c>
      <c r="B89" s="84" t="s">
        <v>467</v>
      </c>
      <c r="C89" s="163">
        <f>'6.bevételek működésfelh Önk.'!C89</f>
        <v>0</v>
      </c>
      <c r="D89" s="139">
        <f>'8.bevételek működés,felh.Óvoda'!D88</f>
        <v>0</v>
      </c>
      <c r="E89" s="183">
        <f t="shared" si="2"/>
        <v>0</v>
      </c>
    </row>
    <row r="90" spans="1:5" ht="12.75">
      <c r="A90" s="115" t="s">
        <v>468</v>
      </c>
      <c r="B90" s="84" t="s">
        <v>469</v>
      </c>
      <c r="C90" s="163">
        <f>'6.bevételek működésfelh Önk.'!C90</f>
        <v>0</v>
      </c>
      <c r="D90" s="135">
        <f>'8.bevételek működés,felh.Óvoda'!D89</f>
        <v>0</v>
      </c>
      <c r="E90" s="183">
        <f t="shared" si="2"/>
        <v>0</v>
      </c>
    </row>
    <row r="91" spans="1:5" ht="12.75">
      <c r="A91" s="115" t="s">
        <v>470</v>
      </c>
      <c r="B91" s="84" t="s">
        <v>471</v>
      </c>
      <c r="C91" s="163">
        <f>'6.bevételek működésfelh Önk.'!C91</f>
        <v>0</v>
      </c>
      <c r="D91" s="135">
        <f>'8.bevételek működés,felh.Óvoda'!D90</f>
        <v>15750248</v>
      </c>
      <c r="E91" s="183">
        <f t="shared" si="2"/>
        <v>15750248</v>
      </c>
    </row>
    <row r="92" spans="1:5" ht="12.75">
      <c r="A92" s="115" t="s">
        <v>472</v>
      </c>
      <c r="B92" s="84" t="s">
        <v>473</v>
      </c>
      <c r="C92" s="163">
        <f>'6.bevételek működésfelh Önk.'!C92</f>
        <v>0</v>
      </c>
      <c r="D92" s="135">
        <f>'8.bevételek működés,felh.Óvoda'!D91</f>
        <v>0</v>
      </c>
      <c r="E92" s="183">
        <f t="shared" si="2"/>
        <v>0</v>
      </c>
    </row>
    <row r="93" spans="1:5" ht="12.75">
      <c r="A93" s="96" t="s">
        <v>474</v>
      </c>
      <c r="B93" s="84" t="s">
        <v>475</v>
      </c>
      <c r="C93" s="163">
        <f>'6.bevételek működésfelh Önk.'!C93</f>
        <v>0</v>
      </c>
      <c r="D93" s="135">
        <f>'8.bevételek működés,felh.Óvoda'!D92</f>
        <v>0</v>
      </c>
      <c r="E93" s="183">
        <f t="shared" si="2"/>
        <v>0</v>
      </c>
    </row>
    <row r="94" spans="1:5" ht="12.75">
      <c r="A94" s="96" t="s">
        <v>476</v>
      </c>
      <c r="B94" s="84" t="s">
        <v>477</v>
      </c>
      <c r="C94" s="163">
        <f>'6.bevételek működésfelh Önk.'!C94</f>
        <v>0</v>
      </c>
      <c r="D94" s="162">
        <f>'8.bevételek működés,felh.Óvoda'!D93</f>
        <v>0</v>
      </c>
      <c r="E94" s="183">
        <f t="shared" si="2"/>
        <v>0</v>
      </c>
    </row>
    <row r="95" spans="1:5" ht="12.75">
      <c r="A95" s="112" t="s">
        <v>478</v>
      </c>
      <c r="B95" s="91" t="s">
        <v>479</v>
      </c>
      <c r="C95" s="148">
        <f>C78+C83+C88+C89+C90+C91+C92+C93</f>
        <v>146817390</v>
      </c>
      <c r="D95" s="139">
        <f>D78+D83+D88+D89+D90+D91+D93+D92+D94</f>
        <v>15873617</v>
      </c>
      <c r="E95" s="183">
        <f>SUM(E88)</f>
        <v>146940759</v>
      </c>
    </row>
    <row r="96" spans="1:5" ht="12.75">
      <c r="A96" s="96" t="s">
        <v>480</v>
      </c>
      <c r="B96" s="84" t="s">
        <v>481</v>
      </c>
      <c r="C96" s="163">
        <f>'6.bevételek működésfelh Önk.'!C96</f>
        <v>0</v>
      </c>
      <c r="D96" s="139"/>
      <c r="E96" s="183">
        <f t="shared" si="2"/>
        <v>0</v>
      </c>
    </row>
    <row r="97" spans="1:5" ht="12.75">
      <c r="A97" s="96" t="s">
        <v>482</v>
      </c>
      <c r="B97" s="84" t="s">
        <v>483</v>
      </c>
      <c r="C97" s="163">
        <f>'6.bevételek működésfelh Önk.'!C97</f>
        <v>0</v>
      </c>
      <c r="D97" s="139"/>
      <c r="E97" s="183">
        <f t="shared" si="2"/>
        <v>0</v>
      </c>
    </row>
    <row r="98" spans="1:5" ht="12.75">
      <c r="A98" s="115" t="s">
        <v>484</v>
      </c>
      <c r="B98" s="84" t="s">
        <v>485</v>
      </c>
      <c r="C98" s="163">
        <f>'6.bevételek működésfelh Önk.'!C98</f>
        <v>0</v>
      </c>
      <c r="D98" s="179"/>
      <c r="E98" s="183">
        <f t="shared" si="2"/>
        <v>0</v>
      </c>
    </row>
    <row r="99" spans="1:5" ht="12.75">
      <c r="A99" s="115" t="s">
        <v>486</v>
      </c>
      <c r="B99" s="84" t="s">
        <v>487</v>
      </c>
      <c r="C99" s="163">
        <f>'6.bevételek működésfelh Önk.'!C99</f>
        <v>0</v>
      </c>
      <c r="D99" s="179"/>
      <c r="E99" s="183">
        <f t="shared" si="2"/>
        <v>0</v>
      </c>
    </row>
    <row r="100" spans="1:5" ht="12.75">
      <c r="A100" s="115" t="s">
        <v>488</v>
      </c>
      <c r="B100" s="84" t="s">
        <v>489</v>
      </c>
      <c r="C100" s="163">
        <f>'6.bevételek működésfelh Önk.'!C100</f>
        <v>0</v>
      </c>
      <c r="D100" s="179"/>
      <c r="E100" s="183">
        <f t="shared" si="2"/>
        <v>0</v>
      </c>
    </row>
    <row r="101" spans="1:5" ht="12.75">
      <c r="A101" s="164" t="s">
        <v>490</v>
      </c>
      <c r="B101" s="193" t="s">
        <v>491</v>
      </c>
      <c r="C101" s="187">
        <f>SUM(C96:C100)</f>
        <v>0</v>
      </c>
      <c r="D101" s="148">
        <f>SUM(D96:D100)</f>
        <v>0</v>
      </c>
      <c r="E101" s="183">
        <f t="shared" si="2"/>
        <v>0</v>
      </c>
    </row>
    <row r="102" spans="1:5" ht="12.75">
      <c r="A102" s="112" t="s">
        <v>492</v>
      </c>
      <c r="B102" s="91" t="s">
        <v>493</v>
      </c>
      <c r="C102" s="139">
        <f>'6.bevételek működésfelh Önk.'!C102</f>
        <v>0</v>
      </c>
      <c r="D102" s="194">
        <f>'8.bevételek működés,felh.Óvoda'!D101</f>
        <v>0</v>
      </c>
      <c r="E102" s="183">
        <f t="shared" si="2"/>
        <v>0</v>
      </c>
    </row>
    <row r="103" spans="1:5" ht="12.75">
      <c r="A103" s="112" t="s">
        <v>494</v>
      </c>
      <c r="B103" s="91" t="s">
        <v>495</v>
      </c>
      <c r="C103" s="139">
        <f>'6.bevételek működésfelh Önk.'!C103</f>
        <v>0</v>
      </c>
      <c r="D103" s="194">
        <f>'8.bevételek működés,felh.Óvoda'!D102</f>
        <v>0</v>
      </c>
      <c r="E103" s="183">
        <f t="shared" si="2"/>
        <v>0</v>
      </c>
    </row>
    <row r="104" spans="1:5" ht="12.75">
      <c r="A104" s="167" t="s">
        <v>496</v>
      </c>
      <c r="B104" s="195" t="s">
        <v>497</v>
      </c>
      <c r="C104" s="196">
        <f>C95+C101+C102</f>
        <v>146817390</v>
      </c>
      <c r="D104" s="189">
        <f>D95+D101+D102</f>
        <v>15873617</v>
      </c>
      <c r="E104" s="183">
        <f>SUM(C88:D88)</f>
        <v>146940759</v>
      </c>
    </row>
    <row r="105" spans="1:5" ht="12.75">
      <c r="A105" s="197" t="s">
        <v>24</v>
      </c>
      <c r="B105" s="198"/>
      <c r="C105" s="189">
        <f>C72+C104</f>
        <v>229718529</v>
      </c>
      <c r="D105" s="139">
        <f>D72+D104</f>
        <v>15878617</v>
      </c>
      <c r="E105" s="183">
        <f>SUM(C105,D88,D72)</f>
        <v>229846898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7. melléklet a 12/2020. (XI. 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23"/>
  <sheetViews>
    <sheetView zoomScale="80" zoomScaleNormal="80" workbookViewId="0" topLeftCell="A1">
      <selection activeCell="A2" sqref="A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2" spans="1:5" ht="39" customHeight="1">
      <c r="A2" s="126" t="s">
        <v>302</v>
      </c>
      <c r="B2" s="126"/>
      <c r="C2" s="199"/>
      <c r="D2" s="199"/>
      <c r="E2" s="199"/>
    </row>
    <row r="3" spans="1:5" ht="23.25" customHeight="1">
      <c r="A3" s="127" t="s">
        <v>505</v>
      </c>
      <c r="B3" s="127"/>
      <c r="C3" s="200"/>
      <c r="D3" s="200"/>
      <c r="E3" s="200"/>
    </row>
    <row r="4" spans="1:5" ht="23.25" customHeight="1">
      <c r="A4" s="127"/>
      <c r="B4" s="127"/>
      <c r="C4" s="127"/>
      <c r="D4" s="127"/>
      <c r="E4" s="127"/>
    </row>
    <row r="5" spans="1:5" ht="23.25" customHeight="1">
      <c r="A5" s="127"/>
      <c r="B5" s="127"/>
      <c r="C5" s="127"/>
      <c r="D5" s="127"/>
      <c r="E5" s="127"/>
    </row>
    <row r="6" spans="1:5" ht="23.25" customHeight="1">
      <c r="A6" s="127"/>
      <c r="B6" s="127"/>
      <c r="C6" s="127"/>
      <c r="D6" s="127"/>
      <c r="E6" s="127"/>
    </row>
    <row r="7" ht="12.75">
      <c r="A7" s="201"/>
    </row>
    <row r="8" spans="1:2" ht="12.75">
      <c r="A8" s="202"/>
      <c r="B8" s="203" t="s">
        <v>499</v>
      </c>
    </row>
    <row r="9" spans="1:5" ht="15" customHeight="1">
      <c r="A9" s="204" t="s">
        <v>506</v>
      </c>
      <c r="B9" s="205">
        <v>3</v>
      </c>
      <c r="C9" s="206"/>
      <c r="D9" s="206"/>
      <c r="E9" s="120"/>
    </row>
    <row r="10" spans="1:5" ht="15" customHeight="1">
      <c r="A10" s="204" t="s">
        <v>507</v>
      </c>
      <c r="B10" s="205">
        <v>1</v>
      </c>
      <c r="C10" s="206"/>
      <c r="D10" s="206"/>
      <c r="E10" s="120"/>
    </row>
    <row r="11" spans="1:5" ht="15" customHeight="1">
      <c r="A11" s="207" t="s">
        <v>50</v>
      </c>
      <c r="B11" s="205">
        <v>4</v>
      </c>
      <c r="C11" s="206"/>
      <c r="D11" s="206"/>
      <c r="E11" s="120"/>
    </row>
    <row r="12" spans="1:5" ht="15" customHeight="1">
      <c r="A12" s="208"/>
      <c r="B12" s="209"/>
      <c r="C12" s="209"/>
      <c r="D12" s="209"/>
      <c r="E12" s="109"/>
    </row>
    <row r="13" spans="1:5" ht="12.75">
      <c r="A13" s="208"/>
      <c r="B13" s="209"/>
      <c r="C13" s="209"/>
      <c r="D13" s="209"/>
      <c r="E13" s="109"/>
    </row>
    <row r="14" spans="1:5" ht="12.75">
      <c r="A14" s="208"/>
      <c r="B14" s="209"/>
      <c r="C14" s="209"/>
      <c r="D14" s="209"/>
      <c r="E14" s="109"/>
    </row>
    <row r="15" spans="1:5" ht="15" customHeight="1">
      <c r="A15" s="210"/>
      <c r="B15" s="206"/>
      <c r="C15" s="206"/>
      <c r="D15" s="206"/>
      <c r="E15" s="120"/>
    </row>
    <row r="16" spans="1:5" ht="12.75">
      <c r="A16" s="210"/>
      <c r="B16" s="211"/>
      <c r="C16" s="211"/>
      <c r="D16" s="211"/>
      <c r="E16" s="120"/>
    </row>
    <row r="17" spans="1:5" ht="12.75">
      <c r="A17" s="208"/>
      <c r="B17" s="209"/>
      <c r="C17" s="209"/>
      <c r="D17" s="209"/>
      <c r="E17" s="109"/>
    </row>
    <row r="18" spans="1:5" ht="15" customHeight="1">
      <c r="A18" s="208"/>
      <c r="B18" s="209"/>
      <c r="C18" s="209"/>
      <c r="D18" s="209"/>
      <c r="E18" s="109"/>
    </row>
    <row r="19" spans="1:5" ht="15" customHeight="1">
      <c r="A19" s="208"/>
      <c r="B19" s="209"/>
      <c r="C19" s="209"/>
      <c r="D19" s="209"/>
      <c r="E19" s="109"/>
    </row>
    <row r="20" spans="1:5" ht="15" customHeight="1">
      <c r="A20" s="208"/>
      <c r="B20" s="209"/>
      <c r="C20" s="209"/>
      <c r="D20" s="209"/>
      <c r="E20" s="109"/>
    </row>
    <row r="21" spans="1:5" ht="12.75">
      <c r="A21" s="210"/>
      <c r="B21" s="209"/>
      <c r="C21" s="209"/>
      <c r="D21" s="209"/>
      <c r="E21" s="109"/>
    </row>
    <row r="22" spans="1:4" ht="12.75">
      <c r="A22" s="212"/>
      <c r="B22" s="212"/>
      <c r="C22" s="212"/>
      <c r="D22" s="212"/>
    </row>
    <row r="23" spans="1:4" ht="12.75">
      <c r="A23" s="108"/>
      <c r="B23" s="108"/>
      <c r="C23" s="108"/>
      <c r="D23" s="108"/>
    </row>
  </sheetData>
  <sheetProtection selectLockedCells="1" selectUnlockedCells="1"/>
  <mergeCells count="4">
    <mergeCell ref="A2:B2"/>
    <mergeCell ref="A3:B3"/>
    <mergeCell ref="A22:D22"/>
    <mergeCell ref="A23:D23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5"/>
  <headerFooter alignWithMargins="0">
    <oddHeader>&amp;C&amp;"Times New Roman,Normál"&amp;12 8. melléklet 12/2020. (XI. 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80" zoomScaleNormal="80" workbookViewId="0" topLeftCell="A1">
      <selection activeCell="D19" sqref="D19"/>
    </sheetView>
  </sheetViews>
  <sheetFormatPr defaultColWidth="9.140625" defaultRowHeight="15"/>
  <cols>
    <col min="1" max="1" width="64.7109375" style="0" customWidth="1"/>
    <col min="2" max="2" width="9.421875" style="0" customWidth="1"/>
    <col min="3" max="4" width="22.421875" style="1" customWidth="1"/>
    <col min="5" max="5" width="18.7109375" style="0" customWidth="1"/>
  </cols>
  <sheetData>
    <row r="1" spans="1:5" ht="21.75" customHeight="1">
      <c r="A1" s="126" t="s">
        <v>302</v>
      </c>
      <c r="B1" s="126"/>
      <c r="C1" s="126"/>
      <c r="D1" s="126"/>
      <c r="E1" s="126"/>
    </row>
    <row r="2" spans="1:5" ht="26.25" customHeight="1">
      <c r="A2" s="127" t="s">
        <v>508</v>
      </c>
      <c r="B2" s="127"/>
      <c r="C2" s="127"/>
      <c r="D2" s="127"/>
      <c r="E2" s="127"/>
    </row>
    <row r="4" spans="1:5" ht="12.75">
      <c r="A4" s="75" t="s">
        <v>28</v>
      </c>
      <c r="B4" s="76" t="s">
        <v>29</v>
      </c>
      <c r="C4" s="213" t="s">
        <v>27</v>
      </c>
      <c r="D4" s="214" t="s">
        <v>509</v>
      </c>
      <c r="E4" s="215" t="s">
        <v>510</v>
      </c>
    </row>
    <row r="5" spans="1:5" ht="12.75">
      <c r="A5" s="74"/>
      <c r="B5" s="74"/>
      <c r="C5" s="216"/>
      <c r="D5" s="179"/>
      <c r="E5" s="217"/>
    </row>
    <row r="6" spans="1:5" ht="12.75">
      <c r="A6" s="74"/>
      <c r="B6" s="74"/>
      <c r="C6" s="216"/>
      <c r="D6" s="179"/>
      <c r="E6" s="217"/>
    </row>
    <row r="7" spans="1:5" ht="12.75">
      <c r="A7" s="74"/>
      <c r="B7" s="74"/>
      <c r="C7" s="216"/>
      <c r="D7" s="179"/>
      <c r="E7" s="217"/>
    </row>
    <row r="8" spans="1:5" ht="12.75">
      <c r="A8" s="74"/>
      <c r="B8" s="74"/>
      <c r="C8" s="216"/>
      <c r="D8" s="179"/>
      <c r="E8" s="217"/>
    </row>
    <row r="9" spans="1:5" s="5" customFormat="1" ht="12.75">
      <c r="A9" s="112" t="s">
        <v>188</v>
      </c>
      <c r="B9" s="173" t="s">
        <v>189</v>
      </c>
      <c r="C9" s="163">
        <v>0</v>
      </c>
      <c r="D9" s="135">
        <v>0</v>
      </c>
      <c r="E9" s="218">
        <f>SUM(C9:D9)</f>
        <v>0</v>
      </c>
    </row>
    <row r="10" spans="1:5" s="5" customFormat="1" ht="12.75">
      <c r="A10" s="112" t="s">
        <v>511</v>
      </c>
      <c r="B10" s="173" t="s">
        <v>191</v>
      </c>
      <c r="C10" s="163">
        <v>5308971</v>
      </c>
      <c r="D10" s="135">
        <v>0</v>
      </c>
      <c r="E10" s="218">
        <f aca="true" t="shared" si="0" ref="E10:E15">SUM(C10:D10)</f>
        <v>5308971</v>
      </c>
    </row>
    <row r="11" spans="1:5" s="5" customFormat="1" ht="12.75">
      <c r="A11" s="91" t="s">
        <v>192</v>
      </c>
      <c r="B11" s="173" t="s">
        <v>193</v>
      </c>
      <c r="C11" s="163">
        <v>130000</v>
      </c>
      <c r="D11" s="135">
        <v>0</v>
      </c>
      <c r="E11" s="218">
        <f t="shared" si="0"/>
        <v>130000</v>
      </c>
    </row>
    <row r="12" spans="1:5" s="5" customFormat="1" ht="12.75">
      <c r="A12" s="112" t="s">
        <v>194</v>
      </c>
      <c r="B12" s="173" t="s">
        <v>195</v>
      </c>
      <c r="C12" s="163">
        <v>52877729</v>
      </c>
      <c r="D12" s="135">
        <v>22040</v>
      </c>
      <c r="E12" s="218">
        <f t="shared" si="0"/>
        <v>52899769</v>
      </c>
    </row>
    <row r="13" spans="1:5" s="5" customFormat="1" ht="12.75">
      <c r="A13" s="112" t="s">
        <v>196</v>
      </c>
      <c r="B13" s="173" t="s">
        <v>197</v>
      </c>
      <c r="C13" s="163">
        <v>0</v>
      </c>
      <c r="D13" s="135">
        <v>0</v>
      </c>
      <c r="E13" s="218">
        <f t="shared" si="0"/>
        <v>0</v>
      </c>
    </row>
    <row r="14" spans="1:5" s="5" customFormat="1" ht="12.75">
      <c r="A14" s="91" t="s">
        <v>198</v>
      </c>
      <c r="B14" s="173" t="s">
        <v>199</v>
      </c>
      <c r="C14" s="163">
        <v>0</v>
      </c>
      <c r="D14" s="135">
        <v>0</v>
      </c>
      <c r="E14" s="218">
        <f t="shared" si="0"/>
        <v>0</v>
      </c>
    </row>
    <row r="15" spans="1:5" s="5" customFormat="1" ht="15" customHeight="1">
      <c r="A15" s="193" t="s">
        <v>200</v>
      </c>
      <c r="B15" s="219" t="s">
        <v>201</v>
      </c>
      <c r="C15" s="220">
        <v>2673207</v>
      </c>
      <c r="D15" s="154">
        <v>5950</v>
      </c>
      <c r="E15" s="221">
        <f t="shared" si="0"/>
        <v>2679157</v>
      </c>
    </row>
    <row r="16" spans="1:5" ht="12.75">
      <c r="A16" s="222" t="s">
        <v>202</v>
      </c>
      <c r="B16" s="223" t="s">
        <v>203</v>
      </c>
      <c r="C16" s="224">
        <f>SUM(C9:C15)</f>
        <v>60989907</v>
      </c>
      <c r="D16" s="224">
        <f>SUM(D9:D15)</f>
        <v>27990</v>
      </c>
      <c r="E16" s="225">
        <f aca="true" t="shared" si="1" ref="E16:E21">SUM(C16:D16)</f>
        <v>61017897</v>
      </c>
    </row>
    <row r="17" spans="1:5" s="5" customFormat="1" ht="12.75">
      <c r="A17" s="226" t="s">
        <v>204</v>
      </c>
      <c r="B17" s="227" t="s">
        <v>205</v>
      </c>
      <c r="C17" s="228">
        <v>112037668</v>
      </c>
      <c r="D17" s="159">
        <v>0</v>
      </c>
      <c r="E17" s="229">
        <f t="shared" si="1"/>
        <v>112037668</v>
      </c>
    </row>
    <row r="18" spans="1:5" ht="12.75">
      <c r="A18" s="96" t="s">
        <v>206</v>
      </c>
      <c r="B18" s="90" t="s">
        <v>207</v>
      </c>
      <c r="C18" s="163">
        <v>0</v>
      </c>
      <c r="D18" s="135">
        <v>0</v>
      </c>
      <c r="E18" s="230">
        <f t="shared" si="1"/>
        <v>0</v>
      </c>
    </row>
    <row r="19" spans="1:5" ht="12.75">
      <c r="A19" s="96" t="s">
        <v>208</v>
      </c>
      <c r="B19" s="90" t="s">
        <v>209</v>
      </c>
      <c r="C19" s="163">
        <v>0</v>
      </c>
      <c r="D19" s="135">
        <v>0</v>
      </c>
      <c r="E19" s="230">
        <f t="shared" si="1"/>
        <v>0</v>
      </c>
    </row>
    <row r="20" spans="1:5" ht="12.75">
      <c r="A20" s="231" t="s">
        <v>210</v>
      </c>
      <c r="B20" s="232" t="s">
        <v>211</v>
      </c>
      <c r="C20" s="220">
        <v>30250170</v>
      </c>
      <c r="D20" s="154">
        <v>0</v>
      </c>
      <c r="E20" s="233">
        <f t="shared" si="1"/>
        <v>30250170</v>
      </c>
    </row>
    <row r="21" spans="1:5" ht="12.75">
      <c r="A21" s="222" t="s">
        <v>212</v>
      </c>
      <c r="B21" s="223" t="s">
        <v>213</v>
      </c>
      <c r="C21" s="224">
        <f>SUM(C17:C20)</f>
        <v>142287838</v>
      </c>
      <c r="D21" s="224">
        <f>SUM(D17:D20)</f>
        <v>0</v>
      </c>
      <c r="E21" s="225">
        <f t="shared" si="1"/>
        <v>142287838</v>
      </c>
    </row>
    <row r="22" ht="12.75">
      <c r="D22" s="6"/>
    </row>
    <row r="23" ht="12.75">
      <c r="D23" s="6"/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portrait" paperSize="9"/>
  <headerFooter alignWithMargins="0">
    <oddHeader>&amp;C&amp;"Times New Roman,Normál"&amp;12 9.melléklet a 12/2020. (XI. 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2020-11-05T13:39:52Z</cp:lastPrinted>
  <dcterms:modified xsi:type="dcterms:W3CDTF">2020-11-05T13:40:52Z</dcterms:modified>
  <cp:category/>
  <cp:version/>
  <cp:contentType/>
  <cp:contentStatus/>
  <cp:revision>3</cp:revision>
</cp:coreProperties>
</file>