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updateLinks="never" checkCompatibility="1" defaultThemeVersion="124226"/>
  <bookViews>
    <workbookView xWindow="240" yWindow="315" windowWidth="19440" windowHeight="7065" firstSheet="11" activeTab="20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10.sz.mell" sheetId="17" r:id="rId13"/>
    <sheet name="10.1.sz.mell" sheetId="21" r:id="rId14"/>
    <sheet name="11.sz.mell" sheetId="23" r:id="rId15"/>
    <sheet name="12.sz.mell" sheetId="26" r:id="rId16"/>
    <sheet name="13.sz.mell" sheetId="29" r:id="rId17"/>
    <sheet name="14.sz.mell" sheetId="25" r:id="rId18"/>
    <sheet name="15.sz.mell" sheetId="28" r:id="rId19"/>
    <sheet name="16.sz.mell" sheetId="24" r:id="rId20"/>
    <sheet name="Munka1" sheetId="34" r:id="rId21"/>
    <sheet name="17.sz.mell" sheetId="30" r:id="rId22"/>
    <sheet name="18. sz.mell" sheetId="31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1Excel_BuiltIn_Print_Area_1_1" localSheetId="13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3">#REF!,#REF!</definedName>
    <definedName name="Állami" localSheetId="10">#REF!,#REF!</definedName>
    <definedName name="Állami">#REF!,#REF!</definedName>
    <definedName name="anyád" localSheetId="13">#REF!</definedName>
    <definedName name="anyád" localSheetId="10">#REF!</definedName>
    <definedName name="anyád">#REF!</definedName>
    <definedName name="apád" localSheetId="13">#REF!</definedName>
    <definedName name="apád" localSheetId="10">#REF!</definedName>
    <definedName name="apád">#REF!</definedName>
    <definedName name="b" localSheetId="13">#REF!</definedName>
    <definedName name="b" localSheetId="10">#REF!</definedName>
    <definedName name="b">#REF!</definedName>
    <definedName name="bbbbbb" localSheetId="13">#REF!</definedName>
    <definedName name="bbbbbb" localSheetId="10">#REF!</definedName>
    <definedName name="bbbbbb">#REF!</definedName>
    <definedName name="bbbbbbbbbbbbbbbbbb" localSheetId="13">#REF!</definedName>
    <definedName name="bbbbbbbbbbbbbbbbbb" localSheetId="10">#REF!</definedName>
    <definedName name="bbbbbbbbbbbbbbbbbb">#REF!</definedName>
    <definedName name="bhgtz" localSheetId="13">#REF!</definedName>
    <definedName name="bhgtz" localSheetId="10">#REF!</definedName>
    <definedName name="bhgtz">#REF!</definedName>
    <definedName name="cccc" localSheetId="13">#REF!</definedName>
    <definedName name="cccc" localSheetId="10">#REF!</definedName>
    <definedName name="cccc">#REF!</definedName>
    <definedName name="css" localSheetId="13">#REF!</definedName>
    <definedName name="css" localSheetId="10">#REF!</definedName>
    <definedName name="css">#REF!</definedName>
    <definedName name="css_k">[2]Családsegítés!$C$27:$C$86</definedName>
    <definedName name="css_k_" localSheetId="13">#REF!</definedName>
    <definedName name="css_k_" localSheetId="10">#REF!</definedName>
    <definedName name="css_k_">#REF!</definedName>
    <definedName name="dddd" localSheetId="13">#REF!</definedName>
    <definedName name="dddd" localSheetId="10">#REF!</definedName>
    <definedName name="dddd">#REF!</definedName>
    <definedName name="ddddd" localSheetId="13">#REF!,#REF!</definedName>
    <definedName name="ddddd" localSheetId="10">#REF!,#REF!</definedName>
    <definedName name="ddddd">#REF!,#REF!</definedName>
    <definedName name="dddddd" localSheetId="13">#REF!</definedName>
    <definedName name="dddddd" localSheetId="10">#REF!</definedName>
    <definedName name="dddddd">#REF!</definedName>
    <definedName name="ddddddd" localSheetId="13">#REF!</definedName>
    <definedName name="ddddddd" localSheetId="10">#REF!</definedName>
    <definedName name="ddddddd">#REF!</definedName>
    <definedName name="dfghhhhhjjdjertje" localSheetId="13">#REF!,#REF!</definedName>
    <definedName name="dfghhhhhjjdjertje" localSheetId="10">#REF!,#REF!</definedName>
    <definedName name="dfghhhhhjjdjertje">#REF!,#REF!</definedName>
    <definedName name="dsgjsg" localSheetId="13">#REF!</definedName>
    <definedName name="dsgjsg" localSheetId="10">#REF!</definedName>
    <definedName name="dsgjsg">#REF!</definedName>
    <definedName name="edba" localSheetId="13">#REF!</definedName>
    <definedName name="edba" localSheetId="10">#REF!</definedName>
    <definedName name="edba">#REF!</definedName>
    <definedName name="edcvfrtgb" localSheetId="13">#REF!</definedName>
    <definedName name="edcvfrtgb" localSheetId="10">#REF!</definedName>
    <definedName name="edcvfrtgb">#REF!</definedName>
    <definedName name="EDSE" localSheetId="13">#REF!</definedName>
    <definedName name="EDSE" localSheetId="10">#REF!</definedName>
    <definedName name="EDSE">#REF!</definedName>
    <definedName name="ee" localSheetId="13">#REF!</definedName>
    <definedName name="ee" localSheetId="10">#REF!</definedName>
    <definedName name="ee">#REF!</definedName>
    <definedName name="eee" localSheetId="13">#REF!</definedName>
    <definedName name="eee" localSheetId="10">#REF!</definedName>
    <definedName name="eee">#REF!</definedName>
    <definedName name="ééééééééé" localSheetId="13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3">#REF!</definedName>
    <definedName name="eus" localSheetId="10">#REF!</definedName>
    <definedName name="eus">#REF!</definedName>
    <definedName name="excel" localSheetId="13">#REF!,#REF!</definedName>
    <definedName name="excel" localSheetId="10">#REF!,#REF!</definedName>
    <definedName name="excel">#REF!,#REF!</definedName>
    <definedName name="Excel_BuiltIn_Print_Area_1" localSheetId="13">#REF!</definedName>
    <definedName name="Excel_BuiltIn_Print_Area_1" localSheetId="10">#REF!</definedName>
    <definedName name="Excel_BuiltIn_Print_Area_1">#REF!</definedName>
    <definedName name="Excel_BuiltIn_Print_Titles_26" localSheetId="13">#REF!,#REF!</definedName>
    <definedName name="Excel_BuiltIn_Print_Titles_26" localSheetId="10">#REF!,#REF!</definedName>
    <definedName name="Excel_BuiltIn_Print_Titles_26">#REF!,#REF!</definedName>
    <definedName name="ff" localSheetId="13">#REF!</definedName>
    <definedName name="ff" localSheetId="10">#REF!</definedName>
    <definedName name="ff">#REF!</definedName>
    <definedName name="ffd" localSheetId="13">#REF!,#REF!</definedName>
    <definedName name="ffd" localSheetId="10">#REF!,#REF!</definedName>
    <definedName name="ffd">#REF!,#REF!</definedName>
    <definedName name="ffféé">[1]Háttéradatok!$C$29:$AG$32</definedName>
    <definedName name="ffff" localSheetId="13">#REF!</definedName>
    <definedName name="ffff" localSheetId="10">#REF!</definedName>
    <definedName name="ffff">#REF!</definedName>
    <definedName name="fffff">[1]Háttéradatok!$C$29:$AG$32</definedName>
    <definedName name="fghigh_jifj" localSheetId="13">#REF!,#REF!</definedName>
    <definedName name="fghigh_jifj" localSheetId="10">#REF!,#REF!</definedName>
    <definedName name="fghigh_jifj">#REF!,#REF!</definedName>
    <definedName name="Fiumei" localSheetId="13">#REF!</definedName>
    <definedName name="Fiumei" localSheetId="10">#REF!</definedName>
    <definedName name="Fiumei">#REF!</definedName>
    <definedName name="fjkfjkdhdhdghdghj" localSheetId="13">#REF!,#REF!</definedName>
    <definedName name="fjkfjkdhdhdghdghj" localSheetId="10">#REF!,#REF!</definedName>
    <definedName name="fjkfjkdhdhdghdghj">#REF!,#REF!</definedName>
    <definedName name="G">[1]Háttéradatok!$C$29:$AG$32</definedName>
    <definedName name="gaga" localSheetId="13">#REF!</definedName>
    <definedName name="gaga" localSheetId="10">#REF!</definedName>
    <definedName name="gaga">#REF!</definedName>
    <definedName name="GDP">[1]Háttéradatok!$B$22:$AG$28</definedName>
    <definedName name="GDP_1">[3]Háttéradatok!$B$22:$AG$28</definedName>
    <definedName name="GDP_13">[4]Háttéradatok!$B$22:$AG$28</definedName>
    <definedName name="GDP_14">[1]Háttéradatok!$B$22:$AG$28</definedName>
    <definedName name="GDP_15">[1]Háttéradatok!$B$22:$AG$28</definedName>
    <definedName name="GDP_16">[1]Háttéradatok!$B$22:$AG$28</definedName>
    <definedName name="GDP_18">[4]Háttéradatok!$B$22:$AG$28</definedName>
    <definedName name="GDP_19">[1]Háttéradatok!$B$22:$AG$28</definedName>
    <definedName name="GDP_21">[5]Háttéradatok!$B$22:$AG$28</definedName>
    <definedName name="GDP_7">[4]Háttéradatok!$B$22:$AG$28</definedName>
    <definedName name="GDP_8">[6]Háttéradatok!$B$22:$AG$28</definedName>
    <definedName name="gdpp">[7]Háttéradatok!$B$22:$AG$28</definedName>
    <definedName name="ggg" localSheetId="13">#REF!,#REF!</definedName>
    <definedName name="ggg" localSheetId="10">#REF!,#REF!</definedName>
    <definedName name="ggg">#REF!,#REF!</definedName>
    <definedName name="gggg">[1]Háttéradatok!$C$29:$AG$32</definedName>
    <definedName name="ggggggggggggggg" localSheetId="13">#REF!,#REF!</definedName>
    <definedName name="ggggggggggggggg" localSheetId="10">#REF!,#REF!</definedName>
    <definedName name="ggggggggggggggg">#REF!,#REF!</definedName>
    <definedName name="gh" localSheetId="13">#REF!</definedName>
    <definedName name="gh" localSheetId="10">#REF!</definedName>
    <definedName name="gh">#REF!</definedName>
    <definedName name="gyj" localSheetId="13">#REF!</definedName>
    <definedName name="gyj" localSheetId="10">#REF!</definedName>
    <definedName name="gyj">#REF!</definedName>
    <definedName name="gyj_k">[2]Gyermekjóléti!$C$27:$C$86</definedName>
    <definedName name="gyj_k_" localSheetId="13">#REF!</definedName>
    <definedName name="gyj_k_" localSheetId="10">#REF!</definedName>
    <definedName name="gyj_k_">#REF!</definedName>
    <definedName name="gyjk" localSheetId="13">#REF!</definedName>
    <definedName name="gyjk" localSheetId="10">#REF!</definedName>
    <definedName name="gyjk">#REF!</definedName>
    <definedName name="hh" localSheetId="13">#REF!</definedName>
    <definedName name="hh" localSheetId="10">#REF!</definedName>
    <definedName name="hh">#REF!</definedName>
    <definedName name="intézmény">[1]Háttéradatok!$C$29:$AG$32</definedName>
    <definedName name="intézmény_13">[4]Háttéradatok!$C$29:$AG$32</definedName>
    <definedName name="intézmény_16">[1]Háttéradatok!$C$29:$AG$32</definedName>
    <definedName name="intézmény_7">[4]Háttéradatok!$C$29:$AG$32</definedName>
    <definedName name="jj" localSheetId="13">#REF!</definedName>
    <definedName name="jj" localSheetId="10">#REF!</definedName>
    <definedName name="jj">#REF!</definedName>
    <definedName name="jjjjj" localSheetId="13">#REF!,#REF!</definedName>
    <definedName name="jjjjj" localSheetId="10">#REF!,#REF!</definedName>
    <definedName name="jjjjj">#REF!,#REF!</definedName>
    <definedName name="jjjjjjjjjjjjjjjjjjjjjj" localSheetId="13">#REF!</definedName>
    <definedName name="jjjjjjjjjjjjjjjjjjjjjj" localSheetId="10">#REF!</definedName>
    <definedName name="jjjjjjjjjjjjjjjjjjjjjj">#REF!</definedName>
    <definedName name="k" localSheetId="13">#REF!</definedName>
    <definedName name="k" localSheetId="10">#REF!</definedName>
    <definedName name="k">#REF!</definedName>
    <definedName name="kill" localSheetId="13">#REF!</definedName>
    <definedName name="kill" localSheetId="10">#REF!</definedName>
    <definedName name="kill">#REF!</definedName>
    <definedName name="kiskuta" localSheetId="13">#REF!</definedName>
    <definedName name="kiskuta" localSheetId="10">#REF!</definedName>
    <definedName name="kiskuta">#REF!</definedName>
    <definedName name="kistérség" localSheetId="13">#REF!</definedName>
    <definedName name="kistérség" localSheetId="10">#REF!</definedName>
    <definedName name="kistérség">#REF!</definedName>
    <definedName name="kjz" localSheetId="13">#REF!</definedName>
    <definedName name="kjz" localSheetId="10">#REF!</definedName>
    <definedName name="kjz">#REF!</definedName>
    <definedName name="kjz_k">[2]körjegyzőség!$C$9:$C$28</definedName>
    <definedName name="kjz_k_" localSheetId="13">#REF!</definedName>
    <definedName name="kjz_k_" localSheetId="10">#REF!</definedName>
    <definedName name="kjz_k_">#REF!</definedName>
    <definedName name="kjz_sz">[8]kd!$Q$2:$Q$3152</definedName>
    <definedName name="klll" localSheetId="13">#REF!</definedName>
    <definedName name="klll" localSheetId="10">#REF!</definedName>
    <definedName name="klll">#REF!</definedName>
    <definedName name="Kodály" localSheetId="13">#REF!</definedName>
    <definedName name="Kodály" localSheetId="10">#REF!</definedName>
    <definedName name="Kodály">#REF!</definedName>
    <definedName name="l" localSheetId="13">#REF!</definedName>
    <definedName name="l" localSheetId="10">#REF!</definedName>
    <definedName name="l">#REF!</definedName>
    <definedName name="lkjjghdk" localSheetId="13">#REF!</definedName>
    <definedName name="lkjjghdk" localSheetId="10">#REF!</definedName>
    <definedName name="lkjjghdk">#REF!</definedName>
    <definedName name="llllll" localSheetId="13">#REF!</definedName>
    <definedName name="llllll" localSheetId="10">#REF!</definedName>
    <definedName name="llllll">#REF!</definedName>
    <definedName name="llllllll" localSheetId="13">#REF!</definedName>
    <definedName name="llllllll" localSheetId="10">#REF!</definedName>
    <definedName name="llllllll">#REF!</definedName>
    <definedName name="lllllllllll" localSheetId="13">#REF!,#REF!</definedName>
    <definedName name="lllllllllll" localSheetId="10">#REF!,#REF!</definedName>
    <definedName name="lllllllllll">#REF!,#REF!</definedName>
    <definedName name="llllllllllllllll" localSheetId="13">#REF!</definedName>
    <definedName name="llllllllllllllll" localSheetId="10">#REF!</definedName>
    <definedName name="llllllllllllllll">#REF!</definedName>
    <definedName name="m" localSheetId="13">#REF!</definedName>
    <definedName name="m" localSheetId="10">#REF!</definedName>
    <definedName name="m">#REF!</definedName>
    <definedName name="más" localSheetId="13">#REF!,#REF!</definedName>
    <definedName name="más" localSheetId="10">#REF!,#REF!</definedName>
    <definedName name="más">#REF!,#REF!</definedName>
    <definedName name="másik" localSheetId="13">#REF!,#REF!</definedName>
    <definedName name="másik" localSheetId="10">#REF!,#REF!</definedName>
    <definedName name="másik">#REF!,#REF!</definedName>
    <definedName name="mmm" localSheetId="13">#REF!</definedName>
    <definedName name="mmm" localSheetId="10">#REF!</definedName>
    <definedName name="mmm">#REF!</definedName>
    <definedName name="mnb" localSheetId="13">#REF!</definedName>
    <definedName name="mnb" localSheetId="10">#REF!</definedName>
    <definedName name="mnb">#REF!</definedName>
    <definedName name="mnbvc" localSheetId="13">#REF!</definedName>
    <definedName name="mnbvc" localSheetId="10">#REF!</definedName>
    <definedName name="mnbvc">#REF!</definedName>
    <definedName name="mskfas" localSheetId="13">#REF!,#REF!</definedName>
    <definedName name="mskfas" localSheetId="10">#REF!,#REF!</definedName>
    <definedName name="mskfas">#REF!,#REF!</definedName>
    <definedName name="n" localSheetId="13">#REF!</definedName>
    <definedName name="n" localSheetId="10">#REF!</definedName>
    <definedName name="n">#REF!</definedName>
    <definedName name="nb" localSheetId="13">#REF!</definedName>
    <definedName name="nb" localSheetId="10">#REF!</definedName>
    <definedName name="nb">#REF!</definedName>
    <definedName name="nep">[1]Háttéradatok!$C$29:$AG$32</definedName>
    <definedName name="nép">[1]Háttéradatok!$C$29:$AG$32</definedName>
    <definedName name="nép_1">[3]Háttéradatok!$C$29:$AG$32</definedName>
    <definedName name="nep_13">[4]Háttéradatok!$C$29:$AG$32</definedName>
    <definedName name="nép_13">[4]Háttéradatok!$C$29:$AG$32</definedName>
    <definedName name="nep_14">[1]Háttéradatok!$C$29:$AG$32</definedName>
    <definedName name="nép_14">[1]Háttéradatok!$C$29:$AG$32</definedName>
    <definedName name="nep_15">[1]Háttéradatok!$C$29:$AG$32</definedName>
    <definedName name="nép_15">[1]Háttéradatok!$C$29:$AG$32</definedName>
    <definedName name="nep_16">[1]Háttéradatok!$C$29:$AG$32</definedName>
    <definedName name="nép_16">[1]Háttéradatok!$C$29:$AG$32</definedName>
    <definedName name="nep_18">[4]Háttéradatok!$C$29:$AG$32</definedName>
    <definedName name="nép_18">[4]Háttéradatok!$C$29:$AG$32</definedName>
    <definedName name="nép_19">[1]Háttéradatok!$C$29:$AG$32</definedName>
    <definedName name="nép_21">[5]Háttéradatok!$C$29:$AG$32</definedName>
    <definedName name="nep_7">[4]Háttéradatok!$C$29:$AG$32</definedName>
    <definedName name="nép_7">[4]Háttéradatok!$C$29:$AG$32</definedName>
    <definedName name="nép_8">[6]Háttéradatok!$C$29:$AG$32</definedName>
    <definedName name="nev_c" localSheetId="13">#REF!</definedName>
    <definedName name="nev_c" localSheetId="10">#REF!</definedName>
    <definedName name="nev_c">#REF!</definedName>
    <definedName name="nev_g" localSheetId="13">#REF!</definedName>
    <definedName name="nev_g" localSheetId="10">#REF!</definedName>
    <definedName name="nev_g">#REF!</definedName>
    <definedName name="nev_k" localSheetId="13">#REF!</definedName>
    <definedName name="nev_k" localSheetId="10">#REF!</definedName>
    <definedName name="nev_k">#REF!</definedName>
    <definedName name="név_k" localSheetId="13">#REF!</definedName>
    <definedName name="név_k" localSheetId="10">#REF!</definedName>
    <definedName name="név_k">#REF!</definedName>
    <definedName name="nnn" localSheetId="13">#REF!</definedName>
    <definedName name="nnn" localSheetId="10">#REF!</definedName>
    <definedName name="nnn">#REF!</definedName>
    <definedName name="nnnnnnnnnnnnnnnnnnnnnnnnnnnnnnnnnnnnn" localSheetId="13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2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'1.sz.mell.'!$A$1:$G$114</definedName>
    <definedName name="_xlnm.Print_Area" localSheetId="13">'10.1.sz.mell'!$A$1:$H$23</definedName>
    <definedName name="_xlnm.Print_Area" localSheetId="12">'10.sz.mell'!$A$1:$J$57</definedName>
    <definedName name="_xlnm.Print_Area" localSheetId="14">'11.sz.mell'!$A$1:$O$24</definedName>
    <definedName name="_xlnm.Print_Area" localSheetId="15">'12.sz.mell'!$A$1:$D$17</definedName>
    <definedName name="_xlnm.Print_Area" localSheetId="16">'13.sz.mell'!$A$1:$H$6</definedName>
    <definedName name="_xlnm.Print_Area" localSheetId="17">'14.sz.mell'!$A$1:$E$18</definedName>
    <definedName name="_xlnm.Print_Area" localSheetId="18">'15.sz.mell'!$A$1:$F$28</definedName>
    <definedName name="_xlnm.Print_Area" localSheetId="19">'16.sz.mell'!$A$1:$I$9</definedName>
    <definedName name="_xlnm.Print_Area" localSheetId="21">'17.sz.mell'!$A$1:$C$31</definedName>
    <definedName name="_xlnm.Print_Area" localSheetId="22">'18. sz.mell'!$A$1:$E$25</definedName>
    <definedName name="_xlnm.Print_Area" localSheetId="2">'2.1.sz.mell  '!$A$1:$K$22</definedName>
    <definedName name="_xlnm.Print_Area" localSheetId="3">'2.2.sz.mell  '!$A$1:$I$20</definedName>
    <definedName name="_xlnm.Print_Area" localSheetId="4">'3.sz.mell'!$A$1:$I$56</definedName>
    <definedName name="_xlnm.Print_Area" localSheetId="5">'4. sz.mell '!$A$1:$N$19</definedName>
    <definedName name="_xlnm.Print_Area" localSheetId="6">'5.sz.mell'!$A$1:$G$23</definedName>
    <definedName name="_xlnm.Print_Area" localSheetId="7">'6.sz.mell'!$A$1:$E$11</definedName>
    <definedName name="_xlnm.Print_Area" localSheetId="8">'7.sz.mell.'!$A$1:$J$17</definedName>
    <definedName name="_xlnm.Print_Area" localSheetId="9">'8.sz.mell. '!$A$2:$F$32</definedName>
    <definedName name="_xlnm.Print_Area" localSheetId="11">'9.1.sz.mell'!$A$1:$H$44</definedName>
    <definedName name="_xlnm.Print_Area" localSheetId="10">'9.sz.mell.'!$A$1:$M$111</definedName>
    <definedName name="okod">[8]kd!$F$2:$I$3368</definedName>
    <definedName name="oooooooooooooooooooooo" localSheetId="13">#REF!</definedName>
    <definedName name="oooooooooooooooooooooo" localSheetId="10">#REF!</definedName>
    <definedName name="oooooooooooooooooooooo">#REF!</definedName>
    <definedName name="ovi" localSheetId="13">#REF!</definedName>
    <definedName name="ovi" localSheetId="10">#REF!</definedName>
    <definedName name="ovi">#REF!</definedName>
    <definedName name="óvoda">#REF!</definedName>
    <definedName name="ő" localSheetId="13">#REF!</definedName>
    <definedName name="ő" localSheetId="10">#REF!</definedName>
    <definedName name="ő">#REF!</definedName>
    <definedName name="önk">[8]kd!$F$2:$F$3176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3">#REF!</definedName>
    <definedName name="őőőőőőőőőőőőő" localSheetId="10">#REF!</definedName>
    <definedName name="őőőőőőőőőőőőő">#REF!</definedName>
    <definedName name="őpoiuztr" localSheetId="13">#REF!</definedName>
    <definedName name="őpoiuztr" localSheetId="10">#REF!</definedName>
    <definedName name="őpoiuztr">#REF!</definedName>
    <definedName name="összbev">'[9]2. bev-kiad. önk.'!$C$39</definedName>
    <definedName name="összkiad">'[9]2.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[10]Munka6!$C$21</definedName>
    <definedName name="phszoc">#REF!</definedName>
    <definedName name="pm">#REF!</definedName>
    <definedName name="pótl">[10]Munka6!$C$20</definedName>
    <definedName name="pótlék">#REF!</definedName>
    <definedName name="ppppppppppppppp" localSheetId="13">#REF!,#REF!</definedName>
    <definedName name="ppppppppppppppp" localSheetId="10">#REF!,#REF!</definedName>
    <definedName name="ppppppppppppppp">#REF!,#REF!</definedName>
    <definedName name="Q" localSheetId="13">#REF!</definedName>
    <definedName name="Q" localSheetId="10">#REF!</definedName>
    <definedName name="Q">#REF!</definedName>
    <definedName name="qaywsx" localSheetId="13">#REF!,#REF!</definedName>
    <definedName name="qaywsx" localSheetId="10">#REF!,#REF!</definedName>
    <definedName name="qaywsx">#REF!,#REF!</definedName>
    <definedName name="QQ" localSheetId="13">#REF!</definedName>
    <definedName name="QQ" localSheetId="10">#REF!</definedName>
    <definedName name="QQ">#REF!</definedName>
    <definedName name="qqqq" localSheetId="13">#REF!</definedName>
    <definedName name="qqqq" localSheetId="10">#REF!</definedName>
    <definedName name="qqqq">#REF!</definedName>
    <definedName name="qqqqq" localSheetId="13">#REF!</definedName>
    <definedName name="qqqqq" localSheetId="10">#REF!</definedName>
    <definedName name="qqqqq">#REF!</definedName>
    <definedName name="qqqqqq" localSheetId="13">#REF!,#REF!</definedName>
    <definedName name="qqqqqq" localSheetId="10">#REF!,#REF!</definedName>
    <definedName name="qqqqqq">#REF!,#REF!</definedName>
    <definedName name="qqqqqqqq" localSheetId="13">#REF!</definedName>
    <definedName name="qqqqqqqq" localSheetId="10">#REF!</definedName>
    <definedName name="qqqqqqqq">#REF!</definedName>
    <definedName name="qqqqqqqqq" localSheetId="13">#REF!</definedName>
    <definedName name="qqqqqqqqq" localSheetId="10">#REF!</definedName>
    <definedName name="qqqqqqqqq">#REF!</definedName>
    <definedName name="qqqqqqqqqq" localSheetId="13">#REF!</definedName>
    <definedName name="qqqqqqqqqq" localSheetId="10">#REF!</definedName>
    <definedName name="qqqqqqqqqq">#REF!</definedName>
    <definedName name="qqqqqqqqqqq" localSheetId="13">#REF!</definedName>
    <definedName name="qqqqqqqqqqq" localSheetId="10">#REF!</definedName>
    <definedName name="qqqqqqqqqqq">#REF!</definedName>
    <definedName name="qqqqqqqqqqqqq" localSheetId="13">#REF!</definedName>
    <definedName name="qqqqqqqqqqqqq" localSheetId="10">#REF!</definedName>
    <definedName name="qqqqqqqqqqqqq">#REF!</definedName>
    <definedName name="qqqqqqqqqqqqqqq" localSheetId="13">#REF!,#REF!</definedName>
    <definedName name="qqqqqqqqqqqqqqq" localSheetId="10">#REF!,#REF!</definedName>
    <definedName name="qqqqqqqqqqqqqqq">#REF!,#REF!</definedName>
    <definedName name="qqqqqqqqqqqqqqqq" localSheetId="13">#REF!</definedName>
    <definedName name="qqqqqqqqqqqqqqqq" localSheetId="10">#REF!</definedName>
    <definedName name="qqqqqqqqqqqqqqqq">#REF!</definedName>
    <definedName name="qqqqqqqqqqqqqqqqq" localSheetId="13">#REF!</definedName>
    <definedName name="qqqqqqqqqqqqqqqqq" localSheetId="10">#REF!</definedName>
    <definedName name="qqqqqqqqqqqqqqqqq">#REF!</definedName>
    <definedName name="retzijk" localSheetId="13">#REF!</definedName>
    <definedName name="retzijk" localSheetId="10">#REF!</definedName>
    <definedName name="retzijk">#REF!</definedName>
    <definedName name="rr" localSheetId="13">#REF!</definedName>
    <definedName name="rr" localSheetId="10">#REF!</definedName>
    <definedName name="rr">#REF!</definedName>
    <definedName name="rrr" localSheetId="13">#REF!</definedName>
    <definedName name="rrr" localSheetId="10">#REF!</definedName>
    <definedName name="rrr">#REF!</definedName>
    <definedName name="rrrr" localSheetId="13">#REF!</definedName>
    <definedName name="rrrr" localSheetId="10">#REF!</definedName>
    <definedName name="rrrr">#REF!</definedName>
    <definedName name="rrrrr" localSheetId="13">#REF!</definedName>
    <definedName name="rrrrr" localSheetId="10">#REF!</definedName>
    <definedName name="rrrrr">#REF!</definedName>
    <definedName name="rrrrrr" localSheetId="13">#REF!</definedName>
    <definedName name="rrrrrr" localSheetId="10">#REF!</definedName>
    <definedName name="rrrrrr">#REF!</definedName>
    <definedName name="rrrrrrrr" localSheetId="13">#REF!,#REF!</definedName>
    <definedName name="rrrrrrrr" localSheetId="10">#REF!,#REF!</definedName>
    <definedName name="rrrrrrrr">#REF!,#REF!</definedName>
    <definedName name="rrrrrrrrrr" localSheetId="13">#REF!</definedName>
    <definedName name="rrrrrrrrrr" localSheetId="10">#REF!</definedName>
    <definedName name="rrrrrrrrrr">#REF!</definedName>
    <definedName name="rrrrrrrrrrrr" localSheetId="13">#REF!</definedName>
    <definedName name="rrrrrrrrrrrr" localSheetId="10">#REF!</definedName>
    <definedName name="rrrrrrrrrrrr">#REF!</definedName>
    <definedName name="sajfelh1">#REF!</definedName>
    <definedName name="semmi">[11]Munka2!$P$23</definedName>
    <definedName name="semmi10">[11]Munka6!$C$21</definedName>
    <definedName name="semmi11">[11]Munka6!$C$20</definedName>
    <definedName name="semmi12">[11]Munka6!$C$19</definedName>
    <definedName name="semmi13">[11]Munka6!$C$7</definedName>
    <definedName name="semmi14">[11]Munka6!$C$8</definedName>
    <definedName name="semmi15">[11]Munka6!$C$17</definedName>
    <definedName name="semmi16">[11]Munka2!$P$23</definedName>
    <definedName name="semmi17">[11]Munka2!$P$22</definedName>
    <definedName name="semmi18">[11]Munka6!$C$16</definedName>
    <definedName name="semmi19">[11]Munka6!$C$11</definedName>
    <definedName name="semmi2">[11]Munka2!$P$22</definedName>
    <definedName name="semmi20">[11]Munka6!$C$15</definedName>
    <definedName name="semmi21">[11]Munka6!$C$18</definedName>
    <definedName name="semmi22">[11]Munka6!$C$10</definedName>
    <definedName name="semmi23">'[12]4. bevételek int-ként'!#REF!</definedName>
    <definedName name="semmi24">'[12]4. bevételek int-ként'!#REF!</definedName>
    <definedName name="semmi25">[11]Munka6!$C$21</definedName>
    <definedName name="semmi26">[11]Munka6!$C$20</definedName>
    <definedName name="semmi27">[11]Munka6!$C$19</definedName>
    <definedName name="semmi28">[11]Munka6!$C$7</definedName>
    <definedName name="semmi29">[11]Munka6!$C$8</definedName>
    <definedName name="semmi3">[11]Munka6!$C$16</definedName>
    <definedName name="semmi30">[11]Munka6!$C$17</definedName>
    <definedName name="semmi4">[11]Munka6!$C$11</definedName>
    <definedName name="semmi5">[11]Munka6!$C$15</definedName>
    <definedName name="semmi6">[11]Munka6!$C$18</definedName>
    <definedName name="semmi7">[11]Munka6!$C$10</definedName>
    <definedName name="semmi8">'[12]4. bevételek int-ként'!#REF!</definedName>
    <definedName name="semmi9">'[12]4. bevételek int-ként'!#REF!</definedName>
    <definedName name="ssscx" localSheetId="13">#REF!</definedName>
    <definedName name="ssscx" localSheetId="10">#REF!</definedName>
    <definedName name="ssscx">#REF!</definedName>
    <definedName name="sssss">[1]Háttéradatok!$C$29:$AG$32</definedName>
    <definedName name="sue" localSheetId="13">#REF!</definedName>
    <definedName name="sue" localSheetId="10">#REF!</definedName>
    <definedName name="sue">#REF!</definedName>
    <definedName name="szabsbírság">[10]Munka6!$C$19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[10]Munka6!$C$7</definedName>
    <definedName name="szjajövkül">#REF!</definedName>
    <definedName name="szjajövkül1">#REF!</definedName>
    <definedName name="szjakül">[10]Munka6!$C$8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3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[10]Munka6!$C$17</definedName>
    <definedName name="termőföld1">#REF!</definedName>
    <definedName name="Tűzoltóság">[1]Háttéradatok!$C$29:$AG$32</definedName>
    <definedName name="újsablon" localSheetId="13">#REF!</definedName>
    <definedName name="újsablon" localSheetId="10">#REF!</definedName>
    <definedName name="újsablon">#REF!</definedName>
    <definedName name="uuuuu" localSheetId="13">#REF!</definedName>
    <definedName name="uuuuu" localSheetId="10">#REF!</definedName>
    <definedName name="uuuuu">#REF!</definedName>
    <definedName name="v" localSheetId="13">#REF!</definedName>
    <definedName name="v" localSheetId="10">#REF!</definedName>
    <definedName name="v">#REF!</definedName>
    <definedName name="vizikátv">#REF!</definedName>
    <definedName name="vizikátv1">#REF!</definedName>
    <definedName name="vizikfelh3">'[9]7. felhalm.kiad.'!#REF!</definedName>
    <definedName name="vmk">#REF!</definedName>
    <definedName name="vv" localSheetId="13">#REF!</definedName>
    <definedName name="vv" localSheetId="10">#REF!</definedName>
    <definedName name="vv">#REF!</definedName>
    <definedName name="x" localSheetId="13">#REF!</definedName>
    <definedName name="x" localSheetId="10">#REF!</definedName>
    <definedName name="x">#REF!</definedName>
    <definedName name="xcvbnm" localSheetId="13">#REF!</definedName>
    <definedName name="xcvbnm" localSheetId="10">#REF!</definedName>
    <definedName name="xcvbnm">#REF!</definedName>
    <definedName name="xxx">[1]Háttéradatok!$C$29:$AG$32</definedName>
    <definedName name="xxx_13">[4]Háttéradatok!$C$29:$AG$32</definedName>
    <definedName name="xxx_16">[1]Háttéradatok!$C$29:$AG$32</definedName>
    <definedName name="xxx_7">[4]Háttéradatok!$C$29:$AG$32</definedName>
    <definedName name="xxxxxx">[1]Háttéradatok!$C$29:$AG$32</definedName>
    <definedName name="xxxxxx_13">[4]Háttéradatok!$C$29:$AG$32</definedName>
    <definedName name="xxxxxx_14">[13]Háttéradatok!$C$29:$AG$32</definedName>
    <definedName name="xxxxxx_15">[13]Háttéradatok!$C$29:$AG$32</definedName>
    <definedName name="xxxxxx_16">[13]Háttéradatok!$C$29:$AG$32</definedName>
    <definedName name="xxxxxx_18">[4]Háttéradatok!$C$29:$AG$32</definedName>
    <definedName name="xxxxxx_7">[4]Háttéradatok!$C$29:$AG$32</definedName>
    <definedName name="xxxxxxxxxxxxxxxxxxxxxxxxxxx" localSheetId="13">#REF!</definedName>
    <definedName name="xxxxxxxxxxxxxxxxxxxxxxxxxxx" localSheetId="10">#REF!</definedName>
    <definedName name="xxxxxxxxxxxxxxxxxxxxxxxxxxx">#REF!</definedName>
    <definedName name="y" localSheetId="13">#REF!,#REF!</definedName>
    <definedName name="y" localSheetId="10">#REF!,#REF!</definedName>
    <definedName name="y">#REF!,#REF!</definedName>
    <definedName name="ycxd" localSheetId="13">#REF!</definedName>
    <definedName name="ycxd" localSheetId="10">#REF!</definedName>
    <definedName name="ycxd">#REF!</definedName>
    <definedName name="yxc" localSheetId="13">#REF!</definedName>
    <definedName name="yxc" localSheetId="10">#REF!</definedName>
    <definedName name="yxc">#REF!</definedName>
    <definedName name="zzz">[1]Háttéradatok!$B$22:$AG$28</definedName>
  </definedNames>
  <calcPr calcId="124519"/>
</workbook>
</file>

<file path=xl/calcChain.xml><?xml version="1.0" encoding="utf-8"?>
<calcChain xmlns="http://schemas.openxmlformats.org/spreadsheetml/2006/main">
  <c r="M111" i="14"/>
  <c r="G111"/>
  <c r="F111"/>
  <c r="M76"/>
  <c r="G76"/>
  <c r="G70"/>
  <c r="M12"/>
  <c r="K20" i="5"/>
  <c r="J20"/>
  <c r="K13"/>
  <c r="J13"/>
  <c r="F13"/>
  <c r="F20"/>
  <c r="E20"/>
  <c r="E13"/>
  <c r="G107" i="1"/>
  <c r="F107"/>
  <c r="G113"/>
  <c r="F113"/>
  <c r="G77"/>
  <c r="F77"/>
  <c r="G70"/>
  <c r="F70"/>
  <c r="G22"/>
  <c r="F22"/>
  <c r="G93" i="14"/>
  <c r="F93"/>
  <c r="G81"/>
  <c r="G79"/>
  <c r="F76"/>
  <c r="F70"/>
  <c r="F12"/>
  <c r="G12"/>
  <c r="G10"/>
  <c r="G8"/>
  <c r="G6"/>
  <c r="F6" i="5"/>
  <c r="K8"/>
  <c r="K6"/>
  <c r="G85" i="1"/>
  <c r="G86"/>
  <c r="G87"/>
  <c r="G90"/>
  <c r="G93"/>
  <c r="G94"/>
  <c r="G96"/>
  <c r="F96"/>
  <c r="G82"/>
  <c r="G84"/>
  <c r="J15" i="11"/>
  <c r="J13"/>
  <c r="B15"/>
  <c r="B14"/>
  <c r="I56" i="7"/>
  <c r="I51"/>
  <c r="I49"/>
  <c r="I18"/>
  <c r="J10" i="11"/>
  <c r="J9"/>
  <c r="J8"/>
  <c r="J57" i="17"/>
  <c r="J54"/>
  <c r="J49"/>
  <c r="J45"/>
  <c r="J46"/>
  <c r="J44"/>
  <c r="I45"/>
  <c r="I46"/>
  <c r="I44"/>
  <c r="J38"/>
  <c r="J39"/>
  <c r="J40"/>
  <c r="J41"/>
  <c r="J42"/>
  <c r="I38"/>
  <c r="I39"/>
  <c r="I40"/>
  <c r="I41"/>
  <c r="I42"/>
  <c r="J37"/>
  <c r="I37"/>
  <c r="G57"/>
  <c r="G54"/>
  <c r="G42"/>
  <c r="G41"/>
  <c r="G34"/>
  <c r="G40"/>
  <c r="G39"/>
  <c r="G37"/>
  <c r="G33"/>
  <c r="F33"/>
  <c r="G45"/>
  <c r="G46"/>
  <c r="F49"/>
  <c r="G44"/>
  <c r="G12" i="1"/>
  <c r="G10"/>
  <c r="G8"/>
  <c r="C22" i="34"/>
  <c r="C30" s="1"/>
  <c r="C14"/>
  <c r="C12"/>
  <c r="C13" s="1"/>
  <c r="C31" s="1"/>
  <c r="F16" i="11"/>
  <c r="F14"/>
  <c r="B16"/>
  <c r="D16"/>
  <c r="D14"/>
  <c r="F41" i="15"/>
  <c r="F40"/>
  <c r="F38"/>
  <c r="F37"/>
  <c r="F35"/>
  <c r="F34"/>
  <c r="F32"/>
  <c r="F31"/>
  <c r="F29"/>
  <c r="F28"/>
  <c r="F26"/>
  <c r="F25"/>
  <c r="F21"/>
  <c r="F22"/>
  <c r="F20"/>
  <c r="F12"/>
  <c r="F14"/>
  <c r="F8"/>
  <c r="G38" i="17"/>
  <c r="I103" i="14"/>
  <c r="I104" s="1"/>
  <c r="I111"/>
  <c r="L95"/>
  <c r="L103" s="1"/>
  <c r="L81"/>
  <c r="L80"/>
  <c r="L79"/>
  <c r="L73"/>
  <c r="L72"/>
  <c r="L70"/>
  <c r="L20"/>
  <c r="L9"/>
  <c r="L10"/>
  <c r="L11"/>
  <c r="L8"/>
  <c r="L12" s="1"/>
  <c r="L22" s="1"/>
  <c r="G108"/>
  <c r="G107"/>
  <c r="E93"/>
  <c r="E104" s="1"/>
  <c r="G82"/>
  <c r="G84"/>
  <c r="G85"/>
  <c r="G86"/>
  <c r="G87"/>
  <c r="G88"/>
  <c r="G89"/>
  <c r="G91"/>
  <c r="G80"/>
  <c r="J95"/>
  <c r="J87"/>
  <c r="J81"/>
  <c r="J52"/>
  <c r="J51"/>
  <c r="J46"/>
  <c r="J18"/>
  <c r="J14"/>
  <c r="E75"/>
  <c r="L75" s="1"/>
  <c r="G73"/>
  <c r="G65"/>
  <c r="G48"/>
  <c r="G49"/>
  <c r="G50"/>
  <c r="G51"/>
  <c r="G47"/>
  <c r="G38"/>
  <c r="G39"/>
  <c r="G40"/>
  <c r="G36"/>
  <c r="G34"/>
  <c r="G20"/>
  <c r="G19"/>
  <c r="G14"/>
  <c r="E12"/>
  <c r="E22" s="1"/>
  <c r="G9"/>
  <c r="G7"/>
  <c r="E5" i="32"/>
  <c r="E4"/>
  <c r="E11" s="1"/>
  <c r="G51" i="7"/>
  <c r="I52"/>
  <c r="I48"/>
  <c r="I42"/>
  <c r="I23"/>
  <c r="I24"/>
  <c r="I26"/>
  <c r="I29"/>
  <c r="I22"/>
  <c r="I20"/>
  <c r="I19"/>
  <c r="I17"/>
  <c r="I16"/>
  <c r="H12" i="6"/>
  <c r="I7"/>
  <c r="E15"/>
  <c r="K17" i="5"/>
  <c r="I13"/>
  <c r="I20" s="1"/>
  <c r="K11"/>
  <c r="D19"/>
  <c r="D20" s="1"/>
  <c r="F16"/>
  <c r="D13"/>
  <c r="F8"/>
  <c r="F9"/>
  <c r="G9" i="1"/>
  <c r="G7"/>
  <c r="E12"/>
  <c r="G110"/>
  <c r="E107"/>
  <c r="E113" s="1"/>
  <c r="G98"/>
  <c r="E106"/>
  <c r="E96"/>
  <c r="G83"/>
  <c r="E76"/>
  <c r="G73"/>
  <c r="E22"/>
  <c r="G20"/>
  <c r="G65"/>
  <c r="G48"/>
  <c r="G49"/>
  <c r="G50"/>
  <c r="G51"/>
  <c r="G52"/>
  <c r="G54"/>
  <c r="G55"/>
  <c r="G47"/>
  <c r="G46"/>
  <c r="G34"/>
  <c r="G35"/>
  <c r="G36"/>
  <c r="G38"/>
  <c r="G39"/>
  <c r="G40"/>
  <c r="G41"/>
  <c r="G42"/>
  <c r="E70"/>
  <c r="E77" s="1"/>
  <c r="E7" i="25"/>
  <c r="G5" i="9"/>
  <c r="J16" i="11" l="1"/>
  <c r="G49" i="17"/>
  <c r="E111" i="14"/>
  <c r="L93"/>
  <c r="H18" i="6"/>
  <c r="G56" i="7"/>
  <c r="E76" i="14"/>
  <c r="L76" s="1"/>
  <c r="L111"/>
  <c r="F22" i="28"/>
  <c r="F51" i="7"/>
  <c r="F31"/>
  <c r="I31" s="1"/>
  <c r="H4" i="5"/>
  <c r="D14" i="1"/>
  <c r="G14" s="1"/>
  <c r="E23" i="21"/>
  <c r="E22"/>
  <c r="E21" l="1"/>
  <c r="E18"/>
  <c r="E15"/>
  <c r="E12"/>
  <c r="E9"/>
  <c r="E6"/>
  <c r="E44" i="15"/>
  <c r="E39" l="1"/>
  <c r="F39" s="1"/>
  <c r="E36"/>
  <c r="F36" s="1"/>
  <c r="E33"/>
  <c r="F33" s="1"/>
  <c r="E30"/>
  <c r="F30" s="1"/>
  <c r="E27"/>
  <c r="F27" s="1"/>
  <c r="E24"/>
  <c r="F24" s="1"/>
  <c r="E18"/>
  <c r="F18" s="1"/>
  <c r="E15"/>
  <c r="E12"/>
  <c r="E9"/>
  <c r="E6"/>
  <c r="F6" s="1"/>
  <c r="E43"/>
  <c r="E42" s="1"/>
  <c r="F42" s="1"/>
  <c r="E21" l="1"/>
  <c r="H83" i="14"/>
  <c r="J83" s="1"/>
  <c r="H72"/>
  <c r="D72"/>
  <c r="G72" s="1"/>
  <c r="G75" s="1"/>
  <c r="D33"/>
  <c r="G33" s="1"/>
  <c r="D93" i="1" l="1"/>
  <c r="D86" s="1"/>
  <c r="D72" l="1"/>
  <c r="G72" s="1"/>
  <c r="D96"/>
  <c r="D33"/>
  <c r="G33" s="1"/>
  <c r="E22" i="28" l="1"/>
  <c r="E26" s="1"/>
  <c r="E28" s="1"/>
  <c r="F26"/>
  <c r="D6" i="29"/>
  <c r="E6"/>
  <c r="F6"/>
  <c r="G6"/>
  <c r="C6"/>
  <c r="H5"/>
  <c r="H4"/>
  <c r="D10" i="11"/>
  <c r="F10"/>
  <c r="J6"/>
  <c r="E6" s="1"/>
  <c r="E10" s="1"/>
  <c r="H6" i="29" l="1"/>
  <c r="I6" i="11"/>
  <c r="I10" s="1"/>
  <c r="G6"/>
  <c r="G10" s="1"/>
  <c r="C6"/>
  <c r="D37" i="14"/>
  <c r="G37" s="1"/>
  <c r="K6" l="1"/>
  <c r="H110"/>
  <c r="H103"/>
  <c r="J103" s="1"/>
  <c r="H93"/>
  <c r="J93" s="1"/>
  <c r="H75"/>
  <c r="H66"/>
  <c r="H57"/>
  <c r="J57" s="1"/>
  <c r="H45"/>
  <c r="K7"/>
  <c r="M7" s="1"/>
  <c r="K8"/>
  <c r="M8" s="1"/>
  <c r="K9"/>
  <c r="K10"/>
  <c r="M10" s="1"/>
  <c r="K11"/>
  <c r="K13"/>
  <c r="K15"/>
  <c r="K16"/>
  <c r="K17"/>
  <c r="K18"/>
  <c r="M18" s="1"/>
  <c r="K19"/>
  <c r="M19" s="1"/>
  <c r="K20"/>
  <c r="M20" s="1"/>
  <c r="K21"/>
  <c r="K23"/>
  <c r="K25"/>
  <c r="K26"/>
  <c r="K27"/>
  <c r="K28"/>
  <c r="K29"/>
  <c r="K30"/>
  <c r="K32"/>
  <c r="K34"/>
  <c r="M34" s="1"/>
  <c r="K35"/>
  <c r="M35" s="1"/>
  <c r="K36"/>
  <c r="M36" s="1"/>
  <c r="K38"/>
  <c r="M38" s="1"/>
  <c r="K39"/>
  <c r="M39" s="1"/>
  <c r="K40"/>
  <c r="M40" s="1"/>
  <c r="K42"/>
  <c r="K43"/>
  <c r="K44"/>
  <c r="K46"/>
  <c r="M46" s="1"/>
  <c r="K47"/>
  <c r="M47" s="1"/>
  <c r="K48"/>
  <c r="M48" s="1"/>
  <c r="K49"/>
  <c r="M49" s="1"/>
  <c r="K50"/>
  <c r="M50" s="1"/>
  <c r="K51"/>
  <c r="M51" s="1"/>
  <c r="K52"/>
  <c r="M52" s="1"/>
  <c r="K53"/>
  <c r="M53" s="1"/>
  <c r="K54"/>
  <c r="M54" s="1"/>
  <c r="K55"/>
  <c r="K56"/>
  <c r="K58"/>
  <c r="K59"/>
  <c r="K60"/>
  <c r="K61"/>
  <c r="K62"/>
  <c r="K64"/>
  <c r="K65"/>
  <c r="M65" s="1"/>
  <c r="K67"/>
  <c r="K68"/>
  <c r="K71"/>
  <c r="K73"/>
  <c r="K74"/>
  <c r="K77"/>
  <c r="K78"/>
  <c r="K79"/>
  <c r="M79" s="1"/>
  <c r="K80"/>
  <c r="M80" s="1"/>
  <c r="K81"/>
  <c r="M81" s="1"/>
  <c r="K82"/>
  <c r="M82" s="1"/>
  <c r="K84"/>
  <c r="M84" s="1"/>
  <c r="K85"/>
  <c r="M85" s="1"/>
  <c r="K86"/>
  <c r="M86" s="1"/>
  <c r="K87"/>
  <c r="M87" s="1"/>
  <c r="K88"/>
  <c r="M88" s="1"/>
  <c r="K89"/>
  <c r="M89" s="1"/>
  <c r="K91"/>
  <c r="M91" s="1"/>
  <c r="K94"/>
  <c r="K95"/>
  <c r="M95" s="1"/>
  <c r="K97"/>
  <c r="K98"/>
  <c r="K99"/>
  <c r="K100"/>
  <c r="K101"/>
  <c r="K102"/>
  <c r="K106"/>
  <c r="K107"/>
  <c r="M107" s="1"/>
  <c r="K108"/>
  <c r="M108" s="1"/>
  <c r="K109"/>
  <c r="H12"/>
  <c r="K72" l="1"/>
  <c r="M72" s="1"/>
  <c r="M73"/>
  <c r="H22"/>
  <c r="K37"/>
  <c r="M37" s="1"/>
  <c r="H104"/>
  <c r="F18" i="8"/>
  <c r="F19" s="1"/>
  <c r="G18"/>
  <c r="G19" s="1"/>
  <c r="H18"/>
  <c r="H19" s="1"/>
  <c r="I18"/>
  <c r="I19" s="1"/>
  <c r="J18"/>
  <c r="J19" s="1"/>
  <c r="K18"/>
  <c r="K19" s="1"/>
  <c r="L18"/>
  <c r="L19" s="1"/>
  <c r="E18"/>
  <c r="E19" s="1"/>
  <c r="K14" i="14"/>
  <c r="M14" s="1"/>
  <c r="F55" i="7"/>
  <c r="I55" s="1"/>
  <c r="D37" i="1"/>
  <c r="G37" s="1"/>
  <c r="D12"/>
  <c r="D22" s="1"/>
  <c r="H111" i="14" l="1"/>
  <c r="J111" s="1"/>
  <c r="J104"/>
  <c r="H70"/>
  <c r="J22"/>
  <c r="H9" i="5"/>
  <c r="K9" s="1"/>
  <c r="G19" i="6"/>
  <c r="G12"/>
  <c r="I12" s="1"/>
  <c r="I18" s="1"/>
  <c r="F7"/>
  <c r="F8"/>
  <c r="F6"/>
  <c r="C18" i="5"/>
  <c r="C17"/>
  <c r="C14"/>
  <c r="B17"/>
  <c r="B16"/>
  <c r="B14"/>
  <c r="H8"/>
  <c r="H10"/>
  <c r="K10" s="1"/>
  <c r="H7"/>
  <c r="K7" s="1"/>
  <c r="H6"/>
  <c r="G7"/>
  <c r="G8"/>
  <c r="G9"/>
  <c r="G10"/>
  <c r="G6"/>
  <c r="H76" i="14" l="1"/>
  <c r="J76" s="1"/>
  <c r="J70"/>
  <c r="H13" i="5"/>
  <c r="E20" i="9"/>
  <c r="G20" s="1"/>
  <c r="E22" l="1"/>
  <c r="E23" s="1"/>
  <c r="G23" s="1"/>
  <c r="C31" i="13"/>
  <c r="D31"/>
  <c r="E31"/>
  <c r="E24" i="31" l="1"/>
  <c r="D24"/>
  <c r="C24"/>
  <c r="E18"/>
  <c r="D18"/>
  <c r="C18"/>
  <c r="E16"/>
  <c r="D16"/>
  <c r="C16"/>
  <c r="C25" l="1"/>
  <c r="C11" i="32"/>
  <c r="E25" i="31"/>
  <c r="D25"/>
  <c r="C22" i="30"/>
  <c r="C14"/>
  <c r="C12"/>
  <c r="C13" s="1"/>
  <c r="C30" l="1"/>
  <c r="C31" s="1"/>
  <c r="F17" i="13" l="1"/>
  <c r="F18"/>
  <c r="F19"/>
  <c r="F20"/>
  <c r="F21"/>
  <c r="F16"/>
  <c r="D23"/>
  <c r="E23"/>
  <c r="F26"/>
  <c r="F27"/>
  <c r="F28"/>
  <c r="F29"/>
  <c r="F30"/>
  <c r="F25"/>
  <c r="F31" l="1"/>
  <c r="F23"/>
  <c r="D90" i="14" l="1"/>
  <c r="G90" s="1"/>
  <c r="K92"/>
  <c r="K90" l="1"/>
  <c r="D83"/>
  <c r="G83" s="1"/>
  <c r="H37" i="17"/>
  <c r="D37"/>
  <c r="K83" i="14" l="1"/>
  <c r="M83" s="1"/>
  <c r="M90"/>
  <c r="F28" i="28"/>
  <c r="D22"/>
  <c r="D26" s="1"/>
  <c r="D28" s="1"/>
  <c r="C22"/>
  <c r="C26" s="1"/>
  <c r="C28" s="1"/>
  <c r="F13"/>
  <c r="F15" s="1"/>
  <c r="E15"/>
  <c r="D13"/>
  <c r="D15" s="1"/>
  <c r="C13"/>
  <c r="C15" s="1"/>
  <c r="D17" i="26"/>
  <c r="C17"/>
  <c r="C17" i="25"/>
  <c r="E17" s="1"/>
  <c r="C8"/>
  <c r="E8" s="1"/>
  <c r="C18" l="1"/>
  <c r="E18" s="1"/>
  <c r="H9" i="24"/>
  <c r="G9"/>
  <c r="F9"/>
  <c r="E9"/>
  <c r="B9"/>
  <c r="I9"/>
  <c r="D9"/>
  <c r="D105" i="14" s="1"/>
  <c r="K105" s="1"/>
  <c r="N23" i="23" l="1"/>
  <c r="M23"/>
  <c r="L23"/>
  <c r="K23"/>
  <c r="J23"/>
  <c r="I23"/>
  <c r="H23"/>
  <c r="G23"/>
  <c r="F23"/>
  <c r="E23"/>
  <c r="D23"/>
  <c r="C23"/>
  <c r="O22"/>
  <c r="O21"/>
  <c r="O20"/>
  <c r="O19"/>
  <c r="O18"/>
  <c r="O17"/>
  <c r="O16"/>
  <c r="O15"/>
  <c r="O14"/>
  <c r="N12"/>
  <c r="M12"/>
  <c r="M24" s="1"/>
  <c r="L12"/>
  <c r="K12"/>
  <c r="J12"/>
  <c r="I12"/>
  <c r="H12"/>
  <c r="H24" s="1"/>
  <c r="G12"/>
  <c r="F12"/>
  <c r="E12"/>
  <c r="D12"/>
  <c r="C12"/>
  <c r="O11"/>
  <c r="O10"/>
  <c r="O9"/>
  <c r="O8"/>
  <c r="O7"/>
  <c r="O6"/>
  <c r="O5"/>
  <c r="E24" l="1"/>
  <c r="G24"/>
  <c r="I24"/>
  <c r="D24"/>
  <c r="L24"/>
  <c r="F24"/>
  <c r="J24"/>
  <c r="K24"/>
  <c r="N24"/>
  <c r="O23"/>
  <c r="C24"/>
  <c r="O12"/>
  <c r="H56" i="17"/>
  <c r="D56"/>
  <c r="I55"/>
  <c r="I56" s="1"/>
  <c r="H53"/>
  <c r="D53"/>
  <c r="I52"/>
  <c r="I51"/>
  <c r="I50"/>
  <c r="H49"/>
  <c r="H54" s="1"/>
  <c r="D49"/>
  <c r="I48"/>
  <c r="I47"/>
  <c r="I36"/>
  <c r="I35"/>
  <c r="H34"/>
  <c r="H40" s="1"/>
  <c r="H41" s="1"/>
  <c r="D34"/>
  <c r="D40" s="1"/>
  <c r="I32"/>
  <c r="I31"/>
  <c r="I30"/>
  <c r="I27"/>
  <c r="I26"/>
  <c r="I25"/>
  <c r="I24"/>
  <c r="I23"/>
  <c r="I22"/>
  <c r="I21"/>
  <c r="I20"/>
  <c r="I19"/>
  <c r="H18"/>
  <c r="H29" s="1"/>
  <c r="D18"/>
  <c r="D29" s="1"/>
  <c r="I17"/>
  <c r="H15"/>
  <c r="D15"/>
  <c r="I14"/>
  <c r="I13"/>
  <c r="I12"/>
  <c r="I11"/>
  <c r="H10"/>
  <c r="D10"/>
  <c r="I9"/>
  <c r="I8"/>
  <c r="I7"/>
  <c r="I6"/>
  <c r="D110" i="14"/>
  <c r="D96"/>
  <c r="K96" s="1"/>
  <c r="D69"/>
  <c r="K69" s="1"/>
  <c r="D66"/>
  <c r="D63"/>
  <c r="K63" s="1"/>
  <c r="D57"/>
  <c r="D41"/>
  <c r="K41" s="1"/>
  <c r="K33"/>
  <c r="M33" s="1"/>
  <c r="D24"/>
  <c r="D12"/>
  <c r="K12" s="1"/>
  <c r="C32" i="13"/>
  <c r="B32"/>
  <c r="F32" s="1"/>
  <c r="B31"/>
  <c r="C23"/>
  <c r="B23"/>
  <c r="C14"/>
  <c r="B14"/>
  <c r="D15" i="11"/>
  <c r="D17" s="1"/>
  <c r="B10"/>
  <c r="B17" s="1"/>
  <c r="K57" i="14" l="1"/>
  <c r="M57" s="1"/>
  <c r="G57"/>
  <c r="K66"/>
  <c r="M66" s="1"/>
  <c r="G66"/>
  <c r="H57" i="17"/>
  <c r="K110" i="14"/>
  <c r="M110" s="1"/>
  <c r="G110"/>
  <c r="D41" i="17"/>
  <c r="D31" i="14"/>
  <c r="K31" s="1"/>
  <c r="K24"/>
  <c r="O24" i="23"/>
  <c r="D93" i="14"/>
  <c r="D75"/>
  <c r="K75" s="1"/>
  <c r="M75" s="1"/>
  <c r="F14" i="13"/>
  <c r="D22" i="14" s="1"/>
  <c r="D45"/>
  <c r="I49" i="17"/>
  <c r="I18"/>
  <c r="I29" s="1"/>
  <c r="I34"/>
  <c r="I53"/>
  <c r="I15"/>
  <c r="D54"/>
  <c r="D33"/>
  <c r="D42" s="1"/>
  <c r="I10"/>
  <c r="H33"/>
  <c r="H42" s="1"/>
  <c r="F15" i="11"/>
  <c r="F17" s="1"/>
  <c r="J17" s="1"/>
  <c r="J11"/>
  <c r="K22" i="14" l="1"/>
  <c r="M22" s="1"/>
  <c r="G22"/>
  <c r="K93"/>
  <c r="M93" s="1"/>
  <c r="D57" i="17"/>
  <c r="K45" i="14"/>
  <c r="M45" s="1"/>
  <c r="G45"/>
  <c r="E11" i="11"/>
  <c r="G11"/>
  <c r="C11"/>
  <c r="D70" i="14"/>
  <c r="I54" i="17"/>
  <c r="I33"/>
  <c r="I57" l="1"/>
  <c r="E15" i="11"/>
  <c r="G15"/>
  <c r="C15"/>
  <c r="D76" i="14"/>
  <c r="K70"/>
  <c r="M70" s="1"/>
  <c r="K76" l="1"/>
  <c r="D103"/>
  <c r="D104" l="1"/>
  <c r="K103"/>
  <c r="M103" s="1"/>
  <c r="K104" l="1"/>
  <c r="G104"/>
  <c r="D111"/>
  <c r="K111" s="1"/>
  <c r="F56" i="7"/>
  <c r="G17" i="6"/>
  <c r="C14"/>
  <c r="C12"/>
  <c r="G4"/>
  <c r="H19" i="5"/>
  <c r="K19" s="1"/>
  <c r="B18"/>
  <c r="C15"/>
  <c r="C19" l="1"/>
  <c r="F15"/>
  <c r="F19" s="1"/>
  <c r="C17" i="6"/>
  <c r="E17" s="1"/>
  <c r="E14"/>
  <c r="H20" i="5"/>
  <c r="C18" i="6"/>
  <c r="E18" s="1"/>
  <c r="G18"/>
  <c r="C20" s="1"/>
  <c r="D112" i="1"/>
  <c r="G112" s="1"/>
  <c r="D106"/>
  <c r="G106" s="1"/>
  <c r="D80"/>
  <c r="D69"/>
  <c r="D66"/>
  <c r="D63"/>
  <c r="D57"/>
  <c r="D31"/>
  <c r="C7" i="5"/>
  <c r="F7" s="1"/>
  <c r="C10" l="1"/>
  <c r="F10" s="1"/>
  <c r="G66" i="1"/>
  <c r="D45"/>
  <c r="G20" i="6"/>
  <c r="D76" i="1"/>
  <c r="C13" i="5"/>
  <c r="H22" s="1"/>
  <c r="D107" i="1"/>
  <c r="D113" l="1"/>
  <c r="D118"/>
  <c r="G76"/>
  <c r="D70"/>
  <c r="C22" i="5"/>
  <c r="H21"/>
  <c r="C20"/>
  <c r="D77" i="1" l="1"/>
  <c r="D117"/>
</calcChain>
</file>

<file path=xl/sharedStrings.xml><?xml version="1.0" encoding="utf-8"?>
<sst xmlns="http://schemas.openxmlformats.org/spreadsheetml/2006/main" count="1766" uniqueCount="747">
  <si>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</si>
  <si>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</si>
  <si>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</si>
  <si>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</si>
  <si>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</si>
  <si>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</si>
  <si>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</si>
  <si>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</si>
  <si>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</si>
  <si>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</si>
  <si>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</si>
  <si>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</si>
  <si>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</si>
  <si>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</si>
  <si>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</si>
  <si>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</si>
  <si>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</si>
  <si>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</si>
  <si>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</si>
  <si>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</si>
  <si>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</si>
  <si>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</si>
  <si>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</si>
  <si>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</si>
  <si>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</si>
  <si>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</si>
  <si>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</si>
  <si>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</si>
  <si>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</si>
  <si>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</si>
  <si>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</si>
  <si>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</si>
  <si>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</si>
  <si>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</si>
  <si>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</si>
  <si>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</si>
  <si>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</si>
  <si>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</si>
  <si>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</si>
  <si>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</si>
  <si>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</si>
  <si>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</si>
  <si>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</si>
  <si>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</si>
  <si>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</si>
  <si>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</si>
  <si>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</si>
  <si>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</si>
  <si>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</si>
  <si>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</si>
  <si>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</si>
  <si>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</si>
  <si>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</si>
  <si>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</si>
  <si>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</si>
  <si>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</si>
  <si>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</si>
  <si>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</si>
  <si>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</si>
  <si>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</si>
  <si>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</si>
  <si>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</si>
  <si>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</si>
  <si>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</si>
  <si>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</si>
  <si>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</si>
  <si>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</si>
  <si>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</si>
  <si>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</si>
  <si>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</si>
  <si>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</si>
  <si>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</si>
  <si>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</si>
  <si>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</si>
  <si>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</si>
  <si>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</si>
  <si>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</si>
  <si>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</si>
  <si>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</si>
  <si>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</si>
  <si>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</si>
  <si>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</si>
  <si>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</si>
  <si>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</si>
  <si>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</si>
  <si>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</si>
  <si>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</si>
  <si>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</si>
  <si>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</si>
  <si>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</si>
  <si>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</si>
  <si>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</si>
  <si>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</si>
  <si>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</si>
  <si>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</si>
  <si>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</si>
  <si>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</si>
  <si>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</si>
  <si>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</si>
  <si>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</si>
  <si>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</si>
  <si>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</si>
  <si>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</si>
  <si>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</si>
  <si>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</si>
  <si>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</si>
  <si>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</si>
  <si>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</si>
  <si>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</si>
  <si>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</si>
  <si>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</si>
  <si>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</si>
  <si>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</si>
  <si>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</si>
  <si>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</si>
  <si>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</si>
  <si>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</si>
  <si>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</si>
  <si>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</si>
  <si>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</si>
  <si>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</si>
  <si>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</si>
  <si>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</si>
  <si>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</si>
  <si>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</si>
  <si>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</si>
  <si>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</si>
  <si>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</si>
  <si>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</si>
  <si>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</si>
  <si>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</si>
  <si>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</si>
  <si>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</si>
  <si>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</si>
  <si>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</si>
  <si>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</si>
  <si>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</si>
  <si>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</si>
  <si>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</si>
  <si>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</si>
  <si>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</si>
  <si>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</si>
  <si>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</si>
  <si>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</si>
  <si>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</si>
  <si>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</si>
  <si>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</si>
  <si>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</si>
  <si>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</si>
  <si>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</si>
  <si>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</si>
  <si>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</si>
  <si>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</si>
  <si>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</si>
  <si>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</si>
  <si>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</si>
  <si>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</si>
  <si>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</si>
  <si>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</si>
  <si>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</si>
  <si>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</si>
  <si>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</si>
  <si>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</si>
  <si>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</si>
  <si>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</si>
  <si>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</si>
  <si>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</si>
  <si>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</si>
  <si>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</si>
  <si>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</si>
  <si>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</si>
  <si>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</si>
  <si>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</si>
  <si>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</si>
  <si>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</si>
  <si>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</si>
  <si>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</si>
  <si>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</si>
  <si>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</si>
  <si>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</si>
  <si>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</si>
  <si>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</si>
  <si>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</si>
  <si>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</si>
  <si>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</si>
  <si>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</si>
  <si>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</si>
  <si>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</si>
  <si>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</si>
  <si>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</si>
  <si>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</si>
  <si>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</si>
  <si>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</si>
  <si>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</si>
  <si>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</si>
  <si>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</si>
  <si>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</si>
  <si>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</si>
  <si>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</si>
  <si>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</si>
  <si>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</si>
  <si>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</si>
  <si>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</si>
  <si>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</si>
  <si>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</si>
  <si>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</si>
  <si>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</si>
  <si>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</si>
  <si>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</si>
  <si>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</si>
  <si>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</si>
  <si>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</si>
  <si>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</si>
  <si>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</si>
  <si>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</si>
  <si>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</si>
  <si>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</si>
  <si>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</si>
  <si>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</si>
  <si>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</si>
  <si>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</si>
  <si>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</si>
  <si>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</si>
  <si>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</si>
  <si>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</si>
  <si>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</si>
  <si>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</si>
  <si>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</si>
  <si>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</si>
  <si>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</si>
  <si>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</si>
  <si>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</si>
  <si>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</si>
  <si>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</si>
  <si>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</si>
  <si>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</si>
  <si>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</si>
  <si>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</si>
  <si>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</si>
  <si>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</si>
  <si>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</si>
  <si>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</si>
  <si>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</si>
  <si>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</si>
  <si>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</si>
  <si>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</si>
  <si>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</si>
  <si>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</si>
  <si>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</si>
  <si>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</si>
  <si>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</si>
  <si>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</si>
  <si>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</si>
  <si>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</si>
  <si>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</si>
  <si>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</si>
  <si>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</si>
  <si>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</si>
  <si>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</si>
  <si>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</si>
  <si>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</si>
  <si>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</si>
  <si>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</si>
  <si>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</si>
  <si>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</si>
  <si>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</si>
  <si>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</si>
  <si>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</si>
  <si>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</si>
  <si>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</si>
  <si>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</si>
  <si>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</si>
  <si>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</si>
  <si>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</si>
  <si>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</si>
  <si>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</si>
  <si>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</si>
  <si>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</si>
  <si>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</si>
  <si>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</si>
  <si>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</si>
  <si>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</si>
  <si>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</si>
  <si>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</si>
  <si>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</si>
  <si>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</si>
  <si>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</si>
  <si>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</si>
  <si>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</si>
  <si>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</si>
  <si>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</si>
  <si>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</si>
  <si>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</si>
  <si>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</si>
  <si>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</si>
  <si>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</si>
  <si>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</si>
  <si>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</si>
  <si>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</si>
  <si>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</si>
  <si>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</si>
  <si>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</si>
  <si>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</si>
  <si>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</si>
  <si>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</si>
  <si>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</si>
  <si>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</si>
  <si>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</si>
  <si>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</si>
  <si>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</si>
  <si>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</si>
  <si>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</si>
  <si>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</si>
  <si>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</si>
  <si>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</si>
  <si>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</si>
  <si>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</si>
  <si>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</si>
  <si>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</si>
  <si>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</si>
  <si>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</si>
  <si>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</si>
  <si>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</si>
  <si>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</si>
  <si>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</si>
  <si>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</si>
  <si>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 xml:space="preserve">I. </t>
  </si>
  <si>
    <t>A helyi önkormányzatok működésének általános támogatása összesen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</si>
  <si>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</si>
  <si>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</si>
  <si>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</si>
  <si>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</si>
  <si>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</si>
  <si>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</si>
  <si>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</si>
  <si>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</si>
  <si>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II.2. (1) 1</t>
  </si>
  <si>
    <t>II.2. (8) 1</t>
  </si>
  <si>
    <t>II.2. (1) 2</t>
  </si>
  <si>
    <t>II.4.</t>
  </si>
  <si>
    <t>A köznevelési intézmények működtetéséhez kapcsolódó támogatás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</si>
  <si>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</si>
  <si>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</si>
  <si>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</si>
  <si>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</si>
  <si>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</si>
  <si>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</si>
  <si>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</si>
  <si>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</si>
  <si>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</si>
  <si>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</si>
  <si>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</si>
  <si>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</si>
  <si>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</si>
  <si>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</si>
  <si>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</si>
  <si>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</si>
  <si>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</si>
  <si>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</si>
  <si>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</si>
  <si>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</si>
  <si>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</si>
  <si>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</si>
  <si>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</si>
  <si>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</si>
  <si>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</si>
  <si>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</si>
  <si>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</si>
  <si>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</si>
  <si>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</si>
  <si>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</si>
  <si>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</si>
  <si>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</si>
  <si>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</si>
  <si>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</si>
  <si>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</si>
  <si>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</si>
  <si>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</si>
  <si>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</si>
  <si>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</si>
  <si>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</si>
  <si>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</si>
  <si>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</si>
  <si>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</si>
  <si>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</si>
  <si>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</si>
  <si>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</si>
  <si>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</si>
  <si>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</si>
  <si>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</si>
  <si>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</si>
  <si>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</si>
  <si>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</si>
  <si>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</si>
  <si>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</si>
  <si>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</si>
  <si>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</si>
  <si>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</si>
  <si>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</si>
  <si>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</si>
  <si>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</si>
  <si>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</si>
  <si>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</si>
  <si>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</si>
  <si>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</si>
  <si>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</si>
  <si>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</si>
  <si>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</si>
  <si>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</si>
  <si>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</si>
  <si>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</si>
  <si>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</si>
  <si>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</si>
  <si>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</si>
  <si>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</si>
  <si>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</si>
  <si>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</si>
  <si>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</si>
  <si>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</si>
  <si>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</si>
  <si>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</si>
  <si>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</si>
  <si>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</si>
  <si>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</si>
  <si>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</si>
  <si>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</si>
  <si>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</si>
  <si>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</si>
  <si>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</si>
  <si>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</si>
  <si>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</si>
  <si>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</si>
  <si>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</si>
  <si>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</si>
  <si>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</si>
  <si>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</si>
  <si>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</si>
  <si>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</si>
  <si>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</si>
  <si>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</si>
  <si>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</si>
  <si>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Személyi juttatások</t>
  </si>
  <si>
    <t>Finanszírozási kiadások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</si>
  <si>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</si>
  <si>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</si>
  <si>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</si>
  <si>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</si>
  <si>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</si>
  <si>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</si>
  <si>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</si>
  <si>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</si>
  <si>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</si>
  <si>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</si>
  <si>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</si>
  <si>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</si>
  <si>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</si>
  <si>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</si>
  <si>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</si>
  <si>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</si>
  <si>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</si>
  <si>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</si>
  <si>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</si>
  <si>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</si>
  <si>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</si>
  <si>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</si>
  <si>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</si>
  <si>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</si>
  <si>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</si>
  <si>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</si>
  <si>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</si>
  <si>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</si>
  <si>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</si>
  <si>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</si>
  <si>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</si>
  <si>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</si>
  <si>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</si>
  <si>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</si>
  <si>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</si>
  <si>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</si>
  <si>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</si>
  <si>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</si>
  <si>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</si>
  <si>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</si>
  <si>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</si>
  <si>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</si>
  <si>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</si>
  <si>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</si>
  <si>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</si>
  <si>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</si>
  <si>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</si>
  <si>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</si>
  <si>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</si>
  <si>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</si>
  <si>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</si>
  <si>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</si>
  <si>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</si>
  <si>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</si>
  <si>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</si>
  <si>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</si>
  <si>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</si>
  <si>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</si>
  <si>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</si>
  <si>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</si>
  <si>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</si>
  <si>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</si>
  <si>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</si>
  <si>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</si>
  <si>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</si>
  <si>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</si>
  <si>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</si>
  <si>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</si>
  <si>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</si>
  <si>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</si>
  <si>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</si>
  <si>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</si>
  <si>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</si>
  <si>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</si>
  <si>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</si>
  <si>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</si>
  <si>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</si>
  <si>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</si>
  <si>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</si>
  <si>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</si>
  <si>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</si>
  <si>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</si>
  <si>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</si>
  <si>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</si>
  <si>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</si>
  <si>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</si>
  <si>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</si>
  <si>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</si>
  <si>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</si>
  <si>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</si>
  <si>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</si>
  <si>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</si>
  <si>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</si>
  <si>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</si>
  <si>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</si>
  <si>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</si>
  <si>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</si>
  <si>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</si>
  <si>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</si>
  <si>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</si>
  <si>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</si>
  <si>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</si>
  <si>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</si>
  <si>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</si>
  <si>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</si>
  <si>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</si>
  <si>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</si>
  <si>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</si>
  <si>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</si>
  <si>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</si>
  <si>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</si>
  <si>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</si>
  <si>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</si>
  <si>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</si>
  <si>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</si>
  <si>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</si>
  <si>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</si>
  <si>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</si>
  <si>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</si>
  <si>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</si>
  <si>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</si>
  <si>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</si>
  <si>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</si>
  <si>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</si>
  <si>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</si>
  <si>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</si>
  <si>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</si>
  <si>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</si>
  <si>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</si>
  <si>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</si>
  <si>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</si>
  <si>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</si>
  <si>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</si>
  <si>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</si>
  <si>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</si>
  <si>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</si>
  <si>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</si>
  <si>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</si>
  <si>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</si>
  <si>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</si>
  <si>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</si>
  <si>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</si>
  <si>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</si>
  <si>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</si>
  <si>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</si>
  <si>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</si>
  <si>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</si>
  <si>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</si>
  <si>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</si>
  <si>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</si>
  <si>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</si>
  <si>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</si>
  <si>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</si>
  <si>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</si>
  <si>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</si>
  <si>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</si>
  <si>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</si>
  <si>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</si>
  <si>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</si>
  <si>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</si>
  <si>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</si>
  <si>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</si>
  <si>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</si>
  <si>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</si>
  <si>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</si>
  <si>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</si>
  <si>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</si>
  <si>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</si>
  <si>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</si>
  <si>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</si>
  <si>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</si>
  <si>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</si>
  <si>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</si>
  <si>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</si>
  <si>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</si>
  <si>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</si>
  <si>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</si>
  <si>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</si>
  <si>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</si>
  <si>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</si>
  <si>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</si>
  <si>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</si>
  <si>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</si>
  <si>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</si>
  <si>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</si>
  <si>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</si>
  <si>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</si>
  <si>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</si>
  <si>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</si>
  <si>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</si>
  <si>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</si>
  <si>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</si>
  <si>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</si>
  <si>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</si>
  <si>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</si>
  <si>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</si>
  <si>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</si>
  <si>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</si>
  <si>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Mezőhék Község Önkormányzata</t>
  </si>
  <si>
    <t>Mezőhéki Óvoda és Konyha</t>
  </si>
  <si>
    <t>V.Info 2</t>
  </si>
  <si>
    <t>Nem teljesült beszámítás/szolidaritási hozzájárulás alapja</t>
  </si>
  <si>
    <t>SZH</t>
  </si>
  <si>
    <t>Szolidaritási hozzájárulás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</si>
  <si>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</si>
  <si>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</si>
  <si>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</si>
  <si>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</si>
  <si>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</si>
  <si>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</si>
  <si>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</si>
  <si>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</si>
  <si>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 xml:space="preserve">Bursa Hungarica pályázat </t>
  </si>
  <si>
    <t>Települési támogatás</t>
  </si>
  <si>
    <t>Mezőhék Község Önkormányzatának
 Európai Uniós támogatással megvalósuló projektjei</t>
  </si>
  <si>
    <t>"NEMLEGES"</t>
  </si>
  <si>
    <t>018010</t>
  </si>
  <si>
    <t>018030</t>
  </si>
  <si>
    <t>Hosszabb időtartamú közfoglalkoztatás</t>
  </si>
  <si>
    <t>041233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</si>
  <si>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</si>
  <si>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</si>
  <si>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</si>
  <si>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</si>
  <si>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</si>
  <si>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</si>
  <si>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</si>
  <si>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900020</t>
  </si>
  <si>
    <t>011130</t>
  </si>
  <si>
    <t>064010</t>
  </si>
  <si>
    <t>082092</t>
  </si>
  <si>
    <t>Egyéb szociális pénzbeli és term.beni ell., tám.</t>
  </si>
  <si>
    <t>107060</t>
  </si>
  <si>
    <t>Önkormányzati épületek</t>
  </si>
  <si>
    <t>adatok  Ft-ban</t>
  </si>
  <si>
    <t>091110</t>
  </si>
  <si>
    <t>091120</t>
  </si>
  <si>
    <t>091140</t>
  </si>
  <si>
    <t>096015</t>
  </si>
  <si>
    <t>Támogatás megelőlegezés visszafizetése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</si>
  <si>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</si>
  <si>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</si>
  <si>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>Mezőhék Község Önkormányzatának működési bevételei</t>
  </si>
  <si>
    <t>Mezőhéki Óvoda és Konya</t>
  </si>
  <si>
    <t>Mezőhék Község Önkormányzata
költségvetési évet követő három év tervezett előirányzatainak keretszámai</t>
  </si>
  <si>
    <t>Mezőhék Község Önkormányzatának
2018. évi bevételi és kiadási előirányzatai</t>
  </si>
  <si>
    <t>2018. évi előirányzat</t>
  </si>
  <si>
    <t>Mezőhék Község Önkormányzatának
2018. évi bevételei és kiadásai  feladatonként</t>
  </si>
  <si>
    <t>Önkorm. És önk. Hivatalok jogalkotó és ált. ig. tev.</t>
  </si>
  <si>
    <t>Önkorm. Elszámolásai a központi költségvetéssel</t>
  </si>
  <si>
    <t>Támogatási célú finanszírozási műveletek</t>
  </si>
  <si>
    <t>Kövilágítás</t>
  </si>
  <si>
    <t>Város-, községgazdálkodás egyéb szolgáltatások</t>
  </si>
  <si>
    <t>Közművelődés-hagyományos köz. Kult. Ért. Gond.</t>
  </si>
  <si>
    <t>Önkormányzatok funkcióra nem sor. Bev. Áht. Kív.</t>
  </si>
  <si>
    <t>Módosított előirányzat</t>
  </si>
  <si>
    <t>Teljesítés</t>
  </si>
  <si>
    <t>Előirányzat</t>
  </si>
  <si>
    <t>Összege</t>
  </si>
  <si>
    <t>%</t>
  </si>
  <si>
    <t>Egyenleg:</t>
  </si>
  <si>
    <t>Bevételek:</t>
  </si>
  <si>
    <t>Kiadások:</t>
  </si>
  <si>
    <t>Mezőhéki Óvoda és Konyha
2018. évi bevételi és kiadási előirányzatai</t>
  </si>
  <si>
    <t>Mezőhéki Óvoda és Konyha
2018. évi bevételei és kiadásai feladatonként</t>
  </si>
  <si>
    <t>Óvodai nevelés, ellátás szakmai feladatai</t>
  </si>
  <si>
    <t>Sajátos nev. Igjényű gyerm. Óvodai nev. Ellát. Szakmai fel.</t>
  </si>
  <si>
    <t>Óvodai nevelés, ellátás működtetési feladatai</t>
  </si>
  <si>
    <t>Gyermekétkeztetés köznevelési intézményben</t>
  </si>
  <si>
    <t>Címrend
Mezőhék Község Önkormányzata 2018. évi költségvetéséhez</t>
  </si>
  <si>
    <t>Mezőhék Község Önkormányzata
2018. évi költségvetésének összevont mérlege</t>
  </si>
  <si>
    <t>2018. évi eredeti előirányzat</t>
  </si>
  <si>
    <t>Mezőhék Község  Önkormányzat
2018. évi költségvetésében a működési célú bevételek és kiadások összevont mérlege</t>
  </si>
  <si>
    <t>-</t>
  </si>
  <si>
    <t>Mezőhék Község Önkormányzat
 2018. évi költségvetésében a felhalmozási célú bevételek és kiadások összevont mérlege</t>
  </si>
  <si>
    <t>Mezőhék Község Önkormányzatának
2018. évi állami támogatások  jogcímei és összegei</t>
  </si>
  <si>
    <t>2018. évi állami támogatás</t>
  </si>
  <si>
    <t>Mezőhék Község  Önkormányzata
2018. évi és további évekre áthúzódó Beruházási és felújítási kiadások feladatonként</t>
  </si>
  <si>
    <t>Mezőhék Község Önkormányzata
által 2018. évben nyújtott működési és felhalmozási  támogatások</t>
  </si>
  <si>
    <t>Egyéb működési célú támogatások államháztartáson belülre</t>
  </si>
  <si>
    <t>Mezőhék Község  Önkormányzata
által 2018. évben folyósított ellátottak pénzbeli juttatásai</t>
  </si>
  <si>
    <t>Tüzelőanyag pályázat kiadása ( 2017. évben kapott)</t>
  </si>
  <si>
    <t>Mezőhék Község Önkormányzata
2018. évi működési költségvetési bevételeinek forrásösszetétele</t>
  </si>
  <si>
    <t>TOP-3.2.1-15-JN1-2016-00061</t>
  </si>
  <si>
    <t>Önkormányzati épületek energetikai korszerűsítése</t>
  </si>
  <si>
    <t>31 390 704- Ft</t>
  </si>
  <si>
    <t>2017</t>
  </si>
  <si>
    <t>2018</t>
  </si>
  <si>
    <t>Mezőhék Község Önkormányzata
2018. évi Előirányzat-felhasználási terve havi bontásban</t>
  </si>
  <si>
    <t>Mezőhék Község Önkormányzata
által 2018. évben adott közvetett támogatások</t>
  </si>
  <si>
    <t>Mezőhék Község  Önkormányzata
2018. évi általános és céltartalékai</t>
  </si>
  <si>
    <t>2021.</t>
  </si>
  <si>
    <t xml:space="preserve">Mezőhék Község Önkormányzat
2018. évi adósságot keletkeztető fejlesztési céljai </t>
  </si>
  <si>
    <t>Gépjárműadó</t>
  </si>
  <si>
    <t>Mezőhék Község Önkormányzata
2018. évi engedélyezett létszámkerete</t>
  </si>
  <si>
    <t>1. számú módosítás</t>
  </si>
  <si>
    <t>G</t>
  </si>
  <si>
    <t>H</t>
  </si>
  <si>
    <t>I</t>
  </si>
  <si>
    <t>J</t>
  </si>
  <si>
    <t>K</t>
  </si>
  <si>
    <t>L</t>
  </si>
  <si>
    <t>2. számú módosítás</t>
  </si>
  <si>
    <t xml:space="preserve">M </t>
  </si>
</sst>
</file>

<file path=xl/styles.xml><?xml version="1.0" encoding="utf-8"?>
<styleSheet xmlns="http://schemas.openxmlformats.org/spreadsheetml/2006/main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20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  <font>
      <b/>
      <sz val="9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5" fillId="12" borderId="0" applyNumberFormat="0" applyBorder="0" applyAlignment="0" applyProtection="0"/>
    <xf numFmtId="0" fontId="75" fillId="9" borderId="0" applyNumberFormat="0" applyBorder="0" applyAlignment="0" applyProtection="0"/>
    <xf numFmtId="0" fontId="75" fillId="10" borderId="0" applyNumberFormat="0" applyBorder="0" applyAlignment="0" applyProtection="0"/>
    <xf numFmtId="0" fontId="75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15" borderId="0" applyNumberFormat="0" applyBorder="0" applyAlignment="0" applyProtection="0"/>
    <xf numFmtId="0" fontId="76" fillId="7" borderId="39" applyNumberFormat="0" applyAlignment="0" applyProtection="0"/>
    <xf numFmtId="0" fontId="77" fillId="0" borderId="0" applyNumberFormat="0" applyFill="0" applyBorder="0" applyAlignment="0" applyProtection="0"/>
    <xf numFmtId="0" fontId="78" fillId="0" borderId="41" applyNumberFormat="0" applyFill="0" applyAlignment="0" applyProtection="0"/>
    <xf numFmtId="0" fontId="79" fillId="0" borderId="42" applyNumberFormat="0" applyFill="0" applyAlignment="0" applyProtection="0"/>
    <xf numFmtId="0" fontId="80" fillId="0" borderId="43" applyNumberFormat="0" applyFill="0" applyAlignment="0" applyProtection="0"/>
    <xf numFmtId="0" fontId="80" fillId="0" borderId="0" applyNumberFormat="0" applyFill="0" applyBorder="0" applyAlignment="0" applyProtection="0"/>
    <xf numFmtId="0" fontId="81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44" applyNumberFormat="0" applyFill="0" applyAlignment="0" applyProtection="0"/>
    <xf numFmtId="0" fontId="35" fillId="23" borderId="45" applyNumberFormat="0" applyFont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75" fillId="18" borderId="0" applyNumberFormat="0" applyBorder="0" applyAlignment="0" applyProtection="0"/>
    <xf numFmtId="0" fontId="75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19" borderId="0" applyNumberFormat="0" applyBorder="0" applyAlignment="0" applyProtection="0"/>
    <xf numFmtId="0" fontId="85" fillId="4" borderId="0" applyNumberFormat="0" applyBorder="0" applyAlignment="0" applyProtection="0"/>
    <xf numFmtId="0" fontId="86" fillId="20" borderId="46" applyNumberFormat="0" applyAlignment="0" applyProtection="0"/>
    <xf numFmtId="0" fontId="87" fillId="0" borderId="0" applyNumberFormat="0" applyFill="0" applyBorder="0" applyAlignment="0" applyProtection="0"/>
    <xf numFmtId="0" fontId="36" fillId="0" borderId="0"/>
    <xf numFmtId="0" fontId="36" fillId="0" borderId="0"/>
    <xf numFmtId="0" fontId="8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89" fillId="0" borderId="47" applyNumberFormat="0" applyFill="0" applyAlignment="0" applyProtection="0"/>
    <xf numFmtId="44" fontId="10" fillId="0" borderId="0" applyFont="0" applyFill="0" applyBorder="0" applyAlignment="0" applyProtection="0"/>
    <xf numFmtId="0" fontId="90" fillId="3" borderId="0" applyNumberFormat="0" applyBorder="0" applyAlignment="0" applyProtection="0"/>
    <xf numFmtId="0" fontId="91" fillId="22" borderId="0" applyNumberFormat="0" applyBorder="0" applyAlignment="0" applyProtection="0"/>
    <xf numFmtId="0" fontId="88" fillId="0" borderId="0"/>
    <xf numFmtId="0" fontId="92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446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54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59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59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3" fillId="0" borderId="0" xfId="48" applyFont="1"/>
    <xf numFmtId="0" fontId="69" fillId="0" borderId="0" xfId="48" applyFont="1"/>
    <xf numFmtId="166" fontId="69" fillId="0" borderId="0" xfId="35" applyNumberFormat="1" applyFont="1"/>
    <xf numFmtId="166" fontId="70" fillId="0" borderId="0" xfId="35" applyNumberFormat="1" applyFont="1" applyFill="1" applyBorder="1" applyAlignment="1">
      <alignment horizontal="right"/>
    </xf>
    <xf numFmtId="0" fontId="60" fillId="0" borderId="7" xfId="48" applyFont="1" applyBorder="1" applyAlignment="1">
      <alignment horizontal="center"/>
    </xf>
    <xf numFmtId="0" fontId="72" fillId="0" borderId="0" xfId="48" applyFont="1"/>
    <xf numFmtId="0" fontId="69" fillId="0" borderId="0" xfId="48" applyFont="1" applyBorder="1"/>
    <xf numFmtId="166" fontId="69" fillId="0" borderId="0" xfId="35" applyNumberFormat="1" applyFont="1" applyBorder="1"/>
    <xf numFmtId="164" fontId="73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2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2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6" fillId="0" borderId="0" xfId="0" applyFont="1" applyAlignment="1">
      <alignment vertical="center" wrapText="1"/>
    </xf>
    <xf numFmtId="164" fontId="67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4" fillId="0" borderId="0" xfId="0" applyFont="1" applyFill="1" applyBorder="1" applyAlignment="1" applyProtection="1">
      <alignment horizontal="center" vertical="center"/>
    </xf>
    <xf numFmtId="3" fontId="95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6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7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8" fillId="0" borderId="2" xfId="160" applyNumberFormat="1" applyFont="1" applyFill="1" applyBorder="1" applyAlignment="1">
      <alignment horizontal="right" vertical="center" wrapText="1"/>
    </xf>
    <xf numFmtId="164" fontId="98" fillId="0" borderId="62" xfId="160" applyNumberFormat="1" applyFont="1" applyFill="1" applyBorder="1" applyAlignment="1">
      <alignment horizontal="right" vertical="center" wrapText="1"/>
    </xf>
    <xf numFmtId="164" fontId="98" fillId="0" borderId="3" xfId="160" applyNumberFormat="1" applyFont="1" applyFill="1" applyBorder="1" applyAlignment="1">
      <alignment horizontal="right" vertical="center"/>
    </xf>
    <xf numFmtId="164" fontId="60" fillId="0" borderId="0" xfId="160" applyNumberFormat="1" applyFont="1" applyFill="1" applyBorder="1" applyAlignment="1">
      <alignment horizontal="left" vertical="center" wrapText="1"/>
    </xf>
    <xf numFmtId="164" fontId="60" fillId="0" borderId="0" xfId="160" applyNumberFormat="1" applyFont="1" applyFill="1" applyBorder="1" applyAlignment="1">
      <alignment horizontal="right" vertical="center" wrapText="1"/>
    </xf>
    <xf numFmtId="164" fontId="60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7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4" fillId="0" borderId="0" xfId="0" applyFont="1" applyFill="1" applyBorder="1" applyAlignment="1" applyProtection="1"/>
    <xf numFmtId="0" fontId="0" fillId="0" borderId="0" xfId="0" applyFill="1" applyBorder="1" applyAlignment="1"/>
    <xf numFmtId="0" fontId="95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8" fillId="0" borderId="0" xfId="160" applyNumberFormat="1" applyFont="1" applyFill="1" applyBorder="1" applyAlignment="1">
      <alignment horizontal="left" vertical="center" wrapText="1" indent="1"/>
    </xf>
    <xf numFmtId="164" fontId="98" fillId="0" borderId="0" xfId="160" applyNumberFormat="1" applyFont="1" applyFill="1" applyBorder="1" applyAlignment="1">
      <alignment horizontal="right" vertical="center" wrapText="1"/>
    </xf>
    <xf numFmtId="164" fontId="98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0" fillId="0" borderId="0" xfId="161" applyNumberFormat="1" applyFont="1" applyFill="1" applyBorder="1" applyAlignment="1" applyProtection="1">
      <alignment horizontal="center" vertical="center"/>
    </xf>
    <xf numFmtId="164" fontId="71" fillId="0" borderId="0" xfId="161" applyNumberFormat="1" applyFont="1" applyFill="1" applyBorder="1" applyAlignment="1" applyProtection="1">
      <alignment vertical="center"/>
    </xf>
    <xf numFmtId="164" fontId="71" fillId="0" borderId="0" xfId="161" applyNumberFormat="1" applyFont="1" applyFill="1" applyBorder="1" applyAlignment="1" applyProtection="1">
      <alignment horizontal="center" vertical="center"/>
    </xf>
    <xf numFmtId="164" fontId="71" fillId="0" borderId="0" xfId="0" applyNumberFormat="1" applyFont="1" applyFill="1" applyBorder="1" applyAlignment="1">
      <alignment horizontal="center" vertical="center"/>
    </xf>
    <xf numFmtId="164" fontId="71" fillId="0" borderId="0" xfId="159" applyNumberFormat="1" applyFont="1" applyBorder="1" applyAlignment="1">
      <alignment horizontal="center" vertical="center"/>
    </xf>
    <xf numFmtId="164" fontId="71" fillId="0" borderId="0" xfId="161" applyNumberFormat="1" applyFont="1" applyFill="1" applyBorder="1" applyAlignment="1" applyProtection="1">
      <alignment horizontal="left" vertical="center" indent="1"/>
    </xf>
    <xf numFmtId="164" fontId="71" fillId="0" borderId="0" xfId="161" applyNumberFormat="1" applyFont="1" applyFill="1" applyBorder="1" applyAlignment="1" applyProtection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0" fillId="0" borderId="0" xfId="161" applyNumberFormat="1" applyFont="1" applyFill="1" applyBorder="1" applyAlignment="1" applyProtection="1">
      <alignment horizontal="center" vertical="center" wrapText="1"/>
    </xf>
    <xf numFmtId="164" fontId="71" fillId="0" borderId="0" xfId="159" applyNumberFormat="1" applyFont="1" applyBorder="1" applyAlignment="1">
      <alignment vertical="center" wrapText="1"/>
    </xf>
    <xf numFmtId="164" fontId="71" fillId="0" borderId="0" xfId="161" applyNumberFormat="1" applyFont="1" applyFill="1" applyBorder="1" applyAlignment="1" applyProtection="1">
      <alignment vertical="center" wrapText="1"/>
    </xf>
    <xf numFmtId="164" fontId="71" fillId="0" borderId="0" xfId="159" applyNumberFormat="1" applyFont="1" applyBorder="1" applyAlignment="1">
      <alignment horizontal="center" vertical="center" wrapText="1"/>
    </xf>
    <xf numFmtId="164" fontId="71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9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0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1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1" fillId="0" borderId="30" xfId="0" applyNumberFormat="1" applyFont="1" applyFill="1" applyBorder="1" applyAlignment="1" applyProtection="1">
      <alignment horizontal="right" vertical="center" wrapText="1"/>
    </xf>
    <xf numFmtId="0" fontId="101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1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3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3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4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3" fillId="0" borderId="0" xfId="0" applyFont="1" applyFill="1" applyAlignment="1">
      <alignment vertical="center" wrapText="1"/>
    </xf>
    <xf numFmtId="0" fontId="102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2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164" fontId="102" fillId="0" borderId="24" xfId="1" applyNumberFormat="1" applyFont="1" applyFill="1" applyBorder="1" applyAlignment="1" applyProtection="1">
      <alignment vertical="center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4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4" fillId="0" borderId="1" xfId="171" applyFont="1" applyFill="1" applyBorder="1" applyAlignment="1" applyProtection="1">
      <alignment horizontal="center" vertical="center" wrapText="1"/>
    </xf>
    <xf numFmtId="0" fontId="94" fillId="0" borderId="2" xfId="171" applyFont="1" applyFill="1" applyBorder="1" applyAlignment="1" applyProtection="1">
      <alignment horizontal="center" vertical="center"/>
    </xf>
    <xf numFmtId="0" fontId="94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99" fillId="0" borderId="2" xfId="171" applyFont="1" applyFill="1" applyBorder="1" applyAlignment="1" applyProtection="1">
      <alignment horizontal="left" vertical="center" indent="1"/>
    </xf>
    <xf numFmtId="164" fontId="100" fillId="0" borderId="2" xfId="171" applyNumberFormat="1" applyFont="1" applyFill="1" applyBorder="1" applyAlignment="1" applyProtection="1">
      <alignment vertical="center"/>
    </xf>
    <xf numFmtId="164" fontId="100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0" fillId="0" borderId="1" xfId="171" applyFont="1" applyFill="1" applyBorder="1" applyAlignment="1" applyProtection="1">
      <alignment horizontal="left" vertical="center" indent="1"/>
    </xf>
    <xf numFmtId="0" fontId="100" fillId="0" borderId="70" xfId="171" applyFont="1" applyFill="1" applyBorder="1" applyAlignment="1" applyProtection="1">
      <alignment horizontal="left" vertical="center" indent="1"/>
    </xf>
    <xf numFmtId="0" fontId="99" fillId="0" borderId="60" xfId="171" applyFont="1" applyFill="1" applyBorder="1" applyAlignment="1" applyProtection="1">
      <alignment horizontal="left" vertical="center" indent="1"/>
    </xf>
    <xf numFmtId="164" fontId="100" fillId="0" borderId="60" xfId="171" applyNumberFormat="1" applyFont="1" applyFill="1" applyBorder="1" applyProtection="1"/>
    <xf numFmtId="164" fontId="100" fillId="0" borderId="71" xfId="171" applyNumberFormat="1" applyFont="1" applyFill="1" applyBorder="1" applyProtection="1"/>
    <xf numFmtId="0" fontId="14" fillId="0" borderId="0" xfId="171" applyFont="1" applyFill="1" applyProtection="1"/>
    <xf numFmtId="0" fontId="102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3" fillId="0" borderId="0" xfId="172" applyFont="1"/>
    <xf numFmtId="0" fontId="62" fillId="0" borderId="0" xfId="172" applyFont="1" applyAlignment="1">
      <alignment horizontal="center" wrapText="1"/>
    </xf>
    <xf numFmtId="0" fontId="60" fillId="0" borderId="0" xfId="172" applyFont="1"/>
    <xf numFmtId="0" fontId="106" fillId="0" borderId="0" xfId="172" applyFont="1" applyAlignment="1">
      <alignment horizontal="center" vertical="center" wrapText="1"/>
    </xf>
    <xf numFmtId="0" fontId="62" fillId="0" borderId="18" xfId="172" applyFont="1" applyBorder="1" applyAlignment="1">
      <alignment horizontal="center"/>
    </xf>
    <xf numFmtId="0" fontId="62" fillId="0" borderId="23" xfId="172" applyFont="1" applyBorder="1" applyAlignment="1">
      <alignment horizontal="center"/>
    </xf>
    <xf numFmtId="0" fontId="107" fillId="0" borderId="0" xfId="172" applyFont="1"/>
    <xf numFmtId="0" fontId="60" fillId="0" borderId="37" xfId="172" applyFont="1" applyBorder="1" applyAlignment="1">
      <alignment horizontal="center" vertical="center" wrapText="1"/>
    </xf>
    <xf numFmtId="3" fontId="60" fillId="0" borderId="31" xfId="172" applyNumberFormat="1" applyFont="1" applyBorder="1" applyAlignment="1">
      <alignment horizontal="center" vertical="center"/>
    </xf>
    <xf numFmtId="3" fontId="60" fillId="0" borderId="5" xfId="172" applyNumberFormat="1" applyFont="1" applyBorder="1" applyAlignment="1">
      <alignment horizontal="center" vertical="center"/>
    </xf>
    <xf numFmtId="3" fontId="60" fillId="0" borderId="6" xfId="172" applyNumberFormat="1" applyFont="1" applyBorder="1" applyAlignment="1">
      <alignment horizontal="center" vertical="center"/>
    </xf>
    <xf numFmtId="0" fontId="60" fillId="0" borderId="49" xfId="172" applyFont="1" applyBorder="1" applyAlignment="1">
      <alignment horizontal="center" vertical="center" wrapText="1"/>
    </xf>
    <xf numFmtId="3" fontId="60" fillId="0" borderId="68" xfId="172" applyNumberFormat="1" applyFont="1" applyBorder="1" applyAlignment="1">
      <alignment horizontal="center" vertical="center"/>
    </xf>
    <xf numFmtId="3" fontId="60" fillId="0" borderId="11" xfId="172" applyNumberFormat="1" applyFont="1" applyBorder="1" applyAlignment="1">
      <alignment horizontal="center" vertical="center"/>
    </xf>
    <xf numFmtId="3" fontId="60" fillId="0" borderId="12" xfId="172" applyNumberFormat="1" applyFont="1" applyBorder="1" applyAlignment="1">
      <alignment horizontal="center" vertical="center"/>
    </xf>
    <xf numFmtId="0" fontId="108" fillId="0" borderId="0" xfId="172" applyFont="1" applyAlignment="1">
      <alignment horizontal="center" vertical="center" wrapText="1"/>
    </xf>
    <xf numFmtId="0" fontId="108" fillId="0" borderId="0" xfId="172" applyFont="1"/>
    <xf numFmtId="3" fontId="62" fillId="0" borderId="65" xfId="172" applyNumberFormat="1" applyFont="1" applyBorder="1" applyAlignment="1">
      <alignment horizontal="center" vertical="center"/>
    </xf>
    <xf numFmtId="0" fontId="62" fillId="24" borderId="25" xfId="172" applyFont="1" applyFill="1" applyBorder="1" applyAlignment="1">
      <alignment horizontal="center" vertical="center"/>
    </xf>
    <xf numFmtId="3" fontId="62" fillId="0" borderId="2" xfId="172" applyNumberFormat="1" applyFont="1" applyBorder="1" applyAlignment="1">
      <alignment horizontal="center" vertical="center"/>
    </xf>
    <xf numFmtId="3" fontId="62" fillId="0" borderId="3" xfId="172" applyNumberFormat="1" applyFont="1" applyBorder="1" applyAlignment="1">
      <alignment horizontal="center" vertical="center"/>
    </xf>
    <xf numFmtId="0" fontId="106" fillId="0" borderId="0" xfId="172" applyFont="1" applyAlignment="1">
      <alignment horizontal="center" vertical="center"/>
    </xf>
    <xf numFmtId="0" fontId="63" fillId="0" borderId="0" xfId="173" applyFont="1"/>
    <xf numFmtId="0" fontId="63" fillId="0" borderId="0" xfId="173" applyFont="1" applyAlignment="1">
      <alignment horizontal="center"/>
    </xf>
    <xf numFmtId="0" fontId="63" fillId="0" borderId="0" xfId="173" applyFont="1" applyFill="1" applyBorder="1" applyAlignment="1">
      <alignment horizontal="right"/>
    </xf>
    <xf numFmtId="0" fontId="63" fillId="0" borderId="0" xfId="173" applyFont="1" applyAlignment="1">
      <alignment vertical="center"/>
    </xf>
    <xf numFmtId="0" fontId="63" fillId="0" borderId="0" xfId="173" applyFont="1" applyBorder="1" applyAlignment="1">
      <alignment horizontal="center"/>
    </xf>
    <xf numFmtId="0" fontId="63" fillId="0" borderId="0" xfId="173" applyFont="1" applyBorder="1"/>
    <xf numFmtId="0" fontId="110" fillId="0" borderId="0" xfId="173" applyFont="1" applyFill="1" applyBorder="1" applyAlignment="1">
      <alignment horizontal="right"/>
    </xf>
    <xf numFmtId="0" fontId="106" fillId="0" borderId="1" xfId="173" applyFont="1" applyBorder="1" applyAlignment="1">
      <alignment horizontal="center" vertical="center"/>
    </xf>
    <xf numFmtId="0" fontId="106" fillId="0" borderId="2" xfId="173" applyFont="1" applyBorder="1" applyAlignment="1">
      <alignment horizontal="center" vertical="center"/>
    </xf>
    <xf numFmtId="0" fontId="106" fillId="0" borderId="3" xfId="173" applyFont="1" applyFill="1" applyBorder="1" applyAlignment="1">
      <alignment horizontal="center" vertical="center" wrapText="1"/>
    </xf>
    <xf numFmtId="0" fontId="63" fillId="0" borderId="0" xfId="173" applyFont="1" applyAlignment="1">
      <alignment horizontal="center" vertical="center"/>
    </xf>
    <xf numFmtId="0" fontId="63" fillId="0" borderId="4" xfId="173" applyFont="1" applyBorder="1" applyAlignment="1">
      <alignment horizontal="center"/>
    </xf>
    <xf numFmtId="0" fontId="63" fillId="0" borderId="5" xfId="173" applyFont="1" applyBorder="1" applyAlignment="1">
      <alignment wrapText="1"/>
    </xf>
    <xf numFmtId="3" fontId="63" fillId="0" borderId="15" xfId="173" applyNumberFormat="1" applyFont="1" applyFill="1" applyBorder="1" applyAlignment="1"/>
    <xf numFmtId="0" fontId="63" fillId="0" borderId="10" xfId="173" applyFont="1" applyBorder="1" applyAlignment="1">
      <alignment horizontal="center"/>
    </xf>
    <xf numFmtId="0" fontId="63" fillId="0" borderId="11" xfId="173" applyFont="1" applyBorder="1"/>
    <xf numFmtId="3" fontId="63" fillId="0" borderId="56" xfId="173" applyNumberFormat="1" applyFont="1" applyFill="1" applyBorder="1" applyAlignment="1"/>
    <xf numFmtId="0" fontId="106" fillId="0" borderId="1" xfId="173" applyFont="1" applyBorder="1" applyAlignment="1">
      <alignment horizontal="center"/>
    </xf>
    <xf numFmtId="0" fontId="62" fillId="0" borderId="2" xfId="173" applyFont="1" applyBorder="1"/>
    <xf numFmtId="3" fontId="62" fillId="0" borderId="3" xfId="173" applyNumberFormat="1" applyFont="1" applyFill="1" applyBorder="1"/>
    <xf numFmtId="0" fontId="106" fillId="0" borderId="0" xfId="173" applyFont="1"/>
    <xf numFmtId="0" fontId="63" fillId="0" borderId="0" xfId="173" applyFont="1" applyFill="1" applyBorder="1"/>
    <xf numFmtId="3" fontId="63" fillId="0" borderId="6" xfId="173" applyNumberFormat="1" applyFont="1" applyFill="1" applyBorder="1"/>
    <xf numFmtId="0" fontId="63" fillId="0" borderId="7" xfId="173" applyFont="1" applyBorder="1" applyAlignment="1">
      <alignment horizontal="center"/>
    </xf>
    <xf numFmtId="0" fontId="63" fillId="0" borderId="8" xfId="173" applyFont="1" applyBorder="1" applyAlignment="1">
      <alignment wrapText="1"/>
    </xf>
    <xf numFmtId="3" fontId="63" fillId="0" borderId="9" xfId="173" applyNumberFormat="1" applyFont="1" applyFill="1" applyBorder="1"/>
    <xf numFmtId="0" fontId="63" fillId="0" borderId="11" xfId="173" applyFont="1" applyBorder="1" applyAlignment="1">
      <alignment wrapText="1"/>
    </xf>
    <xf numFmtId="3" fontId="63" fillId="0" borderId="12" xfId="173" applyNumberFormat="1" applyFont="1" applyFill="1" applyBorder="1"/>
    <xf numFmtId="0" fontId="63" fillId="0" borderId="22" xfId="173" applyFont="1" applyBorder="1" applyAlignment="1">
      <alignment horizontal="center"/>
    </xf>
    <xf numFmtId="0" fontId="106" fillId="0" borderId="70" xfId="173" applyFont="1" applyBorder="1" applyAlignment="1">
      <alignment horizontal="center"/>
    </xf>
    <xf numFmtId="0" fontId="106" fillId="0" borderId="2" xfId="173" applyFont="1" applyBorder="1" applyAlignment="1">
      <alignment horizontal="left"/>
    </xf>
    <xf numFmtId="3" fontId="106" fillId="0" borderId="3" xfId="173" applyNumberFormat="1" applyFont="1" applyBorder="1"/>
    <xf numFmtId="0" fontId="106" fillId="0" borderId="4" xfId="173" applyFont="1" applyBorder="1" applyAlignment="1">
      <alignment horizontal="center"/>
    </xf>
    <xf numFmtId="0" fontId="106" fillId="0" borderId="24" xfId="173" applyFont="1" applyBorder="1"/>
    <xf numFmtId="3" fontId="106" fillId="0" borderId="72" xfId="173" applyNumberFormat="1" applyFont="1" applyBorder="1"/>
    <xf numFmtId="0" fontId="109" fillId="0" borderId="66" xfId="173" applyFont="1" applyBorder="1" applyAlignment="1"/>
    <xf numFmtId="0" fontId="109" fillId="0" borderId="0" xfId="173" applyFont="1" applyBorder="1" applyAlignment="1"/>
    <xf numFmtId="0" fontId="63" fillId="0" borderId="0" xfId="173" applyFont="1" applyFill="1"/>
    <xf numFmtId="164" fontId="103" fillId="0" borderId="0" xfId="0" applyNumberFormat="1" applyFont="1" applyFill="1" applyAlignment="1">
      <alignment horizontal="center" vertical="center" wrapText="1"/>
    </xf>
    <xf numFmtId="164" fontId="103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0" fillId="0" borderId="73" xfId="0" applyFont="1" applyFill="1" applyBorder="1" applyAlignment="1">
      <alignment horizontal="center" vertical="center" wrapText="1"/>
    </xf>
    <xf numFmtId="0" fontId="100" fillId="0" borderId="76" xfId="0" applyFont="1" applyFill="1" applyBorder="1" applyAlignment="1">
      <alignment horizontal="center" vertical="center" wrapText="1"/>
    </xf>
    <xf numFmtId="0" fontId="100" fillId="0" borderId="74" xfId="0" applyFont="1" applyFill="1" applyBorder="1" applyAlignment="1">
      <alignment horizontal="center" vertical="center" wrapText="1"/>
    </xf>
    <xf numFmtId="0" fontId="100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1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1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5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4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7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8" fillId="0" borderId="1" xfId="160" applyNumberFormat="1" applyFont="1" applyFill="1" applyBorder="1" applyAlignment="1">
      <alignment vertical="center" wrapText="1"/>
    </xf>
    <xf numFmtId="0" fontId="106" fillId="0" borderId="0" xfId="175" applyFont="1"/>
    <xf numFmtId="0" fontId="63" fillId="0" borderId="0" xfId="175" applyFont="1"/>
    <xf numFmtId="0" fontId="106" fillId="0" borderId="0" xfId="175" applyFont="1" applyAlignment="1">
      <alignment horizontal="center" vertical="center"/>
    </xf>
    <xf numFmtId="0" fontId="63" fillId="0" borderId="36" xfId="175" applyFont="1" applyBorder="1" applyAlignment="1">
      <alignment horizontal="center" vertical="center"/>
    </xf>
    <xf numFmtId="0" fontId="111" fillId="0" borderId="37" xfId="175" applyFont="1" applyBorder="1"/>
    <xf numFmtId="164" fontId="69" fillId="0" borderId="6" xfId="35" applyNumberFormat="1" applyFont="1" applyBorder="1" applyAlignment="1">
      <alignment horizontal="right" vertical="center"/>
    </xf>
    <xf numFmtId="0" fontId="63" fillId="0" borderId="38" xfId="175" applyFont="1" applyBorder="1" applyAlignment="1">
      <alignment horizontal="center" vertical="center"/>
    </xf>
    <xf numFmtId="0" fontId="111" fillId="0" borderId="32" xfId="175" applyFont="1" applyBorder="1" applyAlignment="1">
      <alignment wrapText="1"/>
    </xf>
    <xf numFmtId="164" fontId="69" fillId="0" borderId="9" xfId="35" applyNumberFormat="1" applyFont="1" applyBorder="1" applyAlignment="1">
      <alignment horizontal="right" vertical="center"/>
    </xf>
    <xf numFmtId="0" fontId="111" fillId="0" borderId="32" xfId="175" applyFont="1" applyBorder="1"/>
    <xf numFmtId="0" fontId="111" fillId="0" borderId="32" xfId="175" applyFont="1" applyFill="1" applyBorder="1" applyAlignment="1">
      <alignment wrapText="1"/>
    </xf>
    <xf numFmtId="164" fontId="69" fillId="0" borderId="9" xfId="35" applyNumberFormat="1" applyFont="1" applyBorder="1" applyAlignment="1">
      <alignment horizontal="right"/>
    </xf>
    <xf numFmtId="0" fontId="29" fillId="0" borderId="0" xfId="176"/>
    <xf numFmtId="166" fontId="73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69" fillId="0" borderId="8" xfId="176" applyFont="1" applyFill="1" applyBorder="1" applyAlignment="1">
      <alignment wrapText="1"/>
    </xf>
    <xf numFmtId="166" fontId="69" fillId="0" borderId="8" xfId="177" applyNumberFormat="1" applyFont="1" applyFill="1" applyBorder="1" applyAlignment="1">
      <alignment horizontal="center" vertical="center"/>
    </xf>
    <xf numFmtId="0" fontId="69" fillId="0" borderId="8" xfId="176" applyFont="1" applyBorder="1" applyAlignment="1">
      <alignment wrapText="1"/>
    </xf>
    <xf numFmtId="166" fontId="69" fillId="0" borderId="8" xfId="177" applyNumberFormat="1" applyFont="1" applyBorder="1" applyAlignment="1">
      <alignment vertical="center"/>
    </xf>
    <xf numFmtId="0" fontId="111" fillId="0" borderId="8" xfId="176" applyFont="1" applyBorder="1" applyAlignment="1">
      <alignment vertical="center" wrapText="1"/>
    </xf>
    <xf numFmtId="166" fontId="111" fillId="0" borderId="8" xfId="177" applyNumberFormat="1" applyFont="1" applyBorder="1" applyAlignment="1">
      <alignment horizontal="center" vertical="center"/>
    </xf>
    <xf numFmtId="0" fontId="111" fillId="0" borderId="8" xfId="176" applyFont="1" applyBorder="1" applyAlignment="1">
      <alignment vertical="center" wrapText="1" shrinkToFit="1"/>
    </xf>
    <xf numFmtId="166" fontId="111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69" fillId="0" borderId="5" xfId="176" applyFont="1" applyFill="1" applyBorder="1" applyAlignment="1">
      <alignment wrapText="1"/>
    </xf>
    <xf numFmtId="166" fontId="69" fillId="0" borderId="5" xfId="177" applyNumberFormat="1" applyFont="1" applyFill="1" applyBorder="1" applyAlignment="1">
      <alignment horizontal="center" vertical="center"/>
    </xf>
    <xf numFmtId="1" fontId="95" fillId="0" borderId="1" xfId="1" applyNumberFormat="1" applyFont="1" applyFill="1" applyBorder="1" applyAlignment="1" applyProtection="1">
      <alignment horizontal="center" vertical="center"/>
    </xf>
    <xf numFmtId="1" fontId="95" fillId="0" borderId="2" xfId="1" applyNumberFormat="1" applyFont="1" applyFill="1" applyBorder="1" applyAlignment="1" applyProtection="1">
      <alignment horizontal="center" vertical="center"/>
    </xf>
    <xf numFmtId="1" fontId="95" fillId="0" borderId="2" xfId="177" applyNumberFormat="1" applyFont="1" applyFill="1" applyBorder="1" applyAlignment="1" applyProtection="1">
      <alignment horizontal="center" vertical="center"/>
    </xf>
    <xf numFmtId="1" fontId="95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1" fillId="0" borderId="11" xfId="176" applyFont="1" applyBorder="1" applyAlignment="1">
      <alignment vertical="center" wrapText="1" shrinkToFit="1"/>
    </xf>
    <xf numFmtId="166" fontId="111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5" fillId="0" borderId="4" xfId="1" applyFont="1" applyFill="1" applyBorder="1" applyAlignment="1" applyProtection="1">
      <alignment horizontal="center" vertical="center"/>
    </xf>
    <xf numFmtId="166" fontId="101" fillId="0" borderId="6" xfId="177" applyNumberFormat="1" applyFont="1" applyFill="1" applyBorder="1" applyAlignment="1" applyProtection="1">
      <alignment vertical="center"/>
      <protection locked="0"/>
    </xf>
    <xf numFmtId="0" fontId="95" fillId="0" borderId="7" xfId="1" applyFont="1" applyFill="1" applyBorder="1" applyAlignment="1" applyProtection="1">
      <alignment horizontal="center" vertical="center"/>
    </xf>
    <xf numFmtId="166" fontId="101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5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5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6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2" fillId="0" borderId="1" xfId="178" applyFont="1" applyFill="1" applyBorder="1" applyAlignment="1">
      <alignment horizontal="center" vertical="center" wrapText="1"/>
    </xf>
    <xf numFmtId="0" fontId="62" fillId="0" borderId="2" xfId="178" applyFont="1" applyFill="1" applyBorder="1" applyAlignment="1">
      <alignment horizontal="center" vertical="center" wrapText="1"/>
    </xf>
    <xf numFmtId="0" fontId="62" fillId="0" borderId="3" xfId="178" applyFont="1" applyFill="1" applyBorder="1" applyAlignment="1">
      <alignment horizontal="center" vertical="center" wrapText="1"/>
    </xf>
    <xf numFmtId="0" fontId="60" fillId="0" borderId="4" xfId="178" applyFont="1" applyFill="1" applyBorder="1" applyAlignment="1">
      <alignment horizontal="center"/>
    </xf>
    <xf numFmtId="14" fontId="101" fillId="0" borderId="5" xfId="0" applyNumberFormat="1" applyFont="1" applyFill="1" applyBorder="1" applyAlignment="1"/>
    <xf numFmtId="3" fontId="60" fillId="0" borderId="6" xfId="178" applyNumberFormat="1" applyFont="1" applyFill="1" applyBorder="1" applyAlignment="1">
      <alignment horizontal="right"/>
    </xf>
    <xf numFmtId="0" fontId="60" fillId="0" borderId="7" xfId="178" applyFont="1" applyFill="1" applyBorder="1" applyAlignment="1">
      <alignment horizontal="center"/>
    </xf>
    <xf numFmtId="14" fontId="101" fillId="0" borderId="8" xfId="0" applyNumberFormat="1" applyFont="1" applyFill="1" applyBorder="1" applyAlignment="1"/>
    <xf numFmtId="3" fontId="60" fillId="0" borderId="9" xfId="178" applyNumberFormat="1" applyFont="1" applyFill="1" applyBorder="1" applyAlignment="1">
      <alignment horizontal="right"/>
    </xf>
    <xf numFmtId="0" fontId="60" fillId="0" borderId="10" xfId="178" applyFont="1" applyFill="1" applyBorder="1" applyAlignment="1">
      <alignment horizontal="center"/>
    </xf>
    <xf numFmtId="14" fontId="101" fillId="0" borderId="11" xfId="0" applyNumberFormat="1" applyFont="1" applyFill="1" applyBorder="1" applyAlignment="1"/>
    <xf numFmtId="3" fontId="60" fillId="0" borderId="12" xfId="178" applyNumberFormat="1" applyFont="1" applyFill="1" applyBorder="1" applyAlignment="1">
      <alignment horizontal="right"/>
    </xf>
    <xf numFmtId="0" fontId="62" fillId="0" borderId="1" xfId="178" applyFont="1" applyFill="1" applyBorder="1" applyAlignment="1">
      <alignment horizontal="center"/>
    </xf>
    <xf numFmtId="0" fontId="62" fillId="0" borderId="2" xfId="178" applyFont="1" applyFill="1" applyBorder="1" applyAlignment="1">
      <alignment horizontal="left"/>
    </xf>
    <xf numFmtId="3" fontId="62" fillId="0" borderId="3" xfId="178" applyNumberFormat="1" applyFont="1" applyFill="1" applyBorder="1" applyAlignment="1">
      <alignment horizontal="right"/>
    </xf>
    <xf numFmtId="0" fontId="60" fillId="0" borderId="37" xfId="172" applyFont="1" applyBorder="1" applyAlignment="1">
      <alignment horizontal="left" vertical="center" wrapText="1"/>
    </xf>
    <xf numFmtId="0" fontId="62" fillId="0" borderId="25" xfId="172" applyFont="1" applyBorder="1" applyAlignment="1">
      <alignment horizontal="left" vertical="center"/>
    </xf>
    <xf numFmtId="0" fontId="107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4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4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4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4" fillId="0" borderId="6" xfId="178" applyFont="1" applyBorder="1" applyAlignment="1">
      <alignment vertical="center"/>
    </xf>
    <xf numFmtId="0" fontId="64" fillId="0" borderId="1" xfId="178" applyFont="1" applyBorder="1" applyAlignment="1">
      <alignment horizontal="center" vertical="center" wrapText="1"/>
    </xf>
    <xf numFmtId="0" fontId="64" fillId="0" borderId="2" xfId="178" applyFont="1" applyBorder="1" applyAlignment="1">
      <alignment horizontal="center" vertical="center" wrapText="1"/>
    </xf>
    <xf numFmtId="0" fontId="64" fillId="0" borderId="3" xfId="178" applyFont="1" applyBorder="1" applyAlignment="1">
      <alignment horizontal="center" vertical="center" wrapText="1"/>
    </xf>
    <xf numFmtId="0" fontId="60" fillId="0" borderId="10" xfId="48" applyFont="1" applyBorder="1" applyAlignment="1">
      <alignment horizontal="center"/>
    </xf>
    <xf numFmtId="0" fontId="60" fillId="0" borderId="4" xfId="48" applyFont="1" applyBorder="1" applyAlignment="1">
      <alignment horizontal="center"/>
    </xf>
    <xf numFmtId="0" fontId="60" fillId="0" borderId="16" xfId="48" applyFont="1" applyBorder="1" applyAlignment="1">
      <alignment horizontal="center"/>
    </xf>
    <xf numFmtId="166" fontId="62" fillId="0" borderId="3" xfId="35" applyNumberFormat="1" applyFont="1" applyBorder="1" applyAlignment="1"/>
    <xf numFmtId="0" fontId="62" fillId="0" borderId="1" xfId="48" applyFont="1" applyBorder="1" applyAlignment="1">
      <alignment horizontal="center" vertical="center" wrapText="1"/>
    </xf>
    <xf numFmtId="166" fontId="62" fillId="0" borderId="3" xfId="35" applyNumberFormat="1" applyFont="1" applyBorder="1" applyAlignment="1">
      <alignment horizontal="center" vertical="center" wrapText="1"/>
    </xf>
    <xf numFmtId="0" fontId="62" fillId="0" borderId="1" xfId="48" applyFont="1" applyBorder="1" applyAlignment="1">
      <alignment horizontal="center"/>
    </xf>
    <xf numFmtId="166" fontId="60" fillId="0" borderId="6" xfId="35" applyNumberFormat="1" applyFont="1" applyFill="1" applyBorder="1" applyAlignment="1"/>
    <xf numFmtId="166" fontId="60" fillId="0" borderId="9" xfId="35" applyNumberFormat="1" applyFont="1" applyFill="1" applyBorder="1" applyAlignment="1"/>
    <xf numFmtId="166" fontId="71" fillId="0" borderId="9" xfId="35" applyNumberFormat="1" applyFont="1" applyFill="1" applyBorder="1" applyAlignment="1"/>
    <xf numFmtId="166" fontId="60" fillId="0" borderId="9" xfId="35" applyNumberFormat="1" applyFont="1" applyBorder="1" applyAlignment="1"/>
    <xf numFmtId="166" fontId="60" fillId="0" borderId="56" xfId="35" applyNumberFormat="1" applyFont="1" applyBorder="1" applyAlignment="1"/>
    <xf numFmtId="166" fontId="62" fillId="0" borderId="71" xfId="35" applyNumberFormat="1" applyFont="1" applyBorder="1" applyAlignment="1"/>
    <xf numFmtId="3" fontId="63" fillId="0" borderId="0" xfId="48" applyNumberFormat="1" applyFont="1"/>
    <xf numFmtId="0" fontId="63" fillId="0" borderId="27" xfId="175" applyFont="1" applyBorder="1" applyAlignment="1">
      <alignment horizontal="center" vertical="center"/>
    </xf>
    <xf numFmtId="0" fontId="111" fillId="0" borderId="49" xfId="175" applyFont="1" applyBorder="1" applyAlignment="1">
      <alignment wrapText="1"/>
    </xf>
    <xf numFmtId="164" fontId="69" fillId="0" borderId="12" xfId="35" applyNumberFormat="1" applyFont="1" applyBorder="1" applyAlignment="1">
      <alignment horizontal="right"/>
    </xf>
    <xf numFmtId="0" fontId="106" fillId="0" borderId="20" xfId="175" applyFont="1" applyBorder="1" applyAlignment="1">
      <alignment horizontal="center" vertical="center"/>
    </xf>
    <xf numFmtId="0" fontId="112" fillId="0" borderId="25" xfId="175" applyFont="1" applyFill="1" applyBorder="1"/>
    <xf numFmtId="164" fontId="113" fillId="0" borderId="3" xfId="35" applyNumberFormat="1" applyFont="1" applyBorder="1" applyAlignment="1">
      <alignment horizontal="right"/>
    </xf>
    <xf numFmtId="0" fontId="106" fillId="0" borderId="28" xfId="175" applyFont="1" applyBorder="1" applyAlignment="1">
      <alignment horizontal="center" vertical="center"/>
    </xf>
    <xf numFmtId="0" fontId="112" fillId="0" borderId="59" xfId="175" applyFont="1" applyFill="1" applyBorder="1" applyAlignment="1">
      <alignment wrapText="1"/>
    </xf>
    <xf numFmtId="164" fontId="113" fillId="0" borderId="56" xfId="35" applyNumberFormat="1" applyFont="1" applyBorder="1" applyAlignment="1">
      <alignment horizontal="right"/>
    </xf>
    <xf numFmtId="0" fontId="111" fillId="0" borderId="37" xfId="175" applyFont="1" applyFill="1" applyBorder="1" applyAlignment="1">
      <alignment wrapText="1"/>
    </xf>
    <xf numFmtId="164" fontId="69" fillId="0" borderId="6" xfId="35" applyNumberFormat="1" applyFont="1" applyBorder="1" applyAlignment="1">
      <alignment horizontal="right"/>
    </xf>
    <xf numFmtId="0" fontId="112" fillId="0" borderId="25" xfId="175" applyFont="1" applyFill="1" applyBorder="1" applyAlignment="1">
      <alignment wrapText="1"/>
    </xf>
    <xf numFmtId="0" fontId="111" fillId="0" borderId="49" xfId="175" applyFont="1" applyFill="1" applyBorder="1" applyAlignment="1">
      <alignment wrapText="1"/>
    </xf>
    <xf numFmtId="164" fontId="106" fillId="0" borderId="3" xfId="175" applyNumberFormat="1" applyFont="1" applyBorder="1" applyAlignment="1">
      <alignment horizontal="right"/>
    </xf>
    <xf numFmtId="0" fontId="63" fillId="0" borderId="20" xfId="175" applyFont="1" applyBorder="1" applyAlignment="1">
      <alignment horizontal="center" vertical="center"/>
    </xf>
    <xf numFmtId="0" fontId="112" fillId="0" borderId="25" xfId="175" applyFont="1" applyBorder="1" applyAlignment="1">
      <alignment wrapText="1"/>
    </xf>
    <xf numFmtId="164" fontId="69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0" fillId="0" borderId="0" xfId="178" applyFont="1" applyFill="1" applyBorder="1" applyAlignment="1">
      <alignment horizontal="center"/>
    </xf>
    <xf numFmtId="14" fontId="101" fillId="0" borderId="0" xfId="0" applyNumberFormat="1" applyFont="1" applyFill="1" applyBorder="1" applyAlignment="1"/>
    <xf numFmtId="3" fontId="60" fillId="0" borderId="0" xfId="178" applyNumberFormat="1" applyFont="1" applyFill="1" applyBorder="1" applyAlignment="1">
      <alignment horizontal="right"/>
    </xf>
    <xf numFmtId="0" fontId="62" fillId="0" borderId="0" xfId="178" applyFont="1" applyFill="1" applyBorder="1" applyAlignment="1">
      <alignment horizontal="center"/>
    </xf>
    <xf numFmtId="0" fontId="62" fillId="0" borderId="0" xfId="178" applyFont="1" applyFill="1" applyBorder="1" applyAlignment="1">
      <alignment horizontal="left"/>
    </xf>
    <xf numFmtId="3" fontId="62" fillId="0" borderId="0" xfId="178" applyNumberFormat="1" applyFont="1" applyFill="1" applyBorder="1" applyAlignment="1">
      <alignment horizontal="right"/>
    </xf>
    <xf numFmtId="0" fontId="64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2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0" fontId="14" fillId="0" borderId="8" xfId="1" applyFont="1" applyFill="1" applyBorder="1" applyProtection="1"/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7" fillId="0" borderId="5" xfId="1" applyNumberFormat="1" applyFont="1" applyFill="1" applyBorder="1" applyProtection="1"/>
    <xf numFmtId="3" fontId="117" fillId="0" borderId="8" xfId="1" applyNumberFormat="1" applyFont="1" applyFill="1" applyBorder="1" applyProtection="1"/>
    <xf numFmtId="3" fontId="117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0" fontId="14" fillId="0" borderId="18" xfId="1" applyFont="1" applyFill="1" applyBorder="1" applyProtection="1"/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4" fillId="0" borderId="14" xfId="1" applyFont="1" applyFill="1" applyBorder="1" applyProtection="1"/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4" fontId="117" fillId="0" borderId="8" xfId="0" applyNumberFormat="1" applyFont="1" applyFill="1" applyBorder="1" applyAlignment="1"/>
    <xf numFmtId="49" fontId="16" fillId="0" borderId="37" xfId="1" applyNumberFormat="1" applyFont="1" applyFill="1" applyBorder="1" applyAlignment="1" applyProtection="1">
      <alignment horizontal="left" vertical="center" wrapText="1" indent="1"/>
    </xf>
    <xf numFmtId="0" fontId="16" fillId="0" borderId="96" xfId="1" applyFont="1" applyFill="1" applyBorder="1" applyAlignment="1" applyProtection="1">
      <alignment vertical="center" wrapText="1"/>
    </xf>
    <xf numFmtId="0" fontId="16" fillId="0" borderId="60" xfId="1" applyFont="1" applyFill="1" applyBorder="1" applyAlignment="1" applyProtection="1">
      <alignment horizontal="center" vertical="center" wrapText="1"/>
    </xf>
    <xf numFmtId="164" fontId="16" fillId="0" borderId="92" xfId="1" applyNumberFormat="1" applyFont="1" applyFill="1" applyBorder="1" applyAlignment="1" applyProtection="1">
      <alignment vertical="center" wrapText="1"/>
      <protection locked="0"/>
    </xf>
    <xf numFmtId="164" fontId="16" fillId="0" borderId="48" xfId="1" applyNumberFormat="1" applyFont="1" applyFill="1" applyBorder="1" applyAlignment="1" applyProtection="1">
      <alignment vertical="center" wrapText="1"/>
      <protection locked="0"/>
    </xf>
    <xf numFmtId="0" fontId="14" fillId="0" borderId="54" xfId="1" applyFont="1" applyFill="1" applyBorder="1" applyAlignment="1" applyProtection="1">
      <alignment horizontal="left" vertical="center" wrapText="1"/>
    </xf>
    <xf numFmtId="3" fontId="10" fillId="0" borderId="14" xfId="1" applyNumberFormat="1" applyFont="1" applyFill="1" applyBorder="1" applyProtection="1"/>
    <xf numFmtId="0" fontId="22" fillId="0" borderId="55" xfId="1" applyFont="1" applyFill="1" applyBorder="1" applyAlignment="1" applyProtection="1">
      <alignment horizontal="left" vertical="center" wrapText="1" indent="11"/>
    </xf>
    <xf numFmtId="0" fontId="22" fillId="0" borderId="18" xfId="1" applyFont="1" applyFill="1" applyBorder="1" applyAlignment="1" applyProtection="1">
      <alignment horizontal="center" vertical="center" wrapText="1"/>
    </xf>
    <xf numFmtId="164" fontId="22" fillId="0" borderId="64" xfId="1" applyNumberFormat="1" applyFont="1" applyFill="1" applyBorder="1" applyAlignment="1" applyProtection="1">
      <alignment vertical="center" wrapText="1"/>
      <protection locked="0"/>
    </xf>
    <xf numFmtId="3" fontId="10" fillId="0" borderId="18" xfId="1" applyNumberFormat="1" applyFont="1" applyFill="1" applyBorder="1" applyProtection="1"/>
    <xf numFmtId="3" fontId="22" fillId="0" borderId="8" xfId="1" applyNumberFormat="1" applyFont="1" applyFill="1" applyBorder="1" applyProtection="1"/>
    <xf numFmtId="164" fontId="19" fillId="0" borderId="25" xfId="161" applyNumberFormat="1" applyFont="1" applyFill="1" applyBorder="1" applyAlignment="1" applyProtection="1">
      <alignment vertical="center" wrapText="1"/>
    </xf>
    <xf numFmtId="164" fontId="19" fillId="0" borderId="25" xfId="159" applyNumberFormat="1" applyFont="1" applyBorder="1" applyAlignment="1">
      <alignment horizontal="center" vertical="center" wrapText="1"/>
    </xf>
    <xf numFmtId="3" fontId="15" fillId="0" borderId="6" xfId="159" applyNumberFormat="1" applyFont="1" applyBorder="1" applyAlignment="1">
      <alignment horizontal="right" vertical="center"/>
    </xf>
    <xf numFmtId="164" fontId="19" fillId="0" borderId="21" xfId="159" applyNumberFormat="1" applyFont="1" applyBorder="1" applyAlignment="1">
      <alignment horizontal="center" vertical="center" wrapText="1"/>
    </xf>
    <xf numFmtId="3" fontId="15" fillId="0" borderId="93" xfId="159" applyNumberFormat="1" applyFont="1" applyBorder="1" applyAlignment="1">
      <alignment horizontal="right" vertical="center"/>
    </xf>
    <xf numFmtId="0" fontId="0" fillId="0" borderId="8" xfId="1" applyFont="1" applyFill="1" applyBorder="1" applyAlignment="1" applyProtection="1">
      <alignment horizontal="left" vertical="center" wrapText="1"/>
    </xf>
    <xf numFmtId="3" fontId="56" fillId="0" borderId="9" xfId="51" applyNumberFormat="1" applyFont="1" applyFill="1" applyBorder="1" applyAlignment="1">
      <alignment vertical="center"/>
    </xf>
    <xf numFmtId="3" fontId="116" fillId="0" borderId="10" xfId="0" applyNumberFormat="1" applyFont="1" applyFill="1" applyBorder="1" applyAlignment="1">
      <alignment horizontal="right" vertical="center"/>
    </xf>
    <xf numFmtId="3" fontId="116" fillId="0" borderId="6" xfId="0" applyNumberFormat="1" applyFont="1" applyFill="1" applyBorder="1" applyAlignment="1">
      <alignment horizontal="right" vertical="center"/>
    </xf>
    <xf numFmtId="3" fontId="116" fillId="0" borderId="6" xfId="159" applyNumberFormat="1" applyFont="1" applyBorder="1" applyAlignment="1">
      <alignment horizontal="right" vertical="center"/>
    </xf>
    <xf numFmtId="3" fontId="116" fillId="0" borderId="12" xfId="0" applyNumberFormat="1" applyFont="1" applyFill="1" applyBorder="1" applyAlignment="1">
      <alignment horizontal="right" vertical="center"/>
    </xf>
    <xf numFmtId="3" fontId="116" fillId="0" borderId="12" xfId="159" applyNumberFormat="1" applyFont="1" applyBorder="1" applyAlignment="1">
      <alignment horizontal="right" vertical="center"/>
    </xf>
    <xf numFmtId="3" fontId="116" fillId="0" borderId="4" xfId="0" applyNumberFormat="1" applyFont="1" applyFill="1" applyBorder="1" applyAlignment="1">
      <alignment horizontal="right" vertical="center"/>
    </xf>
    <xf numFmtId="164" fontId="118" fillId="0" borderId="9" xfId="161" applyNumberFormat="1" applyFont="1" applyFill="1" applyBorder="1" applyAlignment="1" applyProtection="1">
      <alignment vertical="center" wrapText="1"/>
    </xf>
    <xf numFmtId="3" fontId="116" fillId="0" borderId="7" xfId="0" applyNumberFormat="1" applyFont="1" applyFill="1" applyBorder="1" applyAlignment="1">
      <alignment horizontal="right" vertical="center"/>
    </xf>
    <xf numFmtId="3" fontId="116" fillId="0" borderId="13" xfId="0" applyNumberFormat="1" applyFont="1" applyFill="1" applyBorder="1" applyAlignment="1">
      <alignment horizontal="right" vertical="center"/>
    </xf>
    <xf numFmtId="3" fontId="116" fillId="0" borderId="9" xfId="0" applyNumberFormat="1" applyFont="1" applyFill="1" applyBorder="1" applyAlignment="1">
      <alignment horizontal="right" vertical="center"/>
    </xf>
    <xf numFmtId="3" fontId="116" fillId="0" borderId="22" xfId="0" applyNumberFormat="1" applyFont="1" applyFill="1" applyBorder="1" applyAlignment="1">
      <alignment horizontal="right" vertical="center"/>
    </xf>
    <xf numFmtId="3" fontId="116" fillId="0" borderId="23" xfId="0" applyNumberFormat="1" applyFont="1" applyFill="1" applyBorder="1" applyAlignment="1">
      <alignment horizontal="right" vertical="center"/>
    </xf>
    <xf numFmtId="164" fontId="118" fillId="0" borderId="13" xfId="159" applyNumberFormat="1" applyFont="1" applyBorder="1" applyAlignment="1">
      <alignment horizontal="center" vertical="center" wrapText="1"/>
    </xf>
    <xf numFmtId="164" fontId="118" fillId="0" borderId="15" xfId="159" applyNumberFormat="1" applyFont="1" applyBorder="1" applyAlignment="1">
      <alignment horizontal="center" vertical="center" wrapText="1"/>
    </xf>
    <xf numFmtId="164" fontId="118" fillId="0" borderId="7" xfId="159" applyNumberFormat="1" applyFont="1" applyBorder="1" applyAlignment="1">
      <alignment horizontal="center" vertical="center" wrapText="1"/>
    </xf>
    <xf numFmtId="164" fontId="118" fillId="0" borderId="9" xfId="159" applyNumberFormat="1" applyFont="1" applyBorder="1" applyAlignment="1">
      <alignment horizontal="center" vertical="center" wrapText="1"/>
    </xf>
    <xf numFmtId="3" fontId="116" fillId="0" borderId="7" xfId="159" applyNumberFormat="1" applyFont="1" applyBorder="1" applyAlignment="1">
      <alignment horizontal="right" vertical="center"/>
    </xf>
    <xf numFmtId="3" fontId="116" fillId="0" borderId="9" xfId="159" applyNumberFormat="1" applyFont="1" applyBorder="1" applyAlignment="1">
      <alignment horizontal="right" vertical="center"/>
    </xf>
    <xf numFmtId="3" fontId="116" fillId="0" borderId="22" xfId="159" applyNumberFormat="1" applyFont="1" applyBorder="1" applyAlignment="1">
      <alignment horizontal="right" vertical="center"/>
    </xf>
    <xf numFmtId="3" fontId="116" fillId="0" borderId="23" xfId="159" applyNumberFormat="1" applyFont="1" applyBorder="1" applyAlignment="1">
      <alignment horizontal="right" vertical="center"/>
    </xf>
    <xf numFmtId="3" fontId="116" fillId="0" borderId="52" xfId="159" applyNumberFormat="1" applyFont="1" applyBorder="1" applyAlignment="1">
      <alignment horizontal="right" vertical="center"/>
    </xf>
    <xf numFmtId="3" fontId="116" fillId="0" borderId="53" xfId="159" applyNumberFormat="1" applyFont="1" applyBorder="1" applyAlignment="1">
      <alignment horizontal="right" vertical="center"/>
    </xf>
    <xf numFmtId="3" fontId="116" fillId="0" borderId="33" xfId="159" applyNumberFormat="1" applyFont="1" applyBorder="1" applyAlignment="1">
      <alignment horizontal="right" vertical="center"/>
    </xf>
    <xf numFmtId="3" fontId="116" fillId="0" borderId="100" xfId="159" applyNumberFormat="1" applyFont="1" applyBorder="1" applyAlignment="1">
      <alignment horizontal="right" vertical="center"/>
    </xf>
    <xf numFmtId="3" fontId="116" fillId="0" borderId="35" xfId="159" applyNumberFormat="1" applyFont="1" applyBorder="1" applyAlignment="1">
      <alignment horizontal="right" vertical="center"/>
    </xf>
    <xf numFmtId="3" fontId="116" fillId="0" borderId="101" xfId="159" applyNumberFormat="1" applyFont="1" applyBorder="1" applyAlignment="1">
      <alignment horizontal="right" vertical="center"/>
    </xf>
    <xf numFmtId="164" fontId="116" fillId="0" borderId="30" xfId="161" applyNumberFormat="1" applyFont="1" applyFill="1" applyBorder="1" applyAlignment="1" applyProtection="1">
      <alignment horizontal="left" vertical="center" wrapText="1"/>
    </xf>
    <xf numFmtId="164" fontId="116" fillId="0" borderId="32" xfId="161" applyNumberFormat="1" applyFont="1" applyFill="1" applyBorder="1" applyAlignment="1" applyProtection="1">
      <alignment horizontal="left" vertical="center" wrapText="1"/>
    </xf>
    <xf numFmtId="3" fontId="116" fillId="0" borderId="34" xfId="161" applyNumberFormat="1" applyFont="1" applyFill="1" applyBorder="1" applyAlignment="1" applyProtection="1">
      <alignment horizontal="left" vertical="center"/>
    </xf>
    <xf numFmtId="3" fontId="116" fillId="0" borderId="53" xfId="0" applyNumberFormat="1" applyFont="1" applyFill="1" applyBorder="1" applyAlignment="1">
      <alignment horizontal="right" vertical="center"/>
    </xf>
    <xf numFmtId="3" fontId="116" fillId="0" borderId="38" xfId="0" applyNumberFormat="1" applyFont="1" applyFill="1" applyBorder="1" applyAlignment="1">
      <alignment horizontal="right" vertical="center"/>
    </xf>
    <xf numFmtId="3" fontId="116" fillId="0" borderId="100" xfId="0" applyNumberFormat="1" applyFont="1" applyFill="1" applyBorder="1" applyAlignment="1">
      <alignment horizontal="right" vertical="center"/>
    </xf>
    <xf numFmtId="3" fontId="116" fillId="0" borderId="88" xfId="0" applyNumberFormat="1" applyFont="1" applyFill="1" applyBorder="1" applyAlignment="1">
      <alignment horizontal="right" vertical="center"/>
    </xf>
    <xf numFmtId="3" fontId="116" fillId="0" borderId="101" xfId="0" applyNumberFormat="1" applyFont="1" applyFill="1" applyBorder="1" applyAlignment="1">
      <alignment horizontal="right" vertical="center"/>
    </xf>
    <xf numFmtId="164" fontId="116" fillId="0" borderId="53" xfId="161" applyNumberFormat="1" applyFont="1" applyFill="1" applyBorder="1" applyAlignment="1" applyProtection="1">
      <alignment horizontal="left" vertical="center" wrapText="1"/>
    </xf>
    <xf numFmtId="164" fontId="116" fillId="0" borderId="100" xfId="161" applyNumberFormat="1" applyFont="1" applyFill="1" applyBorder="1" applyAlignment="1" applyProtection="1">
      <alignment horizontal="left" vertical="center" wrapText="1"/>
    </xf>
    <xf numFmtId="3" fontId="116" fillId="0" borderId="12" xfId="161" applyNumberFormat="1" applyFont="1" applyFill="1" applyBorder="1" applyAlignment="1" applyProtection="1">
      <alignment horizontal="left" vertical="center"/>
    </xf>
    <xf numFmtId="164" fontId="116" fillId="0" borderId="102" xfId="161" applyNumberFormat="1" applyFont="1" applyFill="1" applyBorder="1" applyAlignment="1" applyProtection="1">
      <alignment horizontal="left" vertical="center" wrapText="1"/>
    </xf>
    <xf numFmtId="3" fontId="116" fillId="0" borderId="4" xfId="159" applyNumberFormat="1" applyFont="1" applyBorder="1" applyAlignment="1">
      <alignment horizontal="right" vertical="center"/>
    </xf>
    <xf numFmtId="3" fontId="116" fillId="0" borderId="23" xfId="161" applyNumberFormat="1" applyFont="1" applyFill="1" applyBorder="1" applyAlignment="1" applyProtection="1">
      <alignment horizontal="left" vertical="center"/>
    </xf>
    <xf numFmtId="3" fontId="116" fillId="0" borderId="15" xfId="0" applyNumberFormat="1" applyFont="1" applyFill="1" applyBorder="1" applyAlignment="1">
      <alignment horizontal="right" vertical="center"/>
    </xf>
    <xf numFmtId="3" fontId="116" fillId="0" borderId="13" xfId="159" applyNumberFormat="1" applyFont="1" applyBorder="1" applyAlignment="1">
      <alignment horizontal="right" vertical="center"/>
    </xf>
    <xf numFmtId="3" fontId="116" fillId="0" borderId="15" xfId="159" applyNumberFormat="1" applyFont="1" applyBorder="1" applyAlignment="1">
      <alignment horizontal="right" vertical="center"/>
    </xf>
    <xf numFmtId="164" fontId="118" fillId="0" borderId="6" xfId="161" applyNumberFormat="1" applyFont="1" applyFill="1" applyBorder="1" applyAlignment="1" applyProtection="1">
      <alignment vertical="center" wrapText="1"/>
    </xf>
    <xf numFmtId="3" fontId="116" fillId="0" borderId="10" xfId="159" applyNumberFormat="1" applyFont="1" applyBorder="1" applyAlignment="1">
      <alignment horizontal="right" vertical="center"/>
    </xf>
    <xf numFmtId="164" fontId="19" fillId="0" borderId="15" xfId="159" applyNumberFormat="1" applyFont="1" applyBorder="1" applyAlignment="1">
      <alignment horizontal="center" vertical="center" wrapText="1"/>
    </xf>
    <xf numFmtId="164" fontId="19" fillId="0" borderId="9" xfId="159" applyNumberFormat="1" applyFont="1" applyBorder="1" applyAlignment="1">
      <alignment horizontal="center" vertical="center" wrapText="1"/>
    </xf>
    <xf numFmtId="3" fontId="15" fillId="0" borderId="9" xfId="159" applyNumberFormat="1" applyFont="1" applyBorder="1" applyAlignment="1">
      <alignment horizontal="right" vertical="center"/>
    </xf>
    <xf numFmtId="3" fontId="15" fillId="0" borderId="23" xfId="159" applyNumberFormat="1" applyFont="1" applyBorder="1" applyAlignment="1">
      <alignment horizontal="right" vertical="center"/>
    </xf>
    <xf numFmtId="3" fontId="15" fillId="0" borderId="15" xfId="159" applyNumberFormat="1" applyFont="1" applyBorder="1" applyAlignment="1">
      <alignment horizontal="right" vertical="center"/>
    </xf>
    <xf numFmtId="164" fontId="60" fillId="0" borderId="52" xfId="161" applyNumberFormat="1" applyFont="1" applyFill="1" applyBorder="1" applyAlignment="1" applyProtection="1">
      <alignment horizontal="left" vertical="center" wrapText="1"/>
    </xf>
    <xf numFmtId="164" fontId="60" fillId="0" borderId="33" xfId="161" applyNumberFormat="1" applyFont="1" applyFill="1" applyBorder="1" applyAlignment="1" applyProtection="1">
      <alignment horizontal="left" vertical="center" wrapText="1"/>
    </xf>
    <xf numFmtId="3" fontId="15" fillId="0" borderId="64" xfId="161" applyNumberFormat="1" applyFont="1" applyFill="1" applyBorder="1" applyAlignment="1" applyProtection="1">
      <alignment horizontal="left" vertical="center"/>
    </xf>
    <xf numFmtId="164" fontId="60" fillId="0" borderId="31" xfId="161" applyNumberFormat="1" applyFont="1" applyFill="1" applyBorder="1" applyAlignment="1" applyProtection="1">
      <alignment horizontal="left" vertical="center" wrapText="1"/>
    </xf>
    <xf numFmtId="164" fontId="19" fillId="0" borderId="54" xfId="159" applyNumberFormat="1" applyFont="1" applyBorder="1" applyAlignment="1">
      <alignment horizontal="center" vertical="center" wrapText="1"/>
    </xf>
    <xf numFmtId="164" fontId="19" fillId="0" borderId="50" xfId="159" applyNumberFormat="1" applyFont="1" applyBorder="1" applyAlignment="1">
      <alignment horizontal="center" vertical="center" wrapText="1"/>
    </xf>
    <xf numFmtId="3" fontId="15" fillId="0" borderId="55" xfId="159" applyNumberFormat="1" applyFont="1" applyBorder="1" applyAlignment="1">
      <alignment horizontal="right" vertical="center"/>
    </xf>
    <xf numFmtId="3" fontId="15" fillId="0" borderId="54" xfId="159" applyNumberFormat="1" applyFont="1" applyBorder="1" applyAlignment="1">
      <alignment horizontal="right" vertical="center"/>
    </xf>
    <xf numFmtId="3" fontId="15" fillId="0" borderId="50" xfId="159" applyNumberFormat="1" applyFont="1" applyBorder="1" applyAlignment="1">
      <alignment horizontal="right" vertical="center"/>
    </xf>
    <xf numFmtId="0" fontId="15" fillId="0" borderId="25" xfId="174" applyFont="1" applyFill="1" applyBorder="1" applyAlignment="1">
      <alignment horizontal="center" vertical="center" wrapText="1"/>
    </xf>
    <xf numFmtId="0" fontId="15" fillId="0" borderId="25" xfId="174" applyFont="1" applyFill="1" applyBorder="1" applyAlignment="1">
      <alignment horizontal="left" vertical="center" wrapText="1"/>
    </xf>
    <xf numFmtId="0" fontId="19" fillId="0" borderId="25" xfId="174" applyFont="1" applyFill="1" applyBorder="1" applyAlignment="1">
      <alignment horizontal="center" vertical="center" wrapText="1"/>
    </xf>
    <xf numFmtId="49" fontId="98" fillId="0" borderId="25" xfId="174" applyNumberFormat="1" applyFont="1" applyFill="1" applyBorder="1"/>
    <xf numFmtId="0" fontId="19" fillId="0" borderId="25" xfId="174" applyFont="1" applyFill="1" applyBorder="1" applyAlignment="1">
      <alignment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0" fontId="16" fillId="0" borderId="20" xfId="1" applyFont="1" applyFill="1" applyBorder="1" applyAlignment="1" applyProtection="1">
      <alignment horizontal="center" wrapText="1"/>
    </xf>
    <xf numFmtId="0" fontId="16" fillId="0" borderId="21" xfId="1" applyFont="1" applyFill="1" applyBorder="1" applyAlignment="1" applyProtection="1">
      <alignment horizontal="center" wrapText="1"/>
    </xf>
    <xf numFmtId="0" fontId="27" fillId="0" borderId="20" xfId="1" applyFont="1" applyFill="1" applyBorder="1" applyAlignment="1" applyProtection="1">
      <alignment horizontal="center"/>
    </xf>
    <xf numFmtId="0" fontId="27" fillId="0" borderId="21" xfId="1" applyFont="1" applyFill="1" applyBorder="1" applyAlignment="1" applyProtection="1">
      <alignment horizontal="center"/>
    </xf>
    <xf numFmtId="0" fontId="14" fillId="0" borderId="13" xfId="1" applyFont="1" applyFill="1" applyBorder="1" applyProtection="1"/>
    <xf numFmtId="0" fontId="14" fillId="0" borderId="15" xfId="1" applyFont="1" applyFill="1" applyBorder="1" applyProtection="1"/>
    <xf numFmtId="0" fontId="14" fillId="0" borderId="7" xfId="1" applyFont="1" applyFill="1" applyBorder="1" applyProtection="1"/>
    <xf numFmtId="0" fontId="14" fillId="0" borderId="9" xfId="1" applyFont="1" applyFill="1" applyBorder="1" applyProtection="1"/>
    <xf numFmtId="0" fontId="14" fillId="0" borderId="10" xfId="1" applyFont="1" applyFill="1" applyBorder="1" applyProtection="1"/>
    <xf numFmtId="0" fontId="14" fillId="0" borderId="12" xfId="1" applyFont="1" applyFill="1" applyBorder="1" applyProtection="1"/>
    <xf numFmtId="0" fontId="14" fillId="0" borderId="4" xfId="1" applyFont="1" applyFill="1" applyBorder="1" applyProtection="1"/>
    <xf numFmtId="0" fontId="14" fillId="0" borderId="6" xfId="1" applyFont="1" applyFill="1" applyBorder="1" applyProtection="1"/>
    <xf numFmtId="0" fontId="14" fillId="0" borderId="1" xfId="1" applyFont="1" applyFill="1" applyBorder="1" applyProtection="1"/>
    <xf numFmtId="0" fontId="14" fillId="0" borderId="3" xfId="1" applyFont="1" applyFill="1" applyBorder="1" applyProtection="1"/>
    <xf numFmtId="0" fontId="6" fillId="0" borderId="13" xfId="1" applyFill="1" applyBorder="1" applyProtection="1"/>
    <xf numFmtId="0" fontId="6" fillId="0" borderId="15" xfId="1" applyFill="1" applyBorder="1" applyProtection="1"/>
    <xf numFmtId="0" fontId="6" fillId="0" borderId="9" xfId="1" applyFill="1" applyBorder="1" applyProtection="1"/>
    <xf numFmtId="0" fontId="6" fillId="0" borderId="12" xfId="1" applyFill="1" applyBorder="1" applyProtection="1"/>
    <xf numFmtId="0" fontId="6" fillId="0" borderId="6" xfId="1" applyFill="1" applyBorder="1" applyProtection="1"/>
    <xf numFmtId="0" fontId="6" fillId="0" borderId="3" xfId="1" applyFill="1" applyBorder="1" applyProtection="1"/>
    <xf numFmtId="0" fontId="6" fillId="0" borderId="22" xfId="1" applyFill="1" applyBorder="1" applyProtection="1"/>
    <xf numFmtId="0" fontId="6" fillId="0" borderId="23" xfId="1" applyFill="1" applyBorder="1" applyProtection="1"/>
    <xf numFmtId="164" fontId="23" fillId="0" borderId="65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vertical="center" wrapText="1"/>
      <protection locked="0"/>
    </xf>
    <xf numFmtId="164" fontId="22" fillId="0" borderId="31" xfId="0" applyNumberFormat="1" applyFont="1" applyFill="1" applyBorder="1" applyAlignment="1" applyProtection="1">
      <alignment vertical="center" wrapText="1"/>
      <protection locked="0"/>
    </xf>
    <xf numFmtId="164" fontId="16" fillId="0" borderId="20" xfId="0" applyNumberFormat="1" applyFont="1" applyFill="1" applyBorder="1" applyAlignment="1" applyProtection="1">
      <alignment vertical="center" wrapText="1"/>
    </xf>
    <xf numFmtId="164" fontId="22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  <protection locked="0"/>
    </xf>
    <xf numFmtId="164" fontId="22" fillId="0" borderId="37" xfId="0" applyNumberFormat="1" applyFont="1" applyFill="1" applyBorder="1" applyAlignment="1" applyProtection="1">
      <alignment vertical="center" wrapText="1"/>
      <protection locked="0"/>
    </xf>
    <xf numFmtId="164" fontId="16" fillId="0" borderId="59" xfId="0" applyNumberFormat="1" applyFont="1" applyFill="1" applyBorder="1" applyAlignment="1" applyProtection="1">
      <alignment horizontal="center" vertical="center" wrapText="1"/>
    </xf>
    <xf numFmtId="164" fontId="0" fillId="0" borderId="102" xfId="0" applyNumberFormat="1" applyFont="1" applyFill="1" applyBorder="1" applyAlignment="1" applyProtection="1">
      <alignment vertical="center" wrapText="1"/>
      <protection locked="0"/>
    </xf>
    <xf numFmtId="164" fontId="22" fillId="0" borderId="102" xfId="0" applyNumberFormat="1" applyFont="1" applyFill="1" applyBorder="1" applyAlignment="1" applyProtection="1">
      <alignment vertical="center" wrapText="1"/>
      <protection locked="0"/>
    </xf>
    <xf numFmtId="0" fontId="15" fillId="0" borderId="7" xfId="51" applyFont="1" applyBorder="1"/>
    <xf numFmtId="0" fontId="15" fillId="0" borderId="9" xfId="51" applyFont="1" applyBorder="1"/>
    <xf numFmtId="0" fontId="15" fillId="0" borderId="4" xfId="51" applyFont="1" applyBorder="1"/>
    <xf numFmtId="0" fontId="15" fillId="0" borderId="6" xfId="51" applyFont="1" applyBorder="1"/>
    <xf numFmtId="0" fontId="15" fillId="0" borderId="10" xfId="51" applyFont="1" applyBorder="1"/>
    <xf numFmtId="0" fontId="15" fillId="0" borderId="12" xfId="51" applyFont="1" applyBorder="1"/>
    <xf numFmtId="0" fontId="15" fillId="0" borderId="1" xfId="51" applyFont="1" applyFill="1" applyBorder="1"/>
    <xf numFmtId="0" fontId="15" fillId="0" borderId="1" xfId="51" applyFont="1" applyBorder="1"/>
    <xf numFmtId="3" fontId="63" fillId="0" borderId="7" xfId="48" applyNumberFormat="1" applyFont="1" applyBorder="1"/>
    <xf numFmtId="0" fontId="63" fillId="0" borderId="9" xfId="48" applyFont="1" applyBorder="1"/>
    <xf numFmtId="3" fontId="106" fillId="0" borderId="13" xfId="48" applyNumberFormat="1" applyFont="1" applyBorder="1" applyAlignment="1">
      <alignment horizontal="center" vertical="center" wrapText="1"/>
    </xf>
    <xf numFmtId="0" fontId="106" fillId="0" borderId="15" xfId="48" applyFont="1" applyBorder="1" applyAlignment="1">
      <alignment horizontal="center" vertical="center" wrapText="1"/>
    </xf>
    <xf numFmtId="3" fontId="63" fillId="0" borderId="10" xfId="48" applyNumberFormat="1" applyFont="1" applyBorder="1"/>
    <xf numFmtId="0" fontId="63" fillId="0" borderId="12" xfId="48" applyFont="1" applyBorder="1"/>
    <xf numFmtId="3" fontId="63" fillId="0" borderId="1" xfId="48" applyNumberFormat="1" applyFont="1" applyBorder="1"/>
    <xf numFmtId="3" fontId="72" fillId="0" borderId="70" xfId="48" applyNumberFormat="1" applyFont="1" applyBorder="1"/>
    <xf numFmtId="166" fontId="63" fillId="0" borderId="9" xfId="48" applyNumberFormat="1" applyFont="1" applyBorder="1"/>
    <xf numFmtId="166" fontId="106" fillId="0" borderId="3" xfId="48" applyNumberFormat="1" applyFont="1" applyBorder="1"/>
    <xf numFmtId="0" fontId="106" fillId="0" borderId="3" xfId="48" applyFont="1" applyBorder="1"/>
    <xf numFmtId="166" fontId="106" fillId="0" borderId="71" xfId="48" applyNumberFormat="1" applyFont="1" applyBorder="1"/>
    <xf numFmtId="0" fontId="62" fillId="0" borderId="13" xfId="178" applyFont="1" applyFill="1" applyBorder="1" applyAlignment="1">
      <alignment horizontal="center" vertical="top" wrapText="1"/>
    </xf>
    <xf numFmtId="0" fontId="62" fillId="0" borderId="15" xfId="178" applyFont="1" applyFill="1" applyBorder="1" applyAlignment="1">
      <alignment horizontal="center" vertical="top" wrapText="1"/>
    </xf>
    <xf numFmtId="0" fontId="15" fillId="0" borderId="7" xfId="178" applyFont="1" applyFill="1" applyBorder="1" applyAlignment="1">
      <alignment vertical="center"/>
    </xf>
    <xf numFmtId="0" fontId="15" fillId="0" borderId="9" xfId="178" applyFont="1" applyFill="1" applyBorder="1" applyAlignment="1">
      <alignment vertical="center"/>
    </xf>
    <xf numFmtId="0" fontId="15" fillId="0" borderId="10" xfId="178" applyFont="1" applyFill="1" applyBorder="1" applyAlignment="1">
      <alignment vertical="center"/>
    </xf>
    <xf numFmtId="0" fontId="15" fillId="0" borderId="12" xfId="178" applyFont="1" applyFill="1" applyBorder="1" applyAlignment="1">
      <alignment vertical="center"/>
    </xf>
    <xf numFmtId="0" fontId="19" fillId="0" borderId="1" xfId="178" applyFont="1" applyFill="1" applyBorder="1" applyAlignment="1">
      <alignment vertical="center"/>
    </xf>
    <xf numFmtId="164" fontId="10" fillId="0" borderId="63" xfId="1" applyNumberFormat="1" applyFont="1" applyFill="1" applyBorder="1" applyAlignment="1" applyProtection="1">
      <alignment vertical="center" wrapText="1"/>
      <protection locked="0"/>
    </xf>
    <xf numFmtId="164" fontId="16" fillId="0" borderId="24" xfId="1" applyNumberFormat="1" applyFont="1" applyFill="1" applyBorder="1" applyAlignment="1" applyProtection="1">
      <alignment vertical="center" wrapText="1"/>
      <protection locked="0"/>
    </xf>
    <xf numFmtId="164" fontId="16" fillId="0" borderId="65" xfId="1" applyNumberFormat="1" applyFont="1" applyFill="1" applyBorder="1" applyAlignment="1" applyProtection="1">
      <alignment vertical="center" wrapText="1"/>
    </xf>
    <xf numFmtId="164" fontId="19" fillId="0" borderId="65" xfId="0" quotePrefix="1" applyNumberFormat="1" applyFont="1" applyBorder="1" applyAlignment="1" applyProtection="1">
      <alignment vertical="center" wrapText="1"/>
    </xf>
    <xf numFmtId="0" fontId="14" fillId="0" borderId="63" xfId="1" applyFont="1" applyFill="1" applyBorder="1" applyProtection="1"/>
    <xf numFmtId="0" fontId="14" fillId="0" borderId="58" xfId="1" applyFont="1" applyFill="1" applyBorder="1" applyProtection="1"/>
    <xf numFmtId="0" fontId="14" fillId="0" borderId="87" xfId="1" applyFont="1" applyFill="1" applyBorder="1" applyProtection="1"/>
    <xf numFmtId="3" fontId="14" fillId="0" borderId="58" xfId="1" applyNumberFormat="1" applyFont="1" applyFill="1" applyBorder="1" applyProtection="1"/>
    <xf numFmtId="1" fontId="14" fillId="0" borderId="90" xfId="1" applyNumberFormat="1" applyFont="1" applyFill="1" applyBorder="1" applyProtection="1"/>
    <xf numFmtId="1" fontId="14" fillId="0" borderId="58" xfId="1" applyNumberFormat="1" applyFont="1" applyFill="1" applyBorder="1" applyProtection="1"/>
    <xf numFmtId="0" fontId="14" fillId="0" borderId="64" xfId="1" applyFont="1" applyFill="1" applyBorder="1" applyProtection="1"/>
    <xf numFmtId="3" fontId="14" fillId="0" borderId="63" xfId="1" applyNumberFormat="1" applyFont="1" applyFill="1" applyBorder="1" applyProtection="1"/>
    <xf numFmtId="0" fontId="14" fillId="0" borderId="90" xfId="1" applyFont="1" applyFill="1" applyBorder="1" applyProtection="1"/>
    <xf numFmtId="3" fontId="10" fillId="0" borderId="90" xfId="1" applyNumberFormat="1" applyFont="1" applyFill="1" applyBorder="1" applyProtection="1"/>
    <xf numFmtId="3" fontId="10" fillId="0" borderId="58" xfId="1" applyNumberFormat="1" applyFont="1" applyFill="1" applyBorder="1" applyProtection="1"/>
    <xf numFmtId="3" fontId="22" fillId="0" borderId="58" xfId="1" applyNumberFormat="1" applyFont="1" applyFill="1" applyBorder="1" applyProtection="1"/>
    <xf numFmtId="3" fontId="10" fillId="0" borderId="64" xfId="1" applyNumberFormat="1" applyFont="1" applyFill="1" applyBorder="1" applyProtection="1"/>
    <xf numFmtId="3" fontId="117" fillId="0" borderId="63" xfId="1" applyNumberFormat="1" applyFont="1" applyFill="1" applyBorder="1" applyProtection="1"/>
    <xf numFmtId="3" fontId="117" fillId="0" borderId="58" xfId="1" applyNumberFormat="1" applyFont="1" applyFill="1" applyBorder="1" applyProtection="1"/>
    <xf numFmtId="3" fontId="117" fillId="0" borderId="87" xfId="1" applyNumberFormat="1" applyFont="1" applyFill="1" applyBorder="1" applyProtection="1"/>
    <xf numFmtId="3" fontId="10" fillId="0" borderId="63" xfId="1" applyNumberFormat="1" applyFont="1" applyFill="1" applyBorder="1" applyProtection="1"/>
    <xf numFmtId="3" fontId="10" fillId="0" borderId="87" xfId="1" applyNumberFormat="1" applyFont="1" applyFill="1" applyBorder="1" applyProtection="1"/>
    <xf numFmtId="164" fontId="19" fillId="0" borderId="24" xfId="0" quotePrefix="1" applyNumberFormat="1" applyFont="1" applyBorder="1" applyAlignment="1" applyProtection="1">
      <alignment vertical="center" wrapText="1"/>
    </xf>
    <xf numFmtId="0" fontId="12" fillId="0" borderId="20" xfId="1" applyFont="1" applyFill="1" applyBorder="1" applyAlignment="1" applyProtection="1">
      <alignment horizontal="center" vertical="center" wrapText="1"/>
    </xf>
    <xf numFmtId="0" fontId="100" fillId="0" borderId="20" xfId="0" applyFont="1" applyFill="1" applyBorder="1" applyAlignment="1" applyProtection="1">
      <alignment horizontal="center" vertical="center" wrapText="1"/>
    </xf>
    <xf numFmtId="164" fontId="14" fillId="0" borderId="63" xfId="1" applyNumberFormat="1" applyFont="1" applyFill="1" applyBorder="1" applyProtection="1"/>
    <xf numFmtId="164" fontId="14" fillId="0" borderId="58" xfId="1" applyNumberFormat="1" applyFont="1" applyFill="1" applyBorder="1" applyProtection="1"/>
    <xf numFmtId="164" fontId="14" fillId="0" borderId="87" xfId="1" applyNumberFormat="1" applyFont="1" applyFill="1" applyBorder="1" applyProtection="1"/>
    <xf numFmtId="164" fontId="16" fillId="0" borderId="20" xfId="1" applyNumberFormat="1" applyFont="1" applyFill="1" applyBorder="1" applyProtection="1"/>
    <xf numFmtId="164" fontId="14" fillId="0" borderId="57" xfId="1" applyNumberFormat="1" applyFont="1" applyFill="1" applyBorder="1" applyProtection="1"/>
    <xf numFmtId="164" fontId="14" fillId="0" borderId="90" xfId="1" applyNumberFormat="1" applyFont="1" applyFill="1" applyBorder="1" applyProtection="1"/>
    <xf numFmtId="164" fontId="14" fillId="0" borderId="64" xfId="1" applyNumberFormat="1" applyFont="1" applyFill="1" applyBorder="1" applyProtection="1"/>
    <xf numFmtId="164" fontId="16" fillId="0" borderId="20" xfId="1" applyNumberFormat="1" applyFont="1" applyFill="1" applyBorder="1" applyAlignment="1" applyProtection="1">
      <alignment vertical="center"/>
    </xf>
    <xf numFmtId="164" fontId="14" fillId="0" borderId="20" xfId="1" applyNumberFormat="1" applyFont="1" applyFill="1" applyBorder="1" applyProtection="1"/>
    <xf numFmtId="0" fontId="16" fillId="0" borderId="67" xfId="1" applyFont="1" applyFill="1" applyBorder="1" applyAlignment="1" applyProtection="1">
      <alignment wrapText="1"/>
    </xf>
    <xf numFmtId="164" fontId="14" fillId="0" borderId="7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7" xfId="1" applyNumberFormat="1" applyFont="1" applyFill="1" applyBorder="1" applyProtection="1"/>
    <xf numFmtId="1" fontId="14" fillId="0" borderId="7" xfId="1" applyNumberFormat="1" applyFont="1" applyFill="1" applyBorder="1" applyProtection="1"/>
    <xf numFmtId="164" fontId="14" fillId="0" borderId="7" xfId="1" applyNumberFormat="1" applyFont="1" applyFill="1" applyBorder="1" applyAlignment="1" applyProtection="1">
      <alignment vertical="center" wrapText="1"/>
      <protection locked="0"/>
    </xf>
    <xf numFmtId="164" fontId="14" fillId="0" borderId="7" xfId="1" applyNumberFormat="1" applyFont="1" applyFill="1" applyBorder="1" applyAlignment="1" applyProtection="1">
      <alignment vertical="center" wrapText="1"/>
    </xf>
    <xf numFmtId="164" fontId="16" fillId="0" borderId="1" xfId="1" applyNumberFormat="1" applyFont="1" applyFill="1" applyBorder="1" applyAlignment="1" applyProtection="1">
      <alignment horizontal="right" vertical="center" wrapText="1"/>
    </xf>
    <xf numFmtId="164" fontId="12" fillId="0" borderId="1" xfId="1" applyNumberFormat="1" applyFont="1" applyFill="1" applyBorder="1" applyAlignment="1" applyProtection="1">
      <alignment horizontal="right" vertical="center" wrapText="1"/>
    </xf>
    <xf numFmtId="1" fontId="14" fillId="0" borderId="4" xfId="1" applyNumberFormat="1" applyFont="1" applyFill="1" applyBorder="1" applyProtection="1"/>
    <xf numFmtId="3" fontId="14" fillId="0" borderId="4" xfId="1" applyNumberFormat="1" applyFont="1" applyFill="1" applyBorder="1" applyProtection="1"/>
    <xf numFmtId="164" fontId="16" fillId="0" borderId="1" xfId="1" applyNumberFormat="1" applyFont="1" applyFill="1" applyBorder="1" applyAlignment="1" applyProtection="1">
      <alignment vertical="center" wrapText="1"/>
    </xf>
    <xf numFmtId="164" fontId="16" fillId="0" borderId="1" xfId="1" applyNumberFormat="1" applyFont="1" applyFill="1" applyBorder="1" applyAlignment="1" applyProtection="1">
      <alignment vertical="center" wrapText="1"/>
      <protection locked="0"/>
    </xf>
    <xf numFmtId="164" fontId="16" fillId="0" borderId="70" xfId="1" applyNumberFormat="1" applyFont="1" applyFill="1" applyBorder="1" applyAlignment="1" applyProtection="1">
      <alignment vertical="center" wrapText="1"/>
    </xf>
    <xf numFmtId="164" fontId="22" fillId="0" borderId="58" xfId="1" applyNumberFormat="1" applyFont="1" applyFill="1" applyBorder="1" applyProtection="1"/>
    <xf numFmtId="164" fontId="16" fillId="0" borderId="89" xfId="1" applyNumberFormat="1" applyFont="1" applyFill="1" applyBorder="1" applyAlignment="1" applyProtection="1">
      <alignment vertical="center"/>
    </xf>
    <xf numFmtId="3" fontId="10" fillId="0" borderId="13" xfId="1" applyNumberFormat="1" applyFont="1" applyFill="1" applyBorder="1" applyProtection="1"/>
    <xf numFmtId="3" fontId="10" fillId="0" borderId="7" xfId="1" applyNumberFormat="1" applyFont="1" applyFill="1" applyBorder="1" applyProtection="1"/>
    <xf numFmtId="3" fontId="22" fillId="0" borderId="7" xfId="1" applyNumberFormat="1" applyFont="1" applyFill="1" applyBorder="1" applyProtection="1"/>
    <xf numFmtId="3" fontId="117" fillId="0" borderId="7" xfId="1" applyNumberFormat="1" applyFont="1" applyFill="1" applyBorder="1" applyProtection="1"/>
    <xf numFmtId="3" fontId="10" fillId="0" borderId="10" xfId="1" applyNumberFormat="1" applyFont="1" applyFill="1" applyBorder="1" applyProtection="1"/>
    <xf numFmtId="3" fontId="117" fillId="0" borderId="4" xfId="1" applyNumberFormat="1" applyFont="1" applyFill="1" applyBorder="1" applyProtection="1"/>
    <xf numFmtId="3" fontId="117" fillId="0" borderId="10" xfId="1" applyNumberFormat="1" applyFont="1" applyFill="1" applyBorder="1" applyProtection="1"/>
    <xf numFmtId="3" fontId="10" fillId="0" borderId="4" xfId="1" applyNumberFormat="1" applyFont="1" applyFill="1" applyBorder="1" applyProtection="1"/>
    <xf numFmtId="164" fontId="12" fillId="0" borderId="1" xfId="1" applyNumberFormat="1" applyFont="1" applyFill="1" applyBorder="1" applyAlignment="1" applyProtection="1">
      <alignment vertical="center" wrapText="1"/>
    </xf>
    <xf numFmtId="164" fontId="19" fillId="0" borderId="70" xfId="0" quotePrefix="1" applyNumberFormat="1" applyFont="1" applyBorder="1" applyAlignment="1" applyProtection="1">
      <alignment vertical="center" wrapText="1"/>
    </xf>
    <xf numFmtId="164" fontId="19" fillId="0" borderId="1" xfId="0" quotePrefix="1" applyNumberFormat="1" applyFont="1" applyBorder="1" applyAlignment="1" applyProtection="1">
      <alignment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74" fillId="0" borderId="32" xfId="0" applyFont="1" applyFill="1" applyBorder="1" applyAlignment="1">
      <alignment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18" fillId="0" borderId="37" xfId="0" applyFont="1" applyFill="1" applyBorder="1" applyAlignment="1">
      <alignment vertical="center" wrapText="1"/>
    </xf>
    <xf numFmtId="0" fontId="16" fillId="0" borderId="25" xfId="0" applyFont="1" applyFill="1" applyBorder="1" applyAlignment="1">
      <alignment vertical="center" wrapText="1"/>
    </xf>
    <xf numFmtId="0" fontId="100" fillId="0" borderId="25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03" fillId="0" borderId="32" xfId="0" applyFont="1" applyFill="1" applyBorder="1" applyAlignment="1">
      <alignment vertical="center" wrapText="1"/>
    </xf>
    <xf numFmtId="0" fontId="93" fillId="0" borderId="32" xfId="0" applyFont="1" applyFill="1" applyBorder="1" applyAlignment="1">
      <alignment vertical="center" wrapText="1"/>
    </xf>
    <xf numFmtId="0" fontId="106" fillId="0" borderId="20" xfId="173" applyFont="1" applyBorder="1" applyAlignment="1">
      <alignment horizontal="center" vertical="center" wrapText="1"/>
    </xf>
    <xf numFmtId="0" fontId="106" fillId="0" borderId="21" xfId="173" applyFont="1" applyBorder="1" applyAlignment="1">
      <alignment horizontal="center" vertical="center" wrapText="1"/>
    </xf>
    <xf numFmtId="0" fontId="63" fillId="0" borderId="20" xfId="173" applyFont="1" applyBorder="1"/>
    <xf numFmtId="0" fontId="63" fillId="0" borderId="7" xfId="173" applyFont="1" applyBorder="1"/>
    <xf numFmtId="3" fontId="63" fillId="0" borderId="9" xfId="173" applyNumberFormat="1" applyFont="1" applyBorder="1"/>
    <xf numFmtId="0" fontId="63" fillId="0" borderId="22" xfId="173" applyFont="1" applyBorder="1"/>
    <xf numFmtId="3" fontId="63" fillId="0" borderId="23" xfId="173" applyNumberFormat="1" applyFont="1" applyBorder="1"/>
    <xf numFmtId="0" fontId="63" fillId="0" borderId="4" xfId="173" applyFont="1" applyBorder="1"/>
    <xf numFmtId="3" fontId="63" fillId="0" borderId="6" xfId="173" applyNumberFormat="1" applyFont="1" applyBorder="1"/>
    <xf numFmtId="0" fontId="106" fillId="0" borderId="1" xfId="173" applyFont="1" applyBorder="1" applyAlignment="1">
      <alignment horizontal="center" wrapText="1"/>
    </xf>
    <xf numFmtId="0" fontId="106" fillId="0" borderId="3" xfId="173" applyFont="1" applyBorder="1" applyAlignment="1">
      <alignment horizontal="center" wrapText="1"/>
    </xf>
    <xf numFmtId="0" fontId="63" fillId="0" borderId="13" xfId="173" applyFont="1" applyBorder="1"/>
    <xf numFmtId="0" fontId="63" fillId="0" borderId="15" xfId="173" applyFont="1" applyBorder="1"/>
    <xf numFmtId="0" fontId="106" fillId="0" borderId="22" xfId="173" applyFont="1" applyBorder="1"/>
    <xf numFmtId="3" fontId="106" fillId="0" borderId="23" xfId="173" applyNumberFormat="1" applyFont="1" applyBorder="1"/>
    <xf numFmtId="3" fontId="63" fillId="0" borderId="21" xfId="173" applyNumberFormat="1" applyFont="1" applyBorder="1"/>
    <xf numFmtId="3" fontId="106" fillId="0" borderId="21" xfId="173" applyNumberFormat="1" applyFont="1" applyBorder="1"/>
    <xf numFmtId="3" fontId="14" fillId="0" borderId="13" xfId="1" applyNumberFormat="1" applyFont="1" applyFill="1" applyBorder="1" applyProtection="1"/>
    <xf numFmtId="3" fontId="14" fillId="0" borderId="15" xfId="1" applyNumberFormat="1" applyFont="1" applyFill="1" applyBorder="1" applyProtection="1"/>
    <xf numFmtId="3" fontId="14" fillId="0" borderId="9" xfId="1" applyNumberFormat="1" applyFont="1" applyFill="1" applyBorder="1" applyProtection="1"/>
    <xf numFmtId="3" fontId="14" fillId="0" borderId="10" xfId="1" applyNumberFormat="1" applyFont="1" applyFill="1" applyBorder="1" applyProtection="1"/>
    <xf numFmtId="3" fontId="14" fillId="0" borderId="12" xfId="1" applyNumberFormat="1" applyFont="1" applyFill="1" applyBorder="1" applyProtection="1"/>
    <xf numFmtId="3" fontId="16" fillId="0" borderId="1" xfId="1" applyNumberFormat="1" applyFont="1" applyFill="1" applyBorder="1" applyProtection="1"/>
    <xf numFmtId="164" fontId="16" fillId="0" borderId="3" xfId="1" applyNumberFormat="1" applyFont="1" applyFill="1" applyBorder="1" applyProtection="1"/>
    <xf numFmtId="164" fontId="14" fillId="0" borderId="9" xfId="1" applyNumberFormat="1" applyFont="1" applyFill="1" applyBorder="1" applyProtection="1"/>
    <xf numFmtId="0" fontId="16" fillId="0" borderId="1" xfId="1" applyFont="1" applyFill="1" applyBorder="1" applyProtection="1"/>
    <xf numFmtId="3" fontId="16" fillId="0" borderId="3" xfId="1" applyNumberFormat="1" applyFont="1" applyFill="1" applyBorder="1" applyProtection="1"/>
    <xf numFmtId="164" fontId="14" fillId="0" borderId="6" xfId="1" applyNumberFormat="1" applyFont="1" applyFill="1" applyBorder="1" applyProtection="1"/>
    <xf numFmtId="164" fontId="14" fillId="0" borderId="12" xfId="1" applyNumberFormat="1" applyFont="1" applyFill="1" applyBorder="1" applyProtection="1"/>
    <xf numFmtId="3" fontId="16" fillId="0" borderId="70" xfId="1" applyNumberFormat="1" applyFont="1" applyFill="1" applyBorder="1" applyProtection="1"/>
    <xf numFmtId="164" fontId="16" fillId="0" borderId="71" xfId="1" applyNumberFormat="1" applyFont="1" applyFill="1" applyBorder="1" applyProtection="1"/>
    <xf numFmtId="3" fontId="10" fillId="0" borderId="15" xfId="1" applyNumberFormat="1" applyFont="1" applyFill="1" applyBorder="1" applyProtection="1"/>
    <xf numFmtId="3" fontId="10" fillId="0" borderId="9" xfId="1" applyNumberFormat="1" applyFont="1" applyFill="1" applyBorder="1" applyProtection="1"/>
    <xf numFmtId="3" fontId="10" fillId="0" borderId="12" xfId="1" applyNumberFormat="1" applyFont="1" applyFill="1" applyBorder="1" applyProtection="1"/>
    <xf numFmtId="3" fontId="10" fillId="0" borderId="6" xfId="1" applyNumberFormat="1" applyFont="1" applyFill="1" applyBorder="1" applyProtection="1"/>
    <xf numFmtId="3" fontId="16" fillId="0" borderId="71" xfId="1" applyNumberFormat="1" applyFont="1" applyFill="1" applyBorder="1" applyProtection="1"/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8" xfId="0" applyNumberFormat="1" applyFont="1" applyFill="1" applyBorder="1" applyAlignment="1" applyProtection="1">
      <alignment vertical="center" wrapText="1"/>
      <protection locked="0"/>
    </xf>
    <xf numFmtId="164" fontId="16" fillId="0" borderId="32" xfId="0" applyNumberFormat="1" applyFont="1" applyFill="1" applyBorder="1" applyAlignment="1" applyProtection="1">
      <alignment vertical="center" wrapText="1"/>
      <protection locked="0"/>
    </xf>
    <xf numFmtId="164" fontId="16" fillId="0" borderId="49" xfId="0" applyNumberFormat="1" applyFont="1" applyFill="1" applyBorder="1" applyAlignment="1" applyProtection="1">
      <alignment vertical="center" wrapText="1"/>
      <protection locked="0"/>
    </xf>
    <xf numFmtId="3" fontId="15" fillId="0" borderId="9" xfId="51" applyNumberFormat="1" applyFont="1" applyBorder="1"/>
    <xf numFmtId="3" fontId="15" fillId="0" borderId="12" xfId="51" applyNumberFormat="1" applyFont="1" applyBorder="1"/>
    <xf numFmtId="3" fontId="15" fillId="0" borderId="6" xfId="51" applyNumberFormat="1" applyFont="1" applyBorder="1"/>
    <xf numFmtId="3" fontId="19" fillId="0" borderId="3" xfId="51" applyNumberFormat="1" applyFont="1" applyBorder="1"/>
    <xf numFmtId="3" fontId="19" fillId="0" borderId="9" xfId="51" applyNumberFormat="1" applyFont="1" applyBorder="1"/>
    <xf numFmtId="3" fontId="15" fillId="0" borderId="7" xfId="51" applyNumberFormat="1" applyFont="1" applyBorder="1"/>
    <xf numFmtId="3" fontId="19" fillId="0" borderId="9" xfId="51" applyNumberFormat="1" applyFont="1" applyBorder="1" applyAlignment="1">
      <alignment vertical="center"/>
    </xf>
    <xf numFmtId="3" fontId="19" fillId="0" borderId="7" xfId="51" applyNumberFormat="1" applyFont="1" applyBorder="1" applyAlignment="1">
      <alignment vertical="center"/>
    </xf>
    <xf numFmtId="3" fontId="19" fillId="0" borderId="22" xfId="51" applyNumberFormat="1" applyFont="1" applyBorder="1" applyAlignment="1">
      <alignment vertical="center"/>
    </xf>
    <xf numFmtId="3" fontId="19" fillId="0" borderId="23" xfId="51" applyNumberFormat="1" applyFont="1" applyBorder="1"/>
    <xf numFmtId="3" fontId="15" fillId="0" borderId="9" xfId="178" applyNumberFormat="1" applyFont="1" applyFill="1" applyBorder="1" applyAlignment="1">
      <alignment vertical="center"/>
    </xf>
    <xf numFmtId="3" fontId="19" fillId="0" borderId="3" xfId="178" applyNumberFormat="1" applyFont="1" applyFill="1" applyBorder="1" applyAlignment="1">
      <alignment vertical="center"/>
    </xf>
    <xf numFmtId="164" fontId="14" fillId="0" borderId="7" xfId="1" applyNumberFormat="1" applyFont="1" applyFill="1" applyBorder="1" applyProtection="1"/>
    <xf numFmtId="164" fontId="14" fillId="0" borderId="3" xfId="1" applyNumberFormat="1" applyFont="1" applyFill="1" applyBorder="1" applyProtection="1"/>
    <xf numFmtId="164" fontId="10" fillId="0" borderId="15" xfId="1" applyNumberFormat="1" applyFont="1" applyFill="1" applyBorder="1" applyProtection="1"/>
    <xf numFmtId="164" fontId="10" fillId="0" borderId="9" xfId="1" applyNumberFormat="1" applyFont="1" applyFill="1" applyBorder="1" applyProtection="1"/>
    <xf numFmtId="164" fontId="10" fillId="0" borderId="3" xfId="1" applyNumberFormat="1" applyFont="1" applyFill="1" applyBorder="1" applyProtection="1"/>
    <xf numFmtId="0" fontId="10" fillId="0" borderId="12" xfId="1" applyFont="1" applyFill="1" applyBorder="1" applyProtection="1"/>
    <xf numFmtId="164" fontId="14" fillId="0" borderId="32" xfId="0" applyNumberFormat="1" applyFont="1" applyFill="1" applyBorder="1" applyAlignment="1">
      <alignment vertical="center" wrapText="1"/>
    </xf>
    <xf numFmtId="164" fontId="16" fillId="0" borderId="25" xfId="0" applyNumberFormat="1" applyFont="1" applyFill="1" applyBorder="1" applyAlignment="1">
      <alignment vertical="center" wrapText="1"/>
    </xf>
    <xf numFmtId="164" fontId="14" fillId="0" borderId="30" xfId="0" applyNumberFormat="1" applyFont="1" applyFill="1" applyBorder="1" applyAlignment="1">
      <alignment vertical="center" wrapText="1"/>
    </xf>
    <xf numFmtId="0" fontId="14" fillId="0" borderId="32" xfId="0" applyFont="1" applyFill="1" applyBorder="1" applyAlignment="1">
      <alignment vertical="center" wrapText="1"/>
    </xf>
    <xf numFmtId="0" fontId="14" fillId="0" borderId="49" xfId="0" applyFont="1" applyFill="1" applyBorder="1" applyAlignment="1">
      <alignment vertical="center" wrapText="1"/>
    </xf>
    <xf numFmtId="164" fontId="12" fillId="0" borderId="25" xfId="0" applyNumberFormat="1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vertical="center" wrapText="1"/>
    </xf>
    <xf numFmtId="0" fontId="19" fillId="0" borderId="25" xfId="174" applyFont="1" applyFill="1" applyBorder="1" applyAlignment="1">
      <alignment horizontal="center" vertical="center"/>
    </xf>
    <xf numFmtId="3" fontId="66" fillId="0" borderId="0" xfId="0" applyNumberFormat="1" applyFont="1" applyBorder="1" applyAlignment="1">
      <alignment vertical="center"/>
    </xf>
    <xf numFmtId="164" fontId="116" fillId="0" borderId="9" xfId="161" applyNumberFormat="1" applyFont="1" applyFill="1" applyBorder="1" applyAlignment="1" applyProtection="1">
      <alignment vertical="center" wrapText="1"/>
    </xf>
    <xf numFmtId="164" fontId="116" fillId="0" borderId="15" xfId="161" applyNumberFormat="1" applyFont="1" applyFill="1" applyBorder="1" applyAlignment="1" applyProtection="1">
      <alignment vertical="center" wrapText="1"/>
    </xf>
    <xf numFmtId="164" fontId="15" fillId="0" borderId="69" xfId="67" applyNumberFormat="1" applyFont="1" applyBorder="1" applyAlignment="1">
      <alignment vertical="center"/>
    </xf>
    <xf numFmtId="9" fontId="15" fillId="0" borderId="69" xfId="67" applyNumberFormat="1" applyFont="1" applyBorder="1" applyAlignment="1">
      <alignment vertical="center"/>
    </xf>
    <xf numFmtId="164" fontId="15" fillId="0" borderId="56" xfId="67" applyNumberFormat="1" applyFont="1" applyBorder="1" applyAlignment="1">
      <alignment vertical="center"/>
    </xf>
    <xf numFmtId="164" fontId="17" fillId="0" borderId="70" xfId="67" applyNumberFormat="1" applyFont="1" applyBorder="1" applyAlignment="1">
      <alignment vertical="center" wrapText="1"/>
    </xf>
    <xf numFmtId="164" fontId="71" fillId="0" borderId="1" xfId="67" applyNumberFormat="1" applyFont="1" applyBorder="1" applyAlignment="1">
      <alignment vertical="center" wrapText="1"/>
    </xf>
    <xf numFmtId="0" fontId="119" fillId="0" borderId="25" xfId="0" applyFont="1" applyBorder="1"/>
    <xf numFmtId="164" fontId="64" fillId="0" borderId="25" xfId="0" applyNumberFormat="1" applyFont="1" applyBorder="1"/>
    <xf numFmtId="0" fontId="64" fillId="0" borderId="25" xfId="0" applyFont="1" applyBorder="1"/>
    <xf numFmtId="164" fontId="8" fillId="0" borderId="0" xfId="1" applyNumberFormat="1" applyFont="1" applyFill="1" applyBorder="1" applyAlignment="1" applyProtection="1">
      <alignment horizontal="center" vertical="center"/>
    </xf>
    <xf numFmtId="0" fontId="16" fillId="0" borderId="65" xfId="1" applyFont="1" applyFill="1" applyBorder="1" applyAlignment="1" applyProtection="1">
      <alignment horizontal="center" wrapText="1"/>
    </xf>
    <xf numFmtId="0" fontId="27" fillId="0" borderId="65" xfId="1" applyFont="1" applyFill="1" applyBorder="1" applyAlignment="1" applyProtection="1">
      <alignment horizontal="center"/>
    </xf>
    <xf numFmtId="3" fontId="14" fillId="0" borderId="52" xfId="1" applyNumberFormat="1" applyFont="1" applyFill="1" applyBorder="1" applyProtection="1"/>
    <xf numFmtId="3" fontId="14" fillId="0" borderId="33" xfId="1" applyNumberFormat="1" applyFont="1" applyFill="1" applyBorder="1" applyProtection="1"/>
    <xf numFmtId="3" fontId="14" fillId="0" borderId="68" xfId="1" applyNumberFormat="1" applyFont="1" applyFill="1" applyBorder="1" applyProtection="1"/>
    <xf numFmtId="3" fontId="16" fillId="0" borderId="65" xfId="1" applyNumberFormat="1" applyFont="1" applyFill="1" applyBorder="1" applyProtection="1"/>
    <xf numFmtId="0" fontId="14" fillId="0" borderId="31" xfId="1" applyFont="1" applyFill="1" applyBorder="1" applyProtection="1"/>
    <xf numFmtId="0" fontId="14" fillId="0" borderId="33" xfId="1" applyFont="1" applyFill="1" applyBorder="1" applyProtection="1"/>
    <xf numFmtId="0" fontId="14" fillId="0" borderId="68" xfId="1" applyFont="1" applyFill="1" applyBorder="1" applyProtection="1"/>
    <xf numFmtId="0" fontId="14" fillId="0" borderId="65" xfId="1" applyFont="1" applyFill="1" applyBorder="1" applyProtection="1"/>
    <xf numFmtId="0" fontId="16" fillId="0" borderId="65" xfId="1" applyFont="1" applyFill="1" applyBorder="1" applyProtection="1"/>
    <xf numFmtId="3" fontId="16" fillId="0" borderId="24" xfId="1" applyNumberFormat="1" applyFont="1" applyFill="1" applyBorder="1" applyProtection="1"/>
    <xf numFmtId="3" fontId="10" fillId="0" borderId="52" xfId="1" applyNumberFormat="1" applyFont="1" applyFill="1" applyBorder="1" applyProtection="1"/>
    <xf numFmtId="3" fontId="10" fillId="0" borderId="33" xfId="1" applyNumberFormat="1" applyFont="1" applyFill="1" applyBorder="1" applyProtection="1"/>
    <xf numFmtId="3" fontId="10" fillId="0" borderId="68" xfId="1" applyNumberFormat="1" applyFont="1" applyFill="1" applyBorder="1" applyProtection="1"/>
    <xf numFmtId="3" fontId="10" fillId="0" borderId="31" xfId="1" applyNumberFormat="1" applyFont="1" applyFill="1" applyBorder="1" applyProtection="1"/>
    <xf numFmtId="0" fontId="6" fillId="0" borderId="52" xfId="1" applyFill="1" applyBorder="1" applyProtection="1"/>
    <xf numFmtId="0" fontId="6" fillId="0" borderId="35" xfId="1" applyFill="1" applyBorder="1" applyProtection="1"/>
    <xf numFmtId="164" fontId="0" fillId="0" borderId="32" xfId="0" applyNumberFormat="1" applyFont="1" applyFill="1" applyBorder="1" applyAlignment="1" applyProtection="1">
      <alignment horizontal="right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32" xfId="0" applyNumberFormat="1" applyFont="1" applyFill="1" applyBorder="1" applyAlignment="1">
      <alignment vertical="center" wrapText="1"/>
    </xf>
    <xf numFmtId="0" fontId="18" fillId="0" borderId="32" xfId="0" applyFont="1" applyFill="1" applyBorder="1" applyAlignment="1">
      <alignment vertical="center" wrapText="1"/>
    </xf>
    <xf numFmtId="0" fontId="54" fillId="0" borderId="32" xfId="0" applyFont="1" applyFill="1" applyBorder="1" applyAlignment="1">
      <alignment vertical="center" wrapText="1"/>
    </xf>
    <xf numFmtId="0" fontId="15" fillId="0" borderId="31" xfId="51" applyFont="1" applyBorder="1"/>
    <xf numFmtId="0" fontId="15" fillId="0" borderId="33" xfId="51" applyFont="1" applyBorder="1"/>
    <xf numFmtId="0" fontId="15" fillId="0" borderId="68" xfId="51" applyFont="1" applyBorder="1"/>
    <xf numFmtId="0" fontId="15" fillId="0" borderId="65" xfId="51" applyFont="1" applyBorder="1"/>
    <xf numFmtId="3" fontId="15" fillId="0" borderId="33" xfId="51" applyNumberFormat="1" applyFont="1" applyBorder="1"/>
    <xf numFmtId="3" fontId="19" fillId="0" borderId="33" xfId="51" applyNumberFormat="1" applyFont="1" applyBorder="1" applyAlignment="1">
      <alignment vertical="center"/>
    </xf>
    <xf numFmtId="3" fontId="19" fillId="0" borderId="35" xfId="51" applyNumberFormat="1" applyFont="1" applyBorder="1" applyAlignment="1">
      <alignment vertical="center"/>
    </xf>
    <xf numFmtId="0" fontId="19" fillId="0" borderId="65" xfId="51" applyFont="1" applyFill="1" applyBorder="1"/>
    <xf numFmtId="0" fontId="19" fillId="0" borderId="3" xfId="51" applyFont="1" applyFill="1" applyBorder="1"/>
    <xf numFmtId="0" fontId="27" fillId="0" borderId="25" xfId="1" applyFont="1" applyFill="1" applyBorder="1" applyAlignment="1" applyProtection="1">
      <alignment horizontal="center"/>
    </xf>
    <xf numFmtId="3" fontId="16" fillId="0" borderId="7" xfId="1" applyNumberFormat="1" applyFont="1" applyFill="1" applyBorder="1" applyProtection="1"/>
    <xf numFmtId="3" fontId="16" fillId="0" borderId="33" xfId="1" applyNumberFormat="1" applyFont="1" applyFill="1" applyBorder="1" applyProtection="1"/>
    <xf numFmtId="164" fontId="16" fillId="0" borderId="9" xfId="1" applyNumberFormat="1" applyFont="1" applyFill="1" applyBorder="1" applyProtection="1"/>
    <xf numFmtId="0" fontId="66" fillId="0" borderId="57" xfId="178" applyFont="1" applyBorder="1" applyAlignment="1">
      <alignment horizontal="center" vertical="center" wrapText="1"/>
    </xf>
    <xf numFmtId="0" fontId="115" fillId="0" borderId="66" xfId="0" applyFont="1" applyBorder="1" applyAlignment="1">
      <alignment horizontal="center" vertical="center" wrapText="1"/>
    </xf>
    <xf numFmtId="0" fontId="115" fillId="0" borderId="67" xfId="0" applyFont="1" applyBorder="1" applyAlignment="1">
      <alignment horizontal="center" vertical="center" wrapText="1"/>
    </xf>
    <xf numFmtId="0" fontId="115" fillId="0" borderId="89" xfId="0" applyFont="1" applyBorder="1" applyAlignment="1">
      <alignment horizontal="center" vertical="center" wrapText="1"/>
    </xf>
    <xf numFmtId="0" fontId="115" fillId="0" borderId="24" xfId="0" applyFont="1" applyBorder="1" applyAlignment="1">
      <alignment horizontal="center" vertical="center" wrapText="1"/>
    </xf>
    <xf numFmtId="0" fontId="115" fillId="0" borderId="72" xfId="0" applyFont="1" applyBorder="1" applyAlignment="1">
      <alignment horizontal="center" vertical="center" wrapText="1"/>
    </xf>
    <xf numFmtId="0" fontId="7" fillId="0" borderId="0" xfId="1" applyFont="1" applyFill="1" applyAlignment="1" applyProtection="1">
      <alignment horizontal="center" vertical="center" wrapText="1"/>
    </xf>
    <xf numFmtId="164" fontId="8" fillId="0" borderId="0" xfId="1" applyNumberFormat="1" applyFont="1" applyFill="1" applyBorder="1" applyAlignment="1" applyProtection="1">
      <alignment horizontal="center" vertical="center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65" fillId="0" borderId="0" xfId="0" applyNumberFormat="1" applyFont="1" applyFill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Alignment="1">
      <alignment horizontal="left"/>
    </xf>
    <xf numFmtId="0" fontId="60" fillId="0" borderId="0" xfId="51" applyFont="1" applyAlignment="1">
      <alignment horizontal="left"/>
    </xf>
    <xf numFmtId="0" fontId="62" fillId="0" borderId="0" xfId="51" applyFont="1" applyAlignment="1">
      <alignment horizontal="left"/>
    </xf>
    <xf numFmtId="0" fontId="19" fillId="0" borderId="13" xfId="51" applyFont="1" applyBorder="1" applyAlignment="1">
      <alignment horizontal="center" wrapText="1"/>
    </xf>
    <xf numFmtId="0" fontId="19" fillId="0" borderId="22" xfId="51" applyFont="1" applyBorder="1" applyAlignment="1">
      <alignment horizontal="center" wrapText="1"/>
    </xf>
    <xf numFmtId="0" fontId="19" fillId="0" borderId="15" xfId="51" applyFont="1" applyBorder="1" applyAlignment="1">
      <alignment horizontal="center" wrapText="1"/>
    </xf>
    <xf numFmtId="0" fontId="19" fillId="0" borderId="23" xfId="51" applyFont="1" applyBorder="1" applyAlignment="1">
      <alignment horizontal="center" wrapText="1"/>
    </xf>
    <xf numFmtId="0" fontId="67" fillId="0" borderId="24" xfId="51" applyFont="1" applyBorder="1" applyAlignment="1">
      <alignment horizontal="right" vertical="center"/>
    </xf>
    <xf numFmtId="0" fontId="66" fillId="0" borderId="0" xfId="51" applyFont="1" applyBorder="1" applyAlignment="1">
      <alignment horizontal="center" vertical="center" wrapText="1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19" fillId="0" borderId="17" xfId="51" applyFont="1" applyBorder="1" applyAlignment="1">
      <alignment horizontal="center" wrapText="1"/>
    </xf>
    <xf numFmtId="0" fontId="19" fillId="0" borderId="60" xfId="51" applyFont="1" applyBorder="1" applyAlignment="1">
      <alignment horizont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4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60" fillId="0" borderId="8" xfId="48" applyFont="1" applyBorder="1" applyAlignment="1">
      <alignment horizontal="left" wrapText="1"/>
    </xf>
    <xf numFmtId="0" fontId="60" fillId="0" borderId="8" xfId="48" applyFont="1" applyBorder="1" applyAlignment="1">
      <alignment horizontal="left" wrapText="1" indent="1"/>
    </xf>
    <xf numFmtId="0" fontId="71" fillId="0" borderId="8" xfId="48" applyFont="1" applyBorder="1" applyAlignment="1">
      <alignment horizontal="left" wrapText="1" indent="1"/>
    </xf>
    <xf numFmtId="0" fontId="68" fillId="0" borderId="0" xfId="48" applyFont="1" applyAlignment="1">
      <alignment horizontal="center" vertical="center" wrapText="1"/>
    </xf>
    <xf numFmtId="0" fontId="64" fillId="0" borderId="70" xfId="48" applyFont="1" applyBorder="1" applyAlignment="1">
      <alignment horizontal="center"/>
    </xf>
    <xf numFmtId="0" fontId="64" fillId="0" borderId="60" xfId="48" applyFont="1" applyBorder="1" applyAlignment="1">
      <alignment horizontal="center"/>
    </xf>
    <xf numFmtId="0" fontId="69" fillId="0" borderId="0" xfId="48" applyFont="1" applyBorder="1"/>
    <xf numFmtId="0" fontId="62" fillId="0" borderId="2" xfId="48" applyFont="1" applyBorder="1" applyAlignment="1">
      <alignment horizontal="left"/>
    </xf>
    <xf numFmtId="0" fontId="62" fillId="0" borderId="2" xfId="48" applyFont="1" applyBorder="1" applyAlignment="1"/>
    <xf numFmtId="0" fontId="60" fillId="0" borderId="8" xfId="48" applyFont="1" applyBorder="1" applyAlignment="1">
      <alignment horizontal="left"/>
    </xf>
    <xf numFmtId="0" fontId="60" fillId="0" borderId="69" xfId="48" applyFont="1" applyBorder="1" applyAlignment="1">
      <alignment horizontal="left"/>
    </xf>
    <xf numFmtId="0" fontId="60" fillId="0" borderId="64" xfId="48" applyFont="1" applyBorder="1" applyAlignment="1">
      <alignment horizontal="left"/>
    </xf>
    <xf numFmtId="0" fontId="60" fillId="0" borderId="35" xfId="48" applyFont="1" applyBorder="1" applyAlignment="1">
      <alignment horizontal="left"/>
    </xf>
    <xf numFmtId="0" fontId="60" fillId="0" borderId="55" xfId="48" applyFont="1" applyBorder="1" applyAlignment="1">
      <alignment horizontal="left"/>
    </xf>
    <xf numFmtId="0" fontId="62" fillId="0" borderId="2" xfId="48" applyFont="1" applyBorder="1" applyAlignment="1">
      <alignment horizontal="center" vertical="center" wrapText="1"/>
    </xf>
    <xf numFmtId="0" fontId="60" fillId="0" borderId="5" xfId="48" applyFont="1" applyBorder="1" applyAlignment="1">
      <alignment horizontal="left" wrapText="1"/>
    </xf>
    <xf numFmtId="0" fontId="60" fillId="0" borderId="58" xfId="48" applyFont="1" applyBorder="1" applyAlignment="1">
      <alignment horizontal="left" wrapText="1"/>
    </xf>
    <xf numFmtId="0" fontId="60" fillId="0" borderId="33" xfId="48" applyFont="1" applyBorder="1" applyAlignment="1">
      <alignment horizontal="left" wrapText="1"/>
    </xf>
    <xf numFmtId="0" fontId="60" fillId="0" borderId="50" xfId="48" applyFont="1" applyBorder="1" applyAlignment="1">
      <alignment horizontal="left" wrapText="1"/>
    </xf>
    <xf numFmtId="0" fontId="11" fillId="0" borderId="24" xfId="0" applyFont="1" applyFill="1" applyBorder="1" applyAlignment="1">
      <alignment horizontal="right" vertical="center" wrapText="1"/>
    </xf>
    <xf numFmtId="0" fontId="64" fillId="0" borderId="0" xfId="178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7" fillId="0" borderId="0" xfId="0" applyFont="1" applyBorder="1" applyAlignment="1">
      <alignment horizontal="right"/>
    </xf>
    <xf numFmtId="164" fontId="62" fillId="0" borderId="1" xfId="67" applyNumberFormat="1" applyFont="1" applyBorder="1" applyAlignment="1">
      <alignment horizontal="center" vertical="center"/>
    </xf>
    <xf numFmtId="164" fontId="62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49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164" fontId="116" fillId="0" borderId="57" xfId="161" applyNumberFormat="1" applyFont="1" applyFill="1" applyBorder="1" applyAlignment="1" applyProtection="1">
      <alignment horizontal="left" vertical="center" wrapText="1"/>
    </xf>
    <xf numFmtId="164" fontId="116" fillId="0" borderId="66" xfId="161" applyNumberFormat="1" applyFont="1" applyFill="1" applyBorder="1" applyAlignment="1" applyProtection="1">
      <alignment horizontal="left" vertical="center" wrapText="1"/>
    </xf>
    <xf numFmtId="164" fontId="116" fillId="0" borderId="28" xfId="161" applyNumberFormat="1" applyFont="1" applyFill="1" applyBorder="1" applyAlignment="1" applyProtection="1">
      <alignment horizontal="left" vertical="center" wrapText="1"/>
    </xf>
    <xf numFmtId="164" fontId="116" fillId="0" borderId="0" xfId="161" applyNumberFormat="1" applyFont="1" applyFill="1" applyBorder="1" applyAlignment="1" applyProtection="1">
      <alignment horizontal="left" vertical="center" wrapText="1"/>
    </xf>
    <xf numFmtId="164" fontId="116" fillId="0" borderId="89" xfId="161" applyNumberFormat="1" applyFont="1" applyFill="1" applyBorder="1" applyAlignment="1" applyProtection="1">
      <alignment horizontal="left" vertical="center" wrapText="1"/>
    </xf>
    <xf numFmtId="164" fontId="116" fillId="0" borderId="24" xfId="161" applyNumberFormat="1" applyFont="1" applyFill="1" applyBorder="1" applyAlignment="1" applyProtection="1">
      <alignment horizontal="left" vertical="center" wrapText="1"/>
    </xf>
    <xf numFmtId="164" fontId="19" fillId="0" borderId="57" xfId="161" applyNumberFormat="1" applyFont="1" applyFill="1" applyBorder="1" applyAlignment="1" applyProtection="1">
      <alignment horizontal="center" vertical="center" wrapText="1"/>
    </xf>
    <xf numFmtId="164" fontId="19" fillId="0" borderId="67" xfId="161" applyNumberFormat="1" applyFont="1" applyFill="1" applyBorder="1" applyAlignment="1" applyProtection="1">
      <alignment horizontal="center" vertical="center" wrapText="1"/>
    </xf>
    <xf numFmtId="164" fontId="19" fillId="0" borderId="89" xfId="161" applyNumberFormat="1" applyFont="1" applyFill="1" applyBorder="1" applyAlignment="1" applyProtection="1">
      <alignment horizontal="center" vertical="center" wrapText="1"/>
    </xf>
    <xf numFmtId="164" fontId="19" fillId="0" borderId="72" xfId="161" applyNumberFormat="1" applyFont="1" applyFill="1" applyBorder="1" applyAlignment="1" applyProtection="1">
      <alignment horizontal="center" vertical="center" wrapText="1"/>
    </xf>
    <xf numFmtId="3" fontId="66" fillId="0" borderId="0" xfId="0" applyNumberFormat="1" applyFont="1" applyBorder="1" applyAlignment="1">
      <alignment horizontal="center" vertical="center" wrapText="1"/>
    </xf>
    <xf numFmtId="3" fontId="66" fillId="0" borderId="0" xfId="0" applyNumberFormat="1" applyFont="1" applyBorder="1" applyAlignment="1">
      <alignment horizontal="center" vertical="center"/>
    </xf>
    <xf numFmtId="164" fontId="19" fillId="0" borderId="25" xfId="161" applyNumberFormat="1" applyFont="1" applyFill="1" applyBorder="1" applyAlignment="1" applyProtection="1">
      <alignment horizontal="center" vertical="center" wrapText="1"/>
    </xf>
    <xf numFmtId="164" fontId="62" fillId="0" borderId="20" xfId="161" applyNumberFormat="1" applyFont="1" applyFill="1" applyBorder="1" applyAlignment="1" applyProtection="1">
      <alignment horizontal="center" vertical="center" wrapText="1"/>
    </xf>
    <xf numFmtId="164" fontId="62" fillId="0" borderId="25" xfId="161" applyNumberFormat="1" applyFont="1" applyFill="1" applyBorder="1" applyAlignment="1" applyProtection="1">
      <alignment horizontal="center" vertical="center"/>
    </xf>
    <xf numFmtId="164" fontId="62" fillId="0" borderId="21" xfId="161" applyNumberFormat="1" applyFont="1" applyFill="1" applyBorder="1" applyAlignment="1" applyProtection="1">
      <alignment horizontal="center" vertical="center"/>
    </xf>
    <xf numFmtId="49" fontId="15" fillId="0" borderId="17" xfId="161" applyNumberFormat="1" applyFont="1" applyFill="1" applyBorder="1" applyAlignment="1" applyProtection="1">
      <alignment horizontal="center" vertical="center" wrapText="1"/>
    </xf>
    <xf numFmtId="49" fontId="15" fillId="0" borderId="69" xfId="161" applyNumberFormat="1" applyFont="1" applyFill="1" applyBorder="1" applyAlignment="1" applyProtection="1">
      <alignment horizontal="center" vertical="center" wrapText="1"/>
    </xf>
    <xf numFmtId="49" fontId="15" fillId="0" borderId="60" xfId="161" applyNumberFormat="1" applyFont="1" applyFill="1" applyBorder="1" applyAlignment="1" applyProtection="1">
      <alignment horizontal="center" vertical="center" wrapText="1"/>
    </xf>
    <xf numFmtId="49" fontId="15" fillId="0" borderId="61" xfId="161" applyNumberFormat="1" applyFont="1" applyFill="1" applyBorder="1" applyAlignment="1" applyProtection="1">
      <alignment horizontal="center" vertical="center" wrapText="1"/>
    </xf>
    <xf numFmtId="49" fontId="15" fillId="0" borderId="97" xfId="161" applyNumberFormat="1" applyFont="1" applyFill="1" applyBorder="1" applyAlignment="1" applyProtection="1">
      <alignment horizontal="center" vertical="center" wrapText="1"/>
    </xf>
    <xf numFmtId="49" fontId="15" fillId="0" borderId="92" xfId="161" applyNumberFormat="1" applyFont="1" applyFill="1" applyBorder="1" applyAlignment="1" applyProtection="1">
      <alignment horizontal="center" vertical="center" wrapText="1"/>
    </xf>
    <xf numFmtId="164" fontId="19" fillId="0" borderId="57" xfId="161" applyNumberFormat="1" applyFont="1" applyFill="1" applyBorder="1" applyAlignment="1" applyProtection="1">
      <alignment horizontal="center" vertical="center"/>
    </xf>
    <xf numFmtId="164" fontId="19" fillId="0" borderId="99" xfId="161" applyNumberFormat="1" applyFont="1" applyFill="1" applyBorder="1" applyAlignment="1" applyProtection="1">
      <alignment horizontal="center" vertical="center"/>
    </xf>
    <xf numFmtId="164" fontId="19" fillId="0" borderId="28" xfId="161" applyNumberFormat="1" applyFont="1" applyFill="1" applyBorder="1" applyAlignment="1" applyProtection="1">
      <alignment horizontal="center" vertical="center"/>
    </xf>
    <xf numFmtId="164" fontId="19" fillId="0" borderId="98" xfId="161" applyNumberFormat="1" applyFont="1" applyFill="1" applyBorder="1" applyAlignment="1" applyProtection="1">
      <alignment horizontal="center" vertical="center"/>
    </xf>
    <xf numFmtId="164" fontId="19" fillId="0" borderId="89" xfId="161" applyNumberFormat="1" applyFont="1" applyFill="1" applyBorder="1" applyAlignment="1" applyProtection="1">
      <alignment horizontal="center" vertical="center"/>
    </xf>
    <xf numFmtId="164" fontId="19" fillId="0" borderId="96" xfId="161" applyNumberFormat="1" applyFont="1" applyFill="1" applyBorder="1" applyAlignment="1" applyProtection="1">
      <alignment horizontal="center" vertical="center"/>
    </xf>
    <xf numFmtId="164" fontId="116" fillId="0" borderId="99" xfId="161" applyNumberFormat="1" applyFont="1" applyFill="1" applyBorder="1" applyAlignment="1" applyProtection="1">
      <alignment horizontal="left" vertical="center" wrapText="1"/>
    </xf>
    <xf numFmtId="164" fontId="116" fillId="0" borderId="98" xfId="161" applyNumberFormat="1" applyFont="1" applyFill="1" applyBorder="1" applyAlignment="1" applyProtection="1">
      <alignment horizontal="left" vertical="center" wrapText="1"/>
    </xf>
    <xf numFmtId="164" fontId="116" fillId="0" borderId="96" xfId="161" applyNumberFormat="1" applyFont="1" applyFill="1" applyBorder="1" applyAlignment="1" applyProtection="1">
      <alignment horizontal="left" vertical="center" wrapText="1"/>
    </xf>
    <xf numFmtId="49" fontId="15" fillId="0" borderId="66" xfId="161" applyNumberFormat="1" applyFont="1" applyFill="1" applyBorder="1" applyAlignment="1" applyProtection="1">
      <alignment horizontal="center" vertical="center" wrapText="1"/>
    </xf>
    <xf numFmtId="49" fontId="15" fillId="0" borderId="0" xfId="161" applyNumberFormat="1" applyFont="1" applyFill="1" applyBorder="1" applyAlignment="1" applyProtection="1">
      <alignment horizontal="center" vertical="center" wrapText="1"/>
    </xf>
    <xf numFmtId="49" fontId="15" fillId="0" borderId="24" xfId="161" applyNumberFormat="1" applyFont="1" applyFill="1" applyBorder="1" applyAlignment="1" applyProtection="1">
      <alignment horizontal="center" vertical="center" wrapText="1"/>
    </xf>
    <xf numFmtId="0" fontId="65" fillId="0" borderId="0" xfId="0" applyFont="1" applyFill="1" applyBorder="1" applyAlignment="1" applyProtection="1">
      <alignment horizontal="center" vertical="center" wrapText="1"/>
      <protection locked="0"/>
    </xf>
    <xf numFmtId="0" fontId="65" fillId="0" borderId="0" xfId="0" applyFont="1" applyFill="1" applyBorder="1" applyAlignment="1" applyProtection="1">
      <alignment horizontal="center" vertical="center"/>
      <protection locked="0"/>
    </xf>
    <xf numFmtId="0" fontId="73" fillId="0" borderId="57" xfId="0" applyFont="1" applyFill="1" applyBorder="1" applyAlignment="1" applyProtection="1">
      <alignment horizontal="center" vertical="center" wrapText="1"/>
    </xf>
    <xf numFmtId="0" fontId="73" fillId="0" borderId="66" xfId="0" applyFont="1" applyFill="1" applyBorder="1" applyAlignment="1" applyProtection="1">
      <alignment horizontal="center" vertical="center" wrapText="1"/>
    </xf>
    <xf numFmtId="0" fontId="73" fillId="0" borderId="67" xfId="0" applyFont="1" applyFill="1" applyBorder="1" applyAlignment="1" applyProtection="1">
      <alignment horizontal="center" vertical="center" wrapText="1"/>
    </xf>
    <xf numFmtId="164" fontId="102" fillId="0" borderId="24" xfId="1" applyNumberFormat="1" applyFont="1" applyFill="1" applyBorder="1" applyAlignment="1" applyProtection="1">
      <alignment horizontal="center" vertical="center"/>
    </xf>
    <xf numFmtId="3" fontId="15" fillId="0" borderId="26" xfId="0" applyNumberFormat="1" applyFont="1" applyFill="1" applyBorder="1" applyAlignment="1">
      <alignment horizontal="center" vertical="center"/>
    </xf>
    <xf numFmtId="3" fontId="15" fillId="0" borderId="53" xfId="0" applyNumberFormat="1" applyFont="1" applyFill="1" applyBorder="1" applyAlignment="1">
      <alignment horizontal="center" vertical="center"/>
    </xf>
    <xf numFmtId="3" fontId="15" fillId="0" borderId="38" xfId="0" applyNumberFormat="1" applyFont="1" applyFill="1" applyBorder="1" applyAlignment="1">
      <alignment horizontal="center" vertical="center"/>
    </xf>
    <xf numFmtId="3" fontId="15" fillId="0" borderId="100" xfId="0" applyNumberFormat="1" applyFont="1" applyFill="1" applyBorder="1" applyAlignment="1">
      <alignment horizontal="center" vertical="center"/>
    </xf>
    <xf numFmtId="3" fontId="15" fillId="0" borderId="88" xfId="0" applyNumberFormat="1" applyFont="1" applyFill="1" applyBorder="1" applyAlignment="1">
      <alignment horizontal="center" vertical="center"/>
    </xf>
    <xf numFmtId="3" fontId="15" fillId="0" borderId="101" xfId="0" applyNumberFormat="1" applyFont="1" applyFill="1" applyBorder="1" applyAlignment="1">
      <alignment horizontal="center" vertical="center"/>
    </xf>
    <xf numFmtId="164" fontId="19" fillId="0" borderId="20" xfId="161" applyNumberFormat="1" applyFont="1" applyFill="1" applyBorder="1" applyAlignment="1" applyProtection="1">
      <alignment horizontal="center" vertical="center" wrapText="1"/>
    </xf>
    <xf numFmtId="164" fontId="19" fillId="0" borderId="21" xfId="161" applyNumberFormat="1" applyFont="1" applyFill="1" applyBorder="1" applyAlignment="1" applyProtection="1">
      <alignment horizontal="center" vertical="center" wrapText="1"/>
    </xf>
    <xf numFmtId="3" fontId="15" fillId="0" borderId="57" xfId="0" applyNumberFormat="1" applyFont="1" applyFill="1" applyBorder="1" applyAlignment="1">
      <alignment horizontal="center" vertical="center"/>
    </xf>
    <xf numFmtId="3" fontId="15" fillId="0" borderId="67" xfId="0" applyNumberFormat="1" applyFont="1" applyFill="1" applyBorder="1" applyAlignment="1">
      <alignment horizontal="center" vertical="center"/>
    </xf>
    <xf numFmtId="3" fontId="15" fillId="0" borderId="36" xfId="0" applyNumberFormat="1" applyFont="1" applyFill="1" applyBorder="1" applyAlignment="1">
      <alignment horizontal="center" vertical="center"/>
    </xf>
    <xf numFmtId="3" fontId="15" fillId="0" borderId="102" xfId="0" applyNumberFormat="1" applyFont="1" applyFill="1" applyBorder="1" applyAlignment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5" fillId="0" borderId="69" xfId="171" applyFont="1" applyFill="1" applyBorder="1" applyAlignment="1" applyProtection="1">
      <alignment horizontal="left" vertical="center" indent="1"/>
    </xf>
    <xf numFmtId="0" fontId="105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5" fillId="0" borderId="86" xfId="0" applyFont="1" applyFill="1" applyBorder="1" applyAlignment="1">
      <alignment horizontal="justify" vertical="center" wrapText="1"/>
    </xf>
    <xf numFmtId="0" fontId="66" fillId="0" borderId="0" xfId="174" applyFont="1" applyFill="1" applyBorder="1" applyAlignment="1">
      <alignment horizontal="center" vertical="center" wrapText="1"/>
    </xf>
    <xf numFmtId="0" fontId="114" fillId="0" borderId="0" xfId="174" applyFont="1" applyFill="1" applyBorder="1" applyAlignment="1">
      <alignment horizontal="center" vertical="center" wrapText="1"/>
    </xf>
    <xf numFmtId="0" fontId="109" fillId="0" borderId="0" xfId="173" applyFont="1" applyBorder="1" applyAlignment="1">
      <alignment horizontal="center" vertical="center"/>
    </xf>
    <xf numFmtId="0" fontId="109" fillId="0" borderId="0" xfId="173" applyFont="1" applyAlignment="1">
      <alignment horizontal="center" vertical="center" wrapText="1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3" fillId="0" borderId="0" xfId="172" applyFont="1" applyAlignment="1">
      <alignment horizontal="center"/>
    </xf>
    <xf numFmtId="0" fontId="66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2" fillId="0" borderId="29" xfId="172" applyFont="1" applyBorder="1" applyAlignment="1">
      <alignment horizontal="center" vertical="center" wrapText="1"/>
    </xf>
    <xf numFmtId="0" fontId="62" fillId="0" borderId="48" xfId="172" applyFont="1" applyBorder="1" applyAlignment="1">
      <alignment horizontal="center" vertical="center" wrapText="1"/>
    </xf>
    <xf numFmtId="0" fontId="62" fillId="0" borderId="66" xfId="172" applyFont="1" applyBorder="1" applyAlignment="1">
      <alignment horizontal="center" vertical="center" wrapText="1"/>
    </xf>
    <xf numFmtId="0" fontId="62" fillId="0" borderId="24" xfId="172" applyFont="1" applyBorder="1" applyAlignment="1">
      <alignment horizontal="center" vertical="center" wrapText="1"/>
    </xf>
    <xf numFmtId="0" fontId="62" fillId="0" borderId="14" xfId="172" applyFont="1" applyBorder="1" applyAlignment="1">
      <alignment horizontal="center" vertical="center" wrapText="1"/>
    </xf>
    <xf numFmtId="0" fontId="62" fillId="0" borderId="15" xfId="172" applyFont="1" applyBorder="1" applyAlignment="1">
      <alignment horizontal="center" vertical="center" wrapText="1"/>
    </xf>
    <xf numFmtId="0" fontId="109" fillId="0" borderId="0" xfId="175" applyFont="1" applyAlignment="1">
      <alignment horizontal="center" vertical="center" wrapText="1"/>
    </xf>
    <xf numFmtId="0" fontId="106" fillId="0" borderId="26" xfId="175" applyFont="1" applyBorder="1" applyAlignment="1">
      <alignment horizontal="center" vertical="center" wrapText="1"/>
    </xf>
    <xf numFmtId="0" fontId="106" fillId="0" borderId="88" xfId="175" applyFont="1" applyBorder="1" applyAlignment="1">
      <alignment horizontal="center" vertical="center" wrapText="1"/>
    </xf>
    <xf numFmtId="0" fontId="106" fillId="0" borderId="30" xfId="175" applyFont="1" applyBorder="1" applyAlignment="1">
      <alignment horizontal="center" vertical="center"/>
    </xf>
    <xf numFmtId="0" fontId="106" fillId="0" borderId="34" xfId="175" applyFont="1" applyBorder="1" applyAlignment="1">
      <alignment horizontal="center" vertical="center"/>
    </xf>
    <xf numFmtId="0" fontId="106" fillId="0" borderId="29" xfId="175" applyFont="1" applyBorder="1" applyAlignment="1">
      <alignment horizontal="center" vertical="center"/>
    </xf>
    <xf numFmtId="0" fontId="106" fillId="0" borderId="48" xfId="175" applyFont="1" applyBorder="1" applyAlignment="1">
      <alignment horizontal="center" vertical="center"/>
    </xf>
    <xf numFmtId="164" fontId="65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szmaria/AppData/Local/Microsoft/Windows/Temporary%20Internet%20Files/Content.Outlook/6ZQ4W2IU/BKTT/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C15" sqref="C15"/>
    </sheetView>
  </sheetViews>
  <sheetFormatPr defaultColWidth="10.6640625" defaultRowHeight="12.75"/>
  <cols>
    <col min="1" max="2" width="8.83203125" style="726" customWidth="1"/>
    <col min="3" max="3" width="73.5" style="700" customWidth="1"/>
    <col min="4" max="256" width="10.6640625" style="700"/>
    <col min="257" max="258" width="8.83203125" style="700" customWidth="1"/>
    <col min="259" max="259" width="73.5" style="700" customWidth="1"/>
    <col min="260" max="512" width="10.6640625" style="700"/>
    <col min="513" max="514" width="8.83203125" style="700" customWidth="1"/>
    <col min="515" max="515" width="73.5" style="700" customWidth="1"/>
    <col min="516" max="768" width="10.6640625" style="700"/>
    <col min="769" max="770" width="8.83203125" style="700" customWidth="1"/>
    <col min="771" max="771" width="73.5" style="700" customWidth="1"/>
    <col min="772" max="1024" width="10.6640625" style="700"/>
    <col min="1025" max="1026" width="8.83203125" style="700" customWidth="1"/>
    <col min="1027" max="1027" width="73.5" style="700" customWidth="1"/>
    <col min="1028" max="1280" width="10.6640625" style="700"/>
    <col min="1281" max="1282" width="8.83203125" style="700" customWidth="1"/>
    <col min="1283" max="1283" width="73.5" style="700" customWidth="1"/>
    <col min="1284" max="1536" width="10.6640625" style="700"/>
    <col min="1537" max="1538" width="8.83203125" style="700" customWidth="1"/>
    <col min="1539" max="1539" width="73.5" style="700" customWidth="1"/>
    <col min="1540" max="1792" width="10.6640625" style="700"/>
    <col min="1793" max="1794" width="8.83203125" style="700" customWidth="1"/>
    <col min="1795" max="1795" width="73.5" style="700" customWidth="1"/>
    <col min="1796" max="2048" width="10.6640625" style="700"/>
    <col min="2049" max="2050" width="8.83203125" style="700" customWidth="1"/>
    <col min="2051" max="2051" width="73.5" style="700" customWidth="1"/>
    <col min="2052" max="2304" width="10.6640625" style="700"/>
    <col min="2305" max="2306" width="8.83203125" style="700" customWidth="1"/>
    <col min="2307" max="2307" width="73.5" style="700" customWidth="1"/>
    <col min="2308" max="2560" width="10.6640625" style="700"/>
    <col min="2561" max="2562" width="8.83203125" style="700" customWidth="1"/>
    <col min="2563" max="2563" width="73.5" style="700" customWidth="1"/>
    <col min="2564" max="2816" width="10.6640625" style="700"/>
    <col min="2817" max="2818" width="8.83203125" style="700" customWidth="1"/>
    <col min="2819" max="2819" width="73.5" style="700" customWidth="1"/>
    <col min="2820" max="3072" width="10.6640625" style="700"/>
    <col min="3073" max="3074" width="8.83203125" style="700" customWidth="1"/>
    <col min="3075" max="3075" width="73.5" style="700" customWidth="1"/>
    <col min="3076" max="3328" width="10.6640625" style="700"/>
    <col min="3329" max="3330" width="8.83203125" style="700" customWidth="1"/>
    <col min="3331" max="3331" width="73.5" style="700" customWidth="1"/>
    <col min="3332" max="3584" width="10.6640625" style="700"/>
    <col min="3585" max="3586" width="8.83203125" style="700" customWidth="1"/>
    <col min="3587" max="3587" width="73.5" style="700" customWidth="1"/>
    <col min="3588" max="3840" width="10.6640625" style="700"/>
    <col min="3841" max="3842" width="8.83203125" style="700" customWidth="1"/>
    <col min="3843" max="3843" width="73.5" style="700" customWidth="1"/>
    <col min="3844" max="4096" width="10.6640625" style="700"/>
    <col min="4097" max="4098" width="8.83203125" style="700" customWidth="1"/>
    <col min="4099" max="4099" width="73.5" style="700" customWidth="1"/>
    <col min="4100" max="4352" width="10.6640625" style="700"/>
    <col min="4353" max="4354" width="8.83203125" style="700" customWidth="1"/>
    <col min="4355" max="4355" width="73.5" style="700" customWidth="1"/>
    <col min="4356" max="4608" width="10.6640625" style="700"/>
    <col min="4609" max="4610" width="8.83203125" style="700" customWidth="1"/>
    <col min="4611" max="4611" width="73.5" style="700" customWidth="1"/>
    <col min="4612" max="4864" width="10.6640625" style="700"/>
    <col min="4865" max="4866" width="8.83203125" style="700" customWidth="1"/>
    <col min="4867" max="4867" width="73.5" style="700" customWidth="1"/>
    <col min="4868" max="5120" width="10.6640625" style="700"/>
    <col min="5121" max="5122" width="8.83203125" style="700" customWidth="1"/>
    <col min="5123" max="5123" width="73.5" style="700" customWidth="1"/>
    <col min="5124" max="5376" width="10.6640625" style="700"/>
    <col min="5377" max="5378" width="8.83203125" style="700" customWidth="1"/>
    <col min="5379" max="5379" width="73.5" style="700" customWidth="1"/>
    <col min="5380" max="5632" width="10.6640625" style="700"/>
    <col min="5633" max="5634" width="8.83203125" style="700" customWidth="1"/>
    <col min="5635" max="5635" width="73.5" style="700" customWidth="1"/>
    <col min="5636" max="5888" width="10.6640625" style="700"/>
    <col min="5889" max="5890" width="8.83203125" style="700" customWidth="1"/>
    <col min="5891" max="5891" width="73.5" style="700" customWidth="1"/>
    <col min="5892" max="6144" width="10.6640625" style="700"/>
    <col min="6145" max="6146" width="8.83203125" style="700" customWidth="1"/>
    <col min="6147" max="6147" width="73.5" style="700" customWidth="1"/>
    <col min="6148" max="6400" width="10.6640625" style="700"/>
    <col min="6401" max="6402" width="8.83203125" style="700" customWidth="1"/>
    <col min="6403" max="6403" width="73.5" style="700" customWidth="1"/>
    <col min="6404" max="6656" width="10.6640625" style="700"/>
    <col min="6657" max="6658" width="8.83203125" style="700" customWidth="1"/>
    <col min="6659" max="6659" width="73.5" style="700" customWidth="1"/>
    <col min="6660" max="6912" width="10.6640625" style="700"/>
    <col min="6913" max="6914" width="8.83203125" style="700" customWidth="1"/>
    <col min="6915" max="6915" width="73.5" style="700" customWidth="1"/>
    <col min="6916" max="7168" width="10.6640625" style="700"/>
    <col min="7169" max="7170" width="8.83203125" style="700" customWidth="1"/>
    <col min="7171" max="7171" width="73.5" style="700" customWidth="1"/>
    <col min="7172" max="7424" width="10.6640625" style="700"/>
    <col min="7425" max="7426" width="8.83203125" style="700" customWidth="1"/>
    <col min="7427" max="7427" width="73.5" style="700" customWidth="1"/>
    <col min="7428" max="7680" width="10.6640625" style="700"/>
    <col min="7681" max="7682" width="8.83203125" style="700" customWidth="1"/>
    <col min="7683" max="7683" width="73.5" style="700" customWidth="1"/>
    <col min="7684" max="7936" width="10.6640625" style="700"/>
    <col min="7937" max="7938" width="8.83203125" style="700" customWidth="1"/>
    <col min="7939" max="7939" width="73.5" style="700" customWidth="1"/>
    <col min="7940" max="8192" width="10.6640625" style="700"/>
    <col min="8193" max="8194" width="8.83203125" style="700" customWidth="1"/>
    <col min="8195" max="8195" width="73.5" style="700" customWidth="1"/>
    <col min="8196" max="8448" width="10.6640625" style="700"/>
    <col min="8449" max="8450" width="8.83203125" style="700" customWidth="1"/>
    <col min="8451" max="8451" width="73.5" style="700" customWidth="1"/>
    <col min="8452" max="8704" width="10.6640625" style="700"/>
    <col min="8705" max="8706" width="8.83203125" style="700" customWidth="1"/>
    <col min="8707" max="8707" width="73.5" style="700" customWidth="1"/>
    <col min="8708" max="8960" width="10.6640625" style="700"/>
    <col min="8961" max="8962" width="8.83203125" style="700" customWidth="1"/>
    <col min="8963" max="8963" width="73.5" style="700" customWidth="1"/>
    <col min="8964" max="9216" width="10.6640625" style="700"/>
    <col min="9217" max="9218" width="8.83203125" style="700" customWidth="1"/>
    <col min="9219" max="9219" width="73.5" style="700" customWidth="1"/>
    <col min="9220" max="9472" width="10.6640625" style="700"/>
    <col min="9473" max="9474" width="8.83203125" style="700" customWidth="1"/>
    <col min="9475" max="9475" width="73.5" style="700" customWidth="1"/>
    <col min="9476" max="9728" width="10.6640625" style="700"/>
    <col min="9729" max="9730" width="8.83203125" style="700" customWidth="1"/>
    <col min="9731" max="9731" width="73.5" style="700" customWidth="1"/>
    <col min="9732" max="9984" width="10.6640625" style="700"/>
    <col min="9985" max="9986" width="8.83203125" style="700" customWidth="1"/>
    <col min="9987" max="9987" width="73.5" style="700" customWidth="1"/>
    <col min="9988" max="10240" width="10.6640625" style="700"/>
    <col min="10241" max="10242" width="8.83203125" style="700" customWidth="1"/>
    <col min="10243" max="10243" width="73.5" style="700" customWidth="1"/>
    <col min="10244" max="10496" width="10.6640625" style="700"/>
    <col min="10497" max="10498" width="8.83203125" style="700" customWidth="1"/>
    <col min="10499" max="10499" width="73.5" style="700" customWidth="1"/>
    <col min="10500" max="10752" width="10.6640625" style="700"/>
    <col min="10753" max="10754" width="8.83203125" style="700" customWidth="1"/>
    <col min="10755" max="10755" width="73.5" style="700" customWidth="1"/>
    <col min="10756" max="11008" width="10.6640625" style="700"/>
    <col min="11009" max="11010" width="8.83203125" style="700" customWidth="1"/>
    <col min="11011" max="11011" width="73.5" style="700" customWidth="1"/>
    <col min="11012" max="11264" width="10.6640625" style="700"/>
    <col min="11265" max="11266" width="8.83203125" style="700" customWidth="1"/>
    <col min="11267" max="11267" width="73.5" style="700" customWidth="1"/>
    <col min="11268" max="11520" width="10.6640625" style="700"/>
    <col min="11521" max="11522" width="8.83203125" style="700" customWidth="1"/>
    <col min="11523" max="11523" width="73.5" style="700" customWidth="1"/>
    <col min="11524" max="11776" width="10.6640625" style="700"/>
    <col min="11777" max="11778" width="8.83203125" style="700" customWidth="1"/>
    <col min="11779" max="11779" width="73.5" style="700" customWidth="1"/>
    <col min="11780" max="12032" width="10.6640625" style="700"/>
    <col min="12033" max="12034" width="8.83203125" style="700" customWidth="1"/>
    <col min="12035" max="12035" width="73.5" style="700" customWidth="1"/>
    <col min="12036" max="12288" width="10.6640625" style="700"/>
    <col min="12289" max="12290" width="8.83203125" style="700" customWidth="1"/>
    <col min="12291" max="12291" width="73.5" style="700" customWidth="1"/>
    <col min="12292" max="12544" width="10.6640625" style="700"/>
    <col min="12545" max="12546" width="8.83203125" style="700" customWidth="1"/>
    <col min="12547" max="12547" width="73.5" style="700" customWidth="1"/>
    <col min="12548" max="12800" width="10.6640625" style="700"/>
    <col min="12801" max="12802" width="8.83203125" style="700" customWidth="1"/>
    <col min="12803" max="12803" width="73.5" style="700" customWidth="1"/>
    <col min="12804" max="13056" width="10.6640625" style="700"/>
    <col min="13057" max="13058" width="8.83203125" style="700" customWidth="1"/>
    <col min="13059" max="13059" width="73.5" style="700" customWidth="1"/>
    <col min="13060" max="13312" width="10.6640625" style="700"/>
    <col min="13313" max="13314" width="8.83203125" style="700" customWidth="1"/>
    <col min="13315" max="13315" width="73.5" style="700" customWidth="1"/>
    <col min="13316" max="13568" width="10.6640625" style="700"/>
    <col min="13569" max="13570" width="8.83203125" style="700" customWidth="1"/>
    <col min="13571" max="13571" width="73.5" style="700" customWidth="1"/>
    <col min="13572" max="13824" width="10.6640625" style="700"/>
    <col min="13825" max="13826" width="8.83203125" style="700" customWidth="1"/>
    <col min="13827" max="13827" width="73.5" style="700" customWidth="1"/>
    <col min="13828" max="14080" width="10.6640625" style="700"/>
    <col min="14081" max="14082" width="8.83203125" style="700" customWidth="1"/>
    <col min="14083" max="14083" width="73.5" style="700" customWidth="1"/>
    <col min="14084" max="14336" width="10.6640625" style="700"/>
    <col min="14337" max="14338" width="8.83203125" style="700" customWidth="1"/>
    <col min="14339" max="14339" width="73.5" style="700" customWidth="1"/>
    <col min="14340" max="14592" width="10.6640625" style="700"/>
    <col min="14593" max="14594" width="8.83203125" style="700" customWidth="1"/>
    <col min="14595" max="14595" width="73.5" style="700" customWidth="1"/>
    <col min="14596" max="14848" width="10.6640625" style="700"/>
    <col min="14849" max="14850" width="8.83203125" style="700" customWidth="1"/>
    <col min="14851" max="14851" width="73.5" style="700" customWidth="1"/>
    <col min="14852" max="15104" width="10.6640625" style="700"/>
    <col min="15105" max="15106" width="8.83203125" style="700" customWidth="1"/>
    <col min="15107" max="15107" width="73.5" style="700" customWidth="1"/>
    <col min="15108" max="15360" width="10.6640625" style="700"/>
    <col min="15361" max="15362" width="8.83203125" style="700" customWidth="1"/>
    <col min="15363" max="15363" width="73.5" style="700" customWidth="1"/>
    <col min="15364" max="15616" width="10.6640625" style="700"/>
    <col min="15617" max="15618" width="8.83203125" style="700" customWidth="1"/>
    <col min="15619" max="15619" width="73.5" style="700" customWidth="1"/>
    <col min="15620" max="15872" width="10.6640625" style="700"/>
    <col min="15873" max="15874" width="8.83203125" style="700" customWidth="1"/>
    <col min="15875" max="15875" width="73.5" style="700" customWidth="1"/>
    <col min="15876" max="16128" width="10.6640625" style="700"/>
    <col min="16129" max="16130" width="8.83203125" style="700" customWidth="1"/>
    <col min="16131" max="16131" width="73.5" style="700" customWidth="1"/>
    <col min="16132" max="16384" width="10.6640625" style="700"/>
  </cols>
  <sheetData>
    <row r="1" spans="1:3">
      <c r="A1" s="1276" t="s">
        <v>712</v>
      </c>
      <c r="B1" s="1277"/>
      <c r="C1" s="1278"/>
    </row>
    <row r="2" spans="1:3" ht="41.25" customHeight="1">
      <c r="A2" s="1279"/>
      <c r="B2" s="1280"/>
      <c r="C2" s="1281"/>
    </row>
    <row r="4" spans="1:3" s="727" customFormat="1" ht="31.5">
      <c r="A4" s="737" t="s">
        <v>603</v>
      </c>
      <c r="B4" s="738" t="s">
        <v>604</v>
      </c>
      <c r="C4" s="739" t="s">
        <v>605</v>
      </c>
    </row>
    <row r="5" spans="1:3" s="701" customFormat="1" ht="24" customHeight="1">
      <c r="A5" s="734" t="s">
        <v>606</v>
      </c>
      <c r="B5" s="735"/>
      <c r="C5" s="736" t="s">
        <v>641</v>
      </c>
    </row>
    <row r="6" spans="1:3" s="701" customFormat="1" ht="24" customHeight="1">
      <c r="A6" s="730" t="s">
        <v>607</v>
      </c>
      <c r="B6" s="731"/>
      <c r="C6" s="732" t="s">
        <v>608</v>
      </c>
    </row>
    <row r="7" spans="1:3" s="701" customFormat="1" ht="24" customHeight="1">
      <c r="A7" s="730"/>
      <c r="B7" s="731" t="s">
        <v>9</v>
      </c>
      <c r="C7" s="733" t="s">
        <v>642</v>
      </c>
    </row>
    <row r="8" spans="1:3" s="701" customFormat="1" ht="19.5" customHeight="1">
      <c r="A8" s="728"/>
      <c r="B8" s="728"/>
      <c r="C8" s="729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K60"/>
  <sheetViews>
    <sheetView workbookViewId="0">
      <selection activeCell="A2" sqref="A2:F32"/>
    </sheetView>
  </sheetViews>
  <sheetFormatPr defaultRowHeight="12.75"/>
  <cols>
    <col min="1" max="1" width="34.83203125" style="250" customWidth="1"/>
    <col min="2" max="6" width="16.5" style="250" customWidth="1"/>
    <col min="7" max="7" width="13.83203125" style="250" customWidth="1"/>
    <col min="8" max="257" width="9.33203125" style="250"/>
    <col min="258" max="258" width="34.83203125" style="250" customWidth="1"/>
    <col min="259" max="262" width="16.5" style="250" customWidth="1"/>
    <col min="263" max="263" width="13.83203125" style="250" customWidth="1"/>
    <col min="264" max="513" width="9.33203125" style="250"/>
    <col min="514" max="514" width="34.83203125" style="250" customWidth="1"/>
    <col min="515" max="518" width="16.5" style="250" customWidth="1"/>
    <col min="519" max="519" width="13.83203125" style="250" customWidth="1"/>
    <col min="520" max="769" width="9.33203125" style="250"/>
    <col min="770" max="770" width="34.83203125" style="250" customWidth="1"/>
    <col min="771" max="774" width="16.5" style="250" customWidth="1"/>
    <col min="775" max="775" width="13.83203125" style="250" customWidth="1"/>
    <col min="776" max="1025" width="9.33203125" style="250"/>
    <col min="1026" max="1026" width="34.83203125" style="250" customWidth="1"/>
    <col min="1027" max="1030" width="16.5" style="250" customWidth="1"/>
    <col min="1031" max="1031" width="13.83203125" style="250" customWidth="1"/>
    <col min="1032" max="1281" width="9.33203125" style="250"/>
    <col min="1282" max="1282" width="34.83203125" style="250" customWidth="1"/>
    <col min="1283" max="1286" width="16.5" style="250" customWidth="1"/>
    <col min="1287" max="1287" width="13.83203125" style="250" customWidth="1"/>
    <col min="1288" max="1537" width="9.33203125" style="250"/>
    <col min="1538" max="1538" width="34.83203125" style="250" customWidth="1"/>
    <col min="1539" max="1542" width="16.5" style="250" customWidth="1"/>
    <col min="1543" max="1543" width="13.83203125" style="250" customWidth="1"/>
    <col min="1544" max="1793" width="9.33203125" style="250"/>
    <col min="1794" max="1794" width="34.83203125" style="250" customWidth="1"/>
    <col min="1795" max="1798" width="16.5" style="250" customWidth="1"/>
    <col min="1799" max="1799" width="13.83203125" style="250" customWidth="1"/>
    <col min="1800" max="2049" width="9.33203125" style="250"/>
    <col min="2050" max="2050" width="34.83203125" style="250" customWidth="1"/>
    <col min="2051" max="2054" width="16.5" style="250" customWidth="1"/>
    <col min="2055" max="2055" width="13.83203125" style="250" customWidth="1"/>
    <col min="2056" max="2305" width="9.33203125" style="250"/>
    <col min="2306" max="2306" width="34.83203125" style="250" customWidth="1"/>
    <col min="2307" max="2310" width="16.5" style="250" customWidth="1"/>
    <col min="2311" max="2311" width="13.83203125" style="250" customWidth="1"/>
    <col min="2312" max="2561" width="9.33203125" style="250"/>
    <col min="2562" max="2562" width="34.83203125" style="250" customWidth="1"/>
    <col min="2563" max="2566" width="16.5" style="250" customWidth="1"/>
    <col min="2567" max="2567" width="13.83203125" style="250" customWidth="1"/>
    <col min="2568" max="2817" width="9.33203125" style="250"/>
    <col min="2818" max="2818" width="34.83203125" style="250" customWidth="1"/>
    <col min="2819" max="2822" width="16.5" style="250" customWidth="1"/>
    <col min="2823" max="2823" width="13.83203125" style="250" customWidth="1"/>
    <col min="2824" max="3073" width="9.33203125" style="250"/>
    <col min="3074" max="3074" width="34.83203125" style="250" customWidth="1"/>
    <col min="3075" max="3078" width="16.5" style="250" customWidth="1"/>
    <col min="3079" max="3079" width="13.83203125" style="250" customWidth="1"/>
    <col min="3080" max="3329" width="9.33203125" style="250"/>
    <col min="3330" max="3330" width="34.83203125" style="250" customWidth="1"/>
    <col min="3331" max="3334" width="16.5" style="250" customWidth="1"/>
    <col min="3335" max="3335" width="13.83203125" style="250" customWidth="1"/>
    <col min="3336" max="3585" width="9.33203125" style="250"/>
    <col min="3586" max="3586" width="34.83203125" style="250" customWidth="1"/>
    <col min="3587" max="3590" width="16.5" style="250" customWidth="1"/>
    <col min="3591" max="3591" width="13.83203125" style="250" customWidth="1"/>
    <col min="3592" max="3841" width="9.33203125" style="250"/>
    <col min="3842" max="3842" width="34.83203125" style="250" customWidth="1"/>
    <col min="3843" max="3846" width="16.5" style="250" customWidth="1"/>
    <col min="3847" max="3847" width="13.83203125" style="250" customWidth="1"/>
    <col min="3848" max="4097" width="9.33203125" style="250"/>
    <col min="4098" max="4098" width="34.83203125" style="250" customWidth="1"/>
    <col min="4099" max="4102" width="16.5" style="250" customWidth="1"/>
    <col min="4103" max="4103" width="13.83203125" style="250" customWidth="1"/>
    <col min="4104" max="4353" width="9.33203125" style="250"/>
    <col min="4354" max="4354" width="34.83203125" style="250" customWidth="1"/>
    <col min="4355" max="4358" width="16.5" style="250" customWidth="1"/>
    <col min="4359" max="4359" width="13.83203125" style="250" customWidth="1"/>
    <col min="4360" max="4609" width="9.33203125" style="250"/>
    <col min="4610" max="4610" width="34.83203125" style="250" customWidth="1"/>
    <col min="4611" max="4614" width="16.5" style="250" customWidth="1"/>
    <col min="4615" max="4615" width="13.83203125" style="250" customWidth="1"/>
    <col min="4616" max="4865" width="9.33203125" style="250"/>
    <col min="4866" max="4866" width="34.83203125" style="250" customWidth="1"/>
    <col min="4867" max="4870" width="16.5" style="250" customWidth="1"/>
    <col min="4871" max="4871" width="13.83203125" style="250" customWidth="1"/>
    <col min="4872" max="5121" width="9.33203125" style="250"/>
    <col min="5122" max="5122" width="34.83203125" style="250" customWidth="1"/>
    <col min="5123" max="5126" width="16.5" style="250" customWidth="1"/>
    <col min="5127" max="5127" width="13.83203125" style="250" customWidth="1"/>
    <col min="5128" max="5377" width="9.33203125" style="250"/>
    <col min="5378" max="5378" width="34.83203125" style="250" customWidth="1"/>
    <col min="5379" max="5382" width="16.5" style="250" customWidth="1"/>
    <col min="5383" max="5383" width="13.83203125" style="250" customWidth="1"/>
    <col min="5384" max="5633" width="9.33203125" style="250"/>
    <col min="5634" max="5634" width="34.83203125" style="250" customWidth="1"/>
    <col min="5635" max="5638" width="16.5" style="250" customWidth="1"/>
    <col min="5639" max="5639" width="13.83203125" style="250" customWidth="1"/>
    <col min="5640" max="5889" width="9.33203125" style="250"/>
    <col min="5890" max="5890" width="34.83203125" style="250" customWidth="1"/>
    <col min="5891" max="5894" width="16.5" style="250" customWidth="1"/>
    <col min="5895" max="5895" width="13.83203125" style="250" customWidth="1"/>
    <col min="5896" max="6145" width="9.33203125" style="250"/>
    <col min="6146" max="6146" width="34.83203125" style="250" customWidth="1"/>
    <col min="6147" max="6150" width="16.5" style="250" customWidth="1"/>
    <col min="6151" max="6151" width="13.83203125" style="250" customWidth="1"/>
    <col min="6152" max="6401" width="9.33203125" style="250"/>
    <col min="6402" max="6402" width="34.83203125" style="250" customWidth="1"/>
    <col min="6403" max="6406" width="16.5" style="250" customWidth="1"/>
    <col min="6407" max="6407" width="13.83203125" style="250" customWidth="1"/>
    <col min="6408" max="6657" width="9.33203125" style="250"/>
    <col min="6658" max="6658" width="34.83203125" style="250" customWidth="1"/>
    <col min="6659" max="6662" width="16.5" style="250" customWidth="1"/>
    <col min="6663" max="6663" width="13.83203125" style="250" customWidth="1"/>
    <col min="6664" max="6913" width="9.33203125" style="250"/>
    <col min="6914" max="6914" width="34.83203125" style="250" customWidth="1"/>
    <col min="6915" max="6918" width="16.5" style="250" customWidth="1"/>
    <col min="6919" max="6919" width="13.83203125" style="250" customWidth="1"/>
    <col min="6920" max="7169" width="9.33203125" style="250"/>
    <col min="7170" max="7170" width="34.83203125" style="250" customWidth="1"/>
    <col min="7171" max="7174" width="16.5" style="250" customWidth="1"/>
    <col min="7175" max="7175" width="13.83203125" style="250" customWidth="1"/>
    <col min="7176" max="7425" width="9.33203125" style="250"/>
    <col min="7426" max="7426" width="34.83203125" style="250" customWidth="1"/>
    <col min="7427" max="7430" width="16.5" style="250" customWidth="1"/>
    <col min="7431" max="7431" width="13.83203125" style="250" customWidth="1"/>
    <col min="7432" max="7681" width="9.33203125" style="250"/>
    <col min="7682" max="7682" width="34.83203125" style="250" customWidth="1"/>
    <col min="7683" max="7686" width="16.5" style="250" customWidth="1"/>
    <col min="7687" max="7687" width="13.83203125" style="250" customWidth="1"/>
    <col min="7688" max="7937" width="9.33203125" style="250"/>
    <col min="7938" max="7938" width="34.83203125" style="250" customWidth="1"/>
    <col min="7939" max="7942" width="16.5" style="250" customWidth="1"/>
    <col min="7943" max="7943" width="13.83203125" style="250" customWidth="1"/>
    <col min="7944" max="8193" width="9.33203125" style="250"/>
    <col min="8194" max="8194" width="34.83203125" style="250" customWidth="1"/>
    <col min="8195" max="8198" width="16.5" style="250" customWidth="1"/>
    <col min="8199" max="8199" width="13.83203125" style="250" customWidth="1"/>
    <col min="8200" max="8449" width="9.33203125" style="250"/>
    <col min="8450" max="8450" width="34.83203125" style="250" customWidth="1"/>
    <col min="8451" max="8454" width="16.5" style="250" customWidth="1"/>
    <col min="8455" max="8455" width="13.83203125" style="250" customWidth="1"/>
    <col min="8456" max="8705" width="9.33203125" style="250"/>
    <col min="8706" max="8706" width="34.83203125" style="250" customWidth="1"/>
    <col min="8707" max="8710" width="16.5" style="250" customWidth="1"/>
    <col min="8711" max="8711" width="13.83203125" style="250" customWidth="1"/>
    <col min="8712" max="8961" width="9.33203125" style="250"/>
    <col min="8962" max="8962" width="34.83203125" style="250" customWidth="1"/>
    <col min="8963" max="8966" width="16.5" style="250" customWidth="1"/>
    <col min="8967" max="8967" width="13.83203125" style="250" customWidth="1"/>
    <col min="8968" max="9217" width="9.33203125" style="250"/>
    <col min="9218" max="9218" width="34.83203125" style="250" customWidth="1"/>
    <col min="9219" max="9222" width="16.5" style="250" customWidth="1"/>
    <col min="9223" max="9223" width="13.83203125" style="250" customWidth="1"/>
    <col min="9224" max="9473" width="9.33203125" style="250"/>
    <col min="9474" max="9474" width="34.83203125" style="250" customWidth="1"/>
    <col min="9475" max="9478" width="16.5" style="250" customWidth="1"/>
    <col min="9479" max="9479" width="13.83203125" style="250" customWidth="1"/>
    <col min="9480" max="9729" width="9.33203125" style="250"/>
    <col min="9730" max="9730" width="34.83203125" style="250" customWidth="1"/>
    <col min="9731" max="9734" width="16.5" style="250" customWidth="1"/>
    <col min="9735" max="9735" width="13.83203125" style="250" customWidth="1"/>
    <col min="9736" max="9985" width="9.33203125" style="250"/>
    <col min="9986" max="9986" width="34.83203125" style="250" customWidth="1"/>
    <col min="9987" max="9990" width="16.5" style="250" customWidth="1"/>
    <col min="9991" max="9991" width="13.83203125" style="250" customWidth="1"/>
    <col min="9992" max="10241" width="9.33203125" style="250"/>
    <col min="10242" max="10242" width="34.83203125" style="250" customWidth="1"/>
    <col min="10243" max="10246" width="16.5" style="250" customWidth="1"/>
    <col min="10247" max="10247" width="13.83203125" style="250" customWidth="1"/>
    <col min="10248" max="10497" width="9.33203125" style="250"/>
    <col min="10498" max="10498" width="34.83203125" style="250" customWidth="1"/>
    <col min="10499" max="10502" width="16.5" style="250" customWidth="1"/>
    <col min="10503" max="10503" width="13.83203125" style="250" customWidth="1"/>
    <col min="10504" max="10753" width="9.33203125" style="250"/>
    <col min="10754" max="10754" width="34.83203125" style="250" customWidth="1"/>
    <col min="10755" max="10758" width="16.5" style="250" customWidth="1"/>
    <col min="10759" max="10759" width="13.83203125" style="250" customWidth="1"/>
    <col min="10760" max="11009" width="9.33203125" style="250"/>
    <col min="11010" max="11010" width="34.83203125" style="250" customWidth="1"/>
    <col min="11011" max="11014" width="16.5" style="250" customWidth="1"/>
    <col min="11015" max="11015" width="13.83203125" style="250" customWidth="1"/>
    <col min="11016" max="11265" width="9.33203125" style="250"/>
    <col min="11266" max="11266" width="34.83203125" style="250" customWidth="1"/>
    <col min="11267" max="11270" width="16.5" style="250" customWidth="1"/>
    <col min="11271" max="11271" width="13.83203125" style="250" customWidth="1"/>
    <col min="11272" max="11521" width="9.33203125" style="250"/>
    <col min="11522" max="11522" width="34.83203125" style="250" customWidth="1"/>
    <col min="11523" max="11526" width="16.5" style="250" customWidth="1"/>
    <col min="11527" max="11527" width="13.83203125" style="250" customWidth="1"/>
    <col min="11528" max="11777" width="9.33203125" style="250"/>
    <col min="11778" max="11778" width="34.83203125" style="250" customWidth="1"/>
    <col min="11779" max="11782" width="16.5" style="250" customWidth="1"/>
    <col min="11783" max="11783" width="13.83203125" style="250" customWidth="1"/>
    <col min="11784" max="12033" width="9.33203125" style="250"/>
    <col min="12034" max="12034" width="34.83203125" style="250" customWidth="1"/>
    <col min="12035" max="12038" width="16.5" style="250" customWidth="1"/>
    <col min="12039" max="12039" width="13.83203125" style="250" customWidth="1"/>
    <col min="12040" max="12289" width="9.33203125" style="250"/>
    <col min="12290" max="12290" width="34.83203125" style="250" customWidth="1"/>
    <col min="12291" max="12294" width="16.5" style="250" customWidth="1"/>
    <col min="12295" max="12295" width="13.83203125" style="250" customWidth="1"/>
    <col min="12296" max="12545" width="9.33203125" style="250"/>
    <col min="12546" max="12546" width="34.83203125" style="250" customWidth="1"/>
    <col min="12547" max="12550" width="16.5" style="250" customWidth="1"/>
    <col min="12551" max="12551" width="13.83203125" style="250" customWidth="1"/>
    <col min="12552" max="12801" width="9.33203125" style="250"/>
    <col min="12802" max="12802" width="34.83203125" style="250" customWidth="1"/>
    <col min="12803" max="12806" width="16.5" style="250" customWidth="1"/>
    <col min="12807" max="12807" width="13.83203125" style="250" customWidth="1"/>
    <col min="12808" max="13057" width="9.33203125" style="250"/>
    <col min="13058" max="13058" width="34.83203125" style="250" customWidth="1"/>
    <col min="13059" max="13062" width="16.5" style="250" customWidth="1"/>
    <col min="13063" max="13063" width="13.83203125" style="250" customWidth="1"/>
    <col min="13064" max="13313" width="9.33203125" style="250"/>
    <col min="13314" max="13314" width="34.83203125" style="250" customWidth="1"/>
    <col min="13315" max="13318" width="16.5" style="250" customWidth="1"/>
    <col min="13319" max="13319" width="13.83203125" style="250" customWidth="1"/>
    <col min="13320" max="13569" width="9.33203125" style="250"/>
    <col min="13570" max="13570" width="34.83203125" style="250" customWidth="1"/>
    <col min="13571" max="13574" width="16.5" style="250" customWidth="1"/>
    <col min="13575" max="13575" width="13.83203125" style="250" customWidth="1"/>
    <col min="13576" max="13825" width="9.33203125" style="250"/>
    <col min="13826" max="13826" width="34.83203125" style="250" customWidth="1"/>
    <col min="13827" max="13830" width="16.5" style="250" customWidth="1"/>
    <col min="13831" max="13831" width="13.83203125" style="250" customWidth="1"/>
    <col min="13832" max="14081" width="9.33203125" style="250"/>
    <col min="14082" max="14082" width="34.83203125" style="250" customWidth="1"/>
    <col min="14083" max="14086" width="16.5" style="250" customWidth="1"/>
    <col min="14087" max="14087" width="13.83203125" style="250" customWidth="1"/>
    <col min="14088" max="14337" width="9.33203125" style="250"/>
    <col min="14338" max="14338" width="34.83203125" style="250" customWidth="1"/>
    <col min="14339" max="14342" width="16.5" style="250" customWidth="1"/>
    <col min="14343" max="14343" width="13.83203125" style="250" customWidth="1"/>
    <col min="14344" max="14593" width="9.33203125" style="250"/>
    <col min="14594" max="14594" width="34.83203125" style="250" customWidth="1"/>
    <col min="14595" max="14598" width="16.5" style="250" customWidth="1"/>
    <col min="14599" max="14599" width="13.83203125" style="250" customWidth="1"/>
    <col min="14600" max="14849" width="9.33203125" style="250"/>
    <col min="14850" max="14850" width="34.83203125" style="250" customWidth="1"/>
    <col min="14851" max="14854" width="16.5" style="250" customWidth="1"/>
    <col min="14855" max="14855" width="13.83203125" style="250" customWidth="1"/>
    <col min="14856" max="15105" width="9.33203125" style="250"/>
    <col min="15106" max="15106" width="34.83203125" style="250" customWidth="1"/>
    <col min="15107" max="15110" width="16.5" style="250" customWidth="1"/>
    <col min="15111" max="15111" width="13.83203125" style="250" customWidth="1"/>
    <col min="15112" max="15361" width="9.33203125" style="250"/>
    <col min="15362" max="15362" width="34.83203125" style="250" customWidth="1"/>
    <col min="15363" max="15366" width="16.5" style="250" customWidth="1"/>
    <col min="15367" max="15367" width="13.83203125" style="250" customWidth="1"/>
    <col min="15368" max="15617" width="9.33203125" style="250"/>
    <col min="15618" max="15618" width="34.83203125" style="250" customWidth="1"/>
    <col min="15619" max="15622" width="16.5" style="250" customWidth="1"/>
    <col min="15623" max="15623" width="13.83203125" style="250" customWidth="1"/>
    <col min="15624" max="15873" width="9.33203125" style="250"/>
    <col min="15874" max="15874" width="34.83203125" style="250" customWidth="1"/>
    <col min="15875" max="15878" width="16.5" style="250" customWidth="1"/>
    <col min="15879" max="15879" width="13.83203125" style="250" customWidth="1"/>
    <col min="15880" max="16129" width="9.33203125" style="250"/>
    <col min="16130" max="16130" width="34.83203125" style="250" customWidth="1"/>
    <col min="16131" max="16134" width="16.5" style="250" customWidth="1"/>
    <col min="16135" max="16135" width="13.83203125" style="250" customWidth="1"/>
    <col min="16136" max="16384" width="9.33203125" style="250"/>
  </cols>
  <sheetData>
    <row r="2" spans="1:11" ht="39.75" customHeight="1">
      <c r="A2" s="1360" t="s">
        <v>657</v>
      </c>
      <c r="B2" s="1360"/>
      <c r="C2" s="1360"/>
      <c r="D2" s="1360"/>
      <c r="E2" s="1360"/>
      <c r="F2" s="1360"/>
      <c r="G2" s="249"/>
    </row>
    <row r="3" spans="1:11" ht="16.5" customHeight="1">
      <c r="A3" s="251"/>
      <c r="B3" s="787"/>
      <c r="C3" s="787"/>
      <c r="D3" s="252"/>
      <c r="E3" s="252"/>
      <c r="F3" s="252"/>
      <c r="G3" s="252"/>
    </row>
    <row r="4" spans="1:11" ht="15.75" customHeight="1">
      <c r="A4" s="253" t="s">
        <v>413</v>
      </c>
      <c r="B4" s="1361" t="s">
        <v>727</v>
      </c>
      <c r="C4" s="1361"/>
      <c r="D4" s="1361"/>
      <c r="E4" s="1361"/>
      <c r="F4" s="1361"/>
      <c r="G4" s="256"/>
      <c r="H4" s="257"/>
      <c r="I4" s="257"/>
      <c r="J4" s="257"/>
      <c r="K4" s="257"/>
    </row>
    <row r="5" spans="1:11" ht="15" customHeight="1">
      <c r="A5" s="253" t="s">
        <v>414</v>
      </c>
      <c r="B5" s="1361" t="s">
        <v>726</v>
      </c>
      <c r="C5" s="1361"/>
      <c r="D5" s="1361"/>
      <c r="E5" s="1361"/>
      <c r="F5" s="1361"/>
      <c r="G5" s="258"/>
      <c r="H5" s="257"/>
      <c r="I5" s="257"/>
      <c r="J5" s="257"/>
      <c r="K5" s="257"/>
    </row>
    <row r="6" spans="1:11" ht="15.75">
      <c r="A6" s="253" t="s">
        <v>569</v>
      </c>
      <c r="B6" s="1358" t="s">
        <v>728</v>
      </c>
      <c r="C6" s="1358"/>
      <c r="D6" s="632"/>
      <c r="E6" s="630"/>
      <c r="F6" s="255"/>
      <c r="G6" s="259"/>
      <c r="H6" s="257"/>
      <c r="I6" s="257"/>
      <c r="J6" s="257"/>
      <c r="K6" s="257"/>
    </row>
    <row r="7" spans="1:11" ht="15.75" customHeight="1">
      <c r="A7" s="253" t="s">
        <v>568</v>
      </c>
      <c r="B7" s="1358"/>
      <c r="C7" s="1358"/>
      <c r="D7" s="1358"/>
      <c r="E7" s="318"/>
      <c r="F7" s="255"/>
      <c r="G7" s="259"/>
      <c r="H7" s="257"/>
      <c r="I7" s="257"/>
      <c r="J7" s="257"/>
      <c r="K7" s="257"/>
    </row>
    <row r="8" spans="1:11" ht="15.75">
      <c r="A8" s="253"/>
      <c r="B8" s="1358"/>
      <c r="C8" s="1358"/>
      <c r="D8" s="1358"/>
      <c r="E8" s="318"/>
      <c r="F8" s="255"/>
      <c r="G8" s="259"/>
      <c r="H8" s="257"/>
      <c r="I8" s="257"/>
      <c r="J8" s="257"/>
      <c r="K8" s="257"/>
    </row>
    <row r="9" spans="1:11" ht="15.75">
      <c r="A9" s="253" t="s">
        <v>415</v>
      </c>
      <c r="B9" s="1359">
        <v>1</v>
      </c>
      <c r="C9" s="1359"/>
      <c r="D9" s="260"/>
      <c r="E9" s="629"/>
      <c r="F9" s="255"/>
      <c r="G9" s="261"/>
      <c r="H9" s="257"/>
      <c r="I9" s="257"/>
      <c r="J9" s="257"/>
      <c r="K9" s="257"/>
    </row>
    <row r="10" spans="1:11" ht="15.75">
      <c r="A10" s="253" t="s">
        <v>416</v>
      </c>
      <c r="B10" s="1357" t="s">
        <v>729</v>
      </c>
      <c r="C10" s="1357"/>
      <c r="D10" s="262"/>
      <c r="E10" s="631"/>
      <c r="F10" s="255"/>
      <c r="G10" s="259"/>
      <c r="H10" s="257"/>
      <c r="I10" s="257"/>
      <c r="J10" s="257"/>
      <c r="K10" s="257"/>
    </row>
    <row r="11" spans="1:11" ht="15.75">
      <c r="A11" s="253" t="s">
        <v>417</v>
      </c>
      <c r="B11" s="1357" t="s">
        <v>730</v>
      </c>
      <c r="C11" s="1357"/>
      <c r="D11" s="262"/>
      <c r="E11" s="631"/>
      <c r="F11" s="255"/>
      <c r="G11" s="259"/>
      <c r="H11" s="257"/>
      <c r="I11" s="257"/>
      <c r="J11" s="257"/>
      <c r="K11" s="257"/>
    </row>
    <row r="12" spans="1:11">
      <c r="A12" s="263"/>
      <c r="B12" s="264"/>
      <c r="C12" s="264"/>
      <c r="D12" s="264"/>
      <c r="E12" s="264"/>
      <c r="F12" s="265" t="s">
        <v>677</v>
      </c>
      <c r="G12" s="259"/>
      <c r="H12" s="257"/>
      <c r="I12" s="257"/>
      <c r="J12" s="257"/>
      <c r="K12" s="257"/>
    </row>
    <row r="13" spans="1:11" ht="38.25">
      <c r="A13" s="266" t="s">
        <v>267</v>
      </c>
      <c r="B13" s="267" t="s">
        <v>418</v>
      </c>
      <c r="C13" s="268" t="s">
        <v>419</v>
      </c>
      <c r="D13" s="269" t="s">
        <v>420</v>
      </c>
      <c r="E13" s="269" t="s">
        <v>565</v>
      </c>
      <c r="F13" s="270" t="s">
        <v>397</v>
      </c>
      <c r="G13" s="259"/>
      <c r="H13" s="257"/>
      <c r="I13" s="257"/>
      <c r="J13" s="257"/>
      <c r="K13" s="257"/>
    </row>
    <row r="14" spans="1:11">
      <c r="A14" s="271" t="s">
        <v>421</v>
      </c>
      <c r="B14" s="272">
        <f>SUM(B16:B21)</f>
        <v>0</v>
      </c>
      <c r="C14" s="273">
        <f>SUM(C16:C21)</f>
        <v>31390704</v>
      </c>
      <c r="D14" s="273"/>
      <c r="E14" s="273"/>
      <c r="F14" s="274">
        <f>SUM(B14:C14)</f>
        <v>31390704</v>
      </c>
      <c r="G14" s="259"/>
      <c r="H14" s="257"/>
      <c r="I14" s="257"/>
      <c r="J14" s="257"/>
      <c r="K14" s="257"/>
    </row>
    <row r="15" spans="1:11">
      <c r="A15" s="275" t="s">
        <v>422</v>
      </c>
      <c r="B15" s="276"/>
      <c r="C15" s="276"/>
      <c r="D15" s="276"/>
      <c r="E15" s="276"/>
      <c r="F15" s="277"/>
      <c r="G15" s="259"/>
      <c r="H15" s="257"/>
      <c r="I15" s="257"/>
      <c r="J15" s="257"/>
      <c r="K15" s="257"/>
    </row>
    <row r="16" spans="1:11">
      <c r="A16" s="278" t="s">
        <v>410</v>
      </c>
      <c r="B16" s="279"/>
      <c r="C16" s="279">
        <v>31390704</v>
      </c>
      <c r="D16" s="280"/>
      <c r="E16" s="280"/>
      <c r="F16" s="281">
        <f>SUM(B16:E16)</f>
        <v>31390704</v>
      </c>
      <c r="G16" s="282"/>
      <c r="H16" s="257"/>
      <c r="I16" s="257"/>
      <c r="J16" s="257"/>
      <c r="K16" s="257"/>
    </row>
    <row r="17" spans="1:11" ht="15" customHeight="1">
      <c r="A17" s="283" t="s">
        <v>423</v>
      </c>
      <c r="B17" s="284"/>
      <c r="C17" s="284"/>
      <c r="D17" s="285"/>
      <c r="E17" s="285"/>
      <c r="F17" s="281">
        <f t="shared" ref="F17:F21" si="0">SUM(B17:E17)</f>
        <v>0</v>
      </c>
      <c r="G17" s="258"/>
      <c r="H17" s="257"/>
      <c r="I17" s="257"/>
      <c r="J17" s="257"/>
      <c r="K17" s="257"/>
    </row>
    <row r="18" spans="1:11" ht="25.5">
      <c r="A18" s="283" t="s">
        <v>566</v>
      </c>
      <c r="B18" s="284"/>
      <c r="C18" s="284"/>
      <c r="D18" s="285"/>
      <c r="E18" s="285"/>
      <c r="F18" s="281">
        <f t="shared" si="0"/>
        <v>0</v>
      </c>
      <c r="G18" s="259"/>
      <c r="H18" s="257"/>
      <c r="I18" s="257"/>
      <c r="J18" s="257"/>
      <c r="K18" s="257"/>
    </row>
    <row r="19" spans="1:11" ht="25.5">
      <c r="A19" s="283" t="s">
        <v>567</v>
      </c>
      <c r="B19" s="284"/>
      <c r="C19" s="284"/>
      <c r="D19" s="285"/>
      <c r="E19" s="285"/>
      <c r="F19" s="281">
        <f t="shared" si="0"/>
        <v>0</v>
      </c>
      <c r="G19" s="259"/>
      <c r="H19" s="257"/>
      <c r="I19" s="257"/>
      <c r="J19" s="257"/>
      <c r="K19" s="257"/>
    </row>
    <row r="20" spans="1:11">
      <c r="A20" s="283" t="s">
        <v>424</v>
      </c>
      <c r="B20" s="284"/>
      <c r="C20" s="284"/>
      <c r="D20" s="285"/>
      <c r="E20" s="285"/>
      <c r="F20" s="281">
        <f t="shared" si="0"/>
        <v>0</v>
      </c>
      <c r="G20" s="259"/>
      <c r="H20" s="257"/>
      <c r="I20" s="257"/>
      <c r="J20" s="257"/>
      <c r="K20" s="257"/>
    </row>
    <row r="21" spans="1:11">
      <c r="A21" s="287" t="s">
        <v>425</v>
      </c>
      <c r="B21" s="288"/>
      <c r="C21" s="288"/>
      <c r="D21" s="289"/>
      <c r="E21" s="289"/>
      <c r="F21" s="281">
        <f t="shared" si="0"/>
        <v>0</v>
      </c>
      <c r="G21" s="259"/>
      <c r="H21" s="257"/>
      <c r="I21" s="257"/>
      <c r="J21" s="257"/>
      <c r="K21" s="257"/>
    </row>
    <row r="22" spans="1:11">
      <c r="A22" s="290"/>
      <c r="B22" s="291"/>
      <c r="C22" s="291"/>
      <c r="D22" s="291"/>
      <c r="E22" s="291"/>
      <c r="F22" s="291"/>
      <c r="G22" s="259"/>
      <c r="H22" s="257"/>
      <c r="I22" s="257"/>
      <c r="J22" s="257"/>
      <c r="K22" s="257"/>
    </row>
    <row r="23" spans="1:11">
      <c r="A23" s="292" t="s">
        <v>426</v>
      </c>
      <c r="B23" s="293">
        <f>SUM(B25:B30)</f>
        <v>0</v>
      </c>
      <c r="C23" s="293">
        <f>SUM(C25:C30)</f>
        <v>1387155</v>
      </c>
      <c r="D23" s="293">
        <f t="shared" ref="D23:E23" si="1">SUM(D25:D30)</f>
        <v>30603549</v>
      </c>
      <c r="E23" s="293">
        <f t="shared" si="1"/>
        <v>0</v>
      </c>
      <c r="F23" s="293">
        <f>SUM(F25:F30)</f>
        <v>31990704</v>
      </c>
      <c r="G23" s="259"/>
      <c r="H23" s="257"/>
      <c r="I23" s="257"/>
      <c r="J23" s="257"/>
      <c r="K23" s="257"/>
    </row>
    <row r="24" spans="1:11">
      <c r="A24" s="275" t="s">
        <v>422</v>
      </c>
      <c r="B24" s="276"/>
      <c r="C24" s="276"/>
      <c r="D24" s="276"/>
      <c r="E24" s="276"/>
      <c r="F24" s="277"/>
      <c r="G24" s="259"/>
      <c r="H24" s="257"/>
      <c r="I24" s="257"/>
      <c r="J24" s="257"/>
      <c r="K24" s="257"/>
    </row>
    <row r="25" spans="1:11">
      <c r="A25" s="283" t="s">
        <v>427</v>
      </c>
      <c r="B25" s="294"/>
      <c r="C25" s="294"/>
      <c r="D25" s="294"/>
      <c r="E25" s="294"/>
      <c r="F25" s="286">
        <f>SUM(B25:E25)</f>
        <v>0</v>
      </c>
      <c r="G25" s="259"/>
      <c r="H25" s="257"/>
      <c r="I25" s="257"/>
      <c r="J25" s="257"/>
      <c r="K25" s="257"/>
    </row>
    <row r="26" spans="1:11" ht="25.5">
      <c r="A26" s="283" t="s">
        <v>205</v>
      </c>
      <c r="B26" s="294"/>
      <c r="C26" s="294"/>
      <c r="D26" s="294"/>
      <c r="E26" s="294"/>
      <c r="F26" s="286">
        <f t="shared" ref="F26:F30" si="2">SUM(B26:E26)</f>
        <v>0</v>
      </c>
      <c r="G26" s="296"/>
      <c r="H26" s="257"/>
      <c r="I26" s="257"/>
      <c r="J26" s="257"/>
      <c r="K26" s="257"/>
    </row>
    <row r="27" spans="1:11">
      <c r="A27" s="283" t="s">
        <v>428</v>
      </c>
      <c r="B27" s="294"/>
      <c r="C27" s="294"/>
      <c r="D27" s="295"/>
      <c r="E27" s="295"/>
      <c r="F27" s="286">
        <f t="shared" si="2"/>
        <v>0</v>
      </c>
      <c r="G27" s="297"/>
      <c r="H27" s="257"/>
      <c r="I27" s="257"/>
      <c r="J27" s="257"/>
      <c r="K27" s="257"/>
    </row>
    <row r="28" spans="1:11" ht="13.5">
      <c r="A28" s="283" t="s">
        <v>429</v>
      </c>
      <c r="B28" s="294"/>
      <c r="C28" s="294"/>
      <c r="D28" s="295"/>
      <c r="E28" s="295"/>
      <c r="F28" s="286">
        <f t="shared" si="2"/>
        <v>0</v>
      </c>
      <c r="G28" s="256"/>
      <c r="H28" s="257"/>
      <c r="I28" s="257"/>
      <c r="J28" s="257"/>
      <c r="K28" s="257"/>
    </row>
    <row r="29" spans="1:11">
      <c r="A29" s="283" t="s">
        <v>430</v>
      </c>
      <c r="B29" s="294"/>
      <c r="C29" s="294">
        <v>1387155</v>
      </c>
      <c r="D29" s="295">
        <v>30603549</v>
      </c>
      <c r="E29" s="295"/>
      <c r="F29" s="286">
        <f t="shared" si="2"/>
        <v>31990704</v>
      </c>
      <c r="G29" s="258"/>
      <c r="H29" s="257"/>
      <c r="I29" s="257"/>
      <c r="J29" s="257"/>
      <c r="K29" s="257"/>
    </row>
    <row r="30" spans="1:11">
      <c r="A30" s="287" t="s">
        <v>234</v>
      </c>
      <c r="B30" s="298"/>
      <c r="C30" s="298"/>
      <c r="D30" s="299"/>
      <c r="E30" s="299"/>
      <c r="F30" s="286">
        <f t="shared" si="2"/>
        <v>0</v>
      </c>
      <c r="G30" s="259"/>
      <c r="H30" s="257"/>
      <c r="I30" s="257"/>
      <c r="J30" s="257"/>
      <c r="K30" s="257"/>
    </row>
    <row r="31" spans="1:11" ht="27">
      <c r="A31" s="633" t="s">
        <v>431</v>
      </c>
      <c r="B31" s="300">
        <f>SUM(B16:B18)</f>
        <v>0</v>
      </c>
      <c r="C31" s="300">
        <f t="shared" ref="C31:F31" si="3">SUM(C16:C18)</f>
        <v>31390704</v>
      </c>
      <c r="D31" s="300">
        <f t="shared" si="3"/>
        <v>0</v>
      </c>
      <c r="E31" s="300">
        <f t="shared" si="3"/>
        <v>0</v>
      </c>
      <c r="F31" s="300">
        <f t="shared" si="3"/>
        <v>31390704</v>
      </c>
      <c r="G31" s="261"/>
      <c r="H31" s="257"/>
      <c r="I31" s="257"/>
      <c r="J31" s="257"/>
      <c r="K31" s="257"/>
    </row>
    <row r="32" spans="1:11" ht="27">
      <c r="A32" s="633" t="s">
        <v>432</v>
      </c>
      <c r="B32" s="300">
        <f>SUM(B19)</f>
        <v>0</v>
      </c>
      <c r="C32" s="300">
        <f>SUM(C19)</f>
        <v>0</v>
      </c>
      <c r="D32" s="301"/>
      <c r="E32" s="301"/>
      <c r="F32" s="302">
        <f>SUM(B32:C32)</f>
        <v>0</v>
      </c>
      <c r="G32" s="259"/>
      <c r="H32" s="257"/>
      <c r="I32" s="257"/>
      <c r="J32" s="257"/>
      <c r="K32" s="257"/>
    </row>
    <row r="33" spans="1:11" ht="15">
      <c r="A33" s="303"/>
      <c r="B33" s="304"/>
      <c r="C33" s="304"/>
      <c r="D33" s="304"/>
      <c r="E33" s="304"/>
      <c r="F33" s="305"/>
      <c r="G33" s="259"/>
      <c r="H33" s="257"/>
      <c r="I33" s="257"/>
      <c r="J33" s="257"/>
      <c r="K33" s="257"/>
    </row>
    <row r="34" spans="1:11">
      <c r="A34" s="253"/>
      <c r="B34" s="1358"/>
      <c r="C34" s="1358"/>
      <c r="D34" s="1358"/>
      <c r="E34" s="1358"/>
      <c r="F34" s="1358"/>
      <c r="G34" s="259"/>
      <c r="H34" s="257"/>
      <c r="I34" s="257"/>
      <c r="J34" s="257"/>
      <c r="K34" s="257"/>
    </row>
    <row r="35" spans="1:11" ht="15.75">
      <c r="A35" s="253"/>
      <c r="B35" s="1358"/>
      <c r="C35" s="1358"/>
      <c r="D35" s="254"/>
      <c r="E35" s="630"/>
      <c r="F35" s="306"/>
      <c r="G35" s="259"/>
      <c r="H35" s="257"/>
      <c r="I35" s="257"/>
      <c r="J35" s="257"/>
      <c r="K35" s="257"/>
    </row>
    <row r="36" spans="1:11" ht="15.75">
      <c r="A36" s="253"/>
      <c r="B36" s="1358"/>
      <c r="C36" s="1358"/>
      <c r="D36" s="254"/>
      <c r="E36" s="630"/>
      <c r="F36" s="306"/>
      <c r="G36" s="259"/>
      <c r="H36" s="257"/>
      <c r="I36" s="257"/>
      <c r="J36" s="257"/>
      <c r="K36" s="257"/>
    </row>
    <row r="37" spans="1:11" ht="15.75">
      <c r="A37" s="253"/>
      <c r="B37" s="1359"/>
      <c r="C37" s="1359"/>
      <c r="D37" s="260"/>
      <c r="E37" s="629"/>
      <c r="F37" s="306"/>
      <c r="G37" s="259"/>
      <c r="H37" s="257"/>
      <c r="I37" s="257"/>
      <c r="J37" s="257"/>
      <c r="K37" s="257"/>
    </row>
    <row r="38" spans="1:11" ht="15.75">
      <c r="A38" s="253"/>
      <c r="B38" s="1356"/>
      <c r="C38" s="1356"/>
      <c r="D38" s="262"/>
      <c r="E38" s="631"/>
      <c r="F38" s="306"/>
      <c r="G38" s="282"/>
      <c r="H38" s="257"/>
      <c r="I38" s="257"/>
      <c r="J38" s="257"/>
      <c r="K38" s="257"/>
    </row>
    <row r="39" spans="1:11" ht="15.75">
      <c r="A39" s="253"/>
      <c r="B39" s="1356"/>
      <c r="C39" s="1356"/>
      <c r="D39" s="262"/>
      <c r="E39" s="631"/>
      <c r="F39" s="306"/>
      <c r="G39" s="258"/>
      <c r="H39" s="257"/>
      <c r="I39" s="257"/>
      <c r="J39" s="257"/>
      <c r="K39" s="257"/>
    </row>
    <row r="40" spans="1:11">
      <c r="A40" s="264"/>
      <c r="B40" s="264"/>
      <c r="C40" s="264"/>
      <c r="D40" s="264"/>
      <c r="E40" s="264"/>
      <c r="F40" s="307"/>
      <c r="G40" s="259"/>
      <c r="H40" s="257"/>
      <c r="I40" s="257"/>
      <c r="J40" s="257"/>
      <c r="K40" s="257"/>
    </row>
    <row r="41" spans="1:11">
      <c r="A41" s="308"/>
      <c r="B41" s="309"/>
      <c r="C41" s="308"/>
      <c r="D41" s="308"/>
      <c r="E41" s="308"/>
      <c r="F41" s="308"/>
      <c r="G41" s="259"/>
      <c r="H41" s="257"/>
      <c r="I41" s="257"/>
      <c r="J41" s="257"/>
      <c r="K41" s="257"/>
    </row>
    <row r="42" spans="1:11">
      <c r="A42" s="309"/>
      <c r="B42" s="310"/>
      <c r="C42" s="310"/>
      <c r="D42" s="310"/>
      <c r="E42" s="310"/>
      <c r="F42" s="310"/>
      <c r="G42" s="259"/>
      <c r="H42" s="257"/>
      <c r="I42" s="257"/>
      <c r="J42" s="257"/>
      <c r="K42" s="257"/>
    </row>
    <row r="43" spans="1:11">
      <c r="A43" s="311"/>
      <c r="B43" s="311"/>
      <c r="C43" s="311"/>
      <c r="D43" s="311"/>
      <c r="E43" s="311"/>
      <c r="F43" s="311"/>
      <c r="G43" s="259"/>
      <c r="H43" s="257"/>
      <c r="I43" s="257"/>
      <c r="J43" s="257"/>
      <c r="K43" s="257"/>
    </row>
    <row r="44" spans="1:11">
      <c r="A44" s="254"/>
      <c r="B44" s="312"/>
      <c r="C44" s="312"/>
      <c r="D44" s="312"/>
      <c r="E44" s="312"/>
      <c r="F44" s="312"/>
      <c r="G44" s="259"/>
      <c r="H44" s="257"/>
      <c r="I44" s="257"/>
      <c r="J44" s="257"/>
      <c r="K44" s="257"/>
    </row>
    <row r="45" spans="1:11">
      <c r="A45" s="254"/>
      <c r="B45" s="312"/>
      <c r="C45" s="312"/>
      <c r="D45" s="312"/>
      <c r="E45" s="312"/>
      <c r="F45" s="312"/>
      <c r="G45" s="259"/>
      <c r="H45" s="257"/>
      <c r="I45" s="257"/>
      <c r="J45" s="257"/>
      <c r="K45" s="257"/>
    </row>
    <row r="46" spans="1:11">
      <c r="A46" s="254"/>
      <c r="B46" s="312"/>
      <c r="C46" s="312"/>
      <c r="D46" s="312"/>
      <c r="E46" s="312"/>
      <c r="F46" s="312"/>
      <c r="G46" s="259"/>
      <c r="H46" s="257"/>
      <c r="I46" s="257"/>
      <c r="J46" s="257"/>
      <c r="K46" s="257"/>
    </row>
    <row r="47" spans="1:11">
      <c r="A47" s="254"/>
      <c r="B47" s="312"/>
      <c r="C47" s="312"/>
      <c r="D47" s="312"/>
      <c r="E47" s="312"/>
      <c r="F47" s="312"/>
      <c r="G47" s="259"/>
      <c r="H47" s="257"/>
      <c r="I47" s="257"/>
      <c r="J47" s="257"/>
      <c r="K47" s="257"/>
    </row>
    <row r="48" spans="1:11">
      <c r="A48" s="254"/>
      <c r="B48" s="312"/>
      <c r="C48" s="312"/>
      <c r="D48" s="312"/>
      <c r="E48" s="312"/>
      <c r="F48" s="312"/>
      <c r="G48" s="296"/>
      <c r="H48" s="257"/>
      <c r="I48" s="257"/>
      <c r="J48" s="257"/>
      <c r="K48" s="257"/>
    </row>
    <row r="49" spans="1:11" ht="15.75">
      <c r="A49" s="254"/>
      <c r="B49" s="312"/>
      <c r="C49" s="312"/>
      <c r="D49" s="312"/>
      <c r="E49" s="312"/>
      <c r="F49" s="312"/>
      <c r="G49" s="313"/>
      <c r="H49" s="257"/>
      <c r="I49" s="257"/>
      <c r="J49" s="257"/>
      <c r="K49" s="257"/>
    </row>
    <row r="50" spans="1:11">
      <c r="A50" s="254"/>
      <c r="B50" s="312"/>
      <c r="C50" s="312"/>
      <c r="D50" s="312"/>
      <c r="E50" s="312"/>
      <c r="F50" s="312"/>
      <c r="G50" s="296"/>
      <c r="H50" s="257"/>
      <c r="I50" s="257"/>
      <c r="J50" s="257"/>
      <c r="K50" s="257"/>
    </row>
    <row r="51" spans="1:11">
      <c r="A51" s="309"/>
      <c r="B51" s="314"/>
      <c r="C51" s="314"/>
      <c r="D51" s="314"/>
      <c r="E51" s="314"/>
      <c r="F51" s="314"/>
      <c r="G51" s="315"/>
      <c r="H51" s="257"/>
      <c r="I51" s="257"/>
      <c r="J51" s="316"/>
      <c r="K51" s="257"/>
    </row>
    <row r="52" spans="1:11">
      <c r="A52" s="311"/>
      <c r="B52" s="311"/>
      <c r="C52" s="311"/>
      <c r="D52" s="311"/>
      <c r="E52" s="311"/>
      <c r="F52" s="311"/>
      <c r="G52" s="317"/>
      <c r="H52" s="257"/>
      <c r="I52" s="257"/>
      <c r="J52" s="257"/>
      <c r="K52" s="257"/>
    </row>
    <row r="53" spans="1:11">
      <c r="A53" s="254"/>
      <c r="B53" s="318"/>
      <c r="C53" s="318"/>
      <c r="D53" s="318"/>
      <c r="E53" s="318"/>
      <c r="F53" s="312"/>
      <c r="G53" s="317"/>
      <c r="H53" s="257"/>
      <c r="I53" s="257"/>
      <c r="J53" s="257"/>
      <c r="K53" s="257"/>
    </row>
    <row r="54" spans="1:11">
      <c r="A54" s="254"/>
      <c r="B54" s="318"/>
      <c r="C54" s="318"/>
      <c r="D54" s="318"/>
      <c r="E54" s="318"/>
      <c r="F54" s="312"/>
      <c r="G54" s="319"/>
      <c r="H54" s="257"/>
      <c r="I54" s="257"/>
      <c r="J54" s="257"/>
      <c r="K54" s="257"/>
    </row>
    <row r="55" spans="1:11">
      <c r="A55" s="254"/>
      <c r="B55" s="318"/>
      <c r="C55" s="318"/>
      <c r="D55" s="318"/>
      <c r="E55" s="318"/>
      <c r="F55" s="312"/>
      <c r="G55" s="257"/>
      <c r="H55" s="257"/>
      <c r="I55" s="257"/>
      <c r="J55" s="257"/>
      <c r="K55" s="257"/>
    </row>
    <row r="56" spans="1:11">
      <c r="A56" s="254"/>
      <c r="B56" s="318"/>
      <c r="C56" s="318"/>
      <c r="D56" s="318"/>
      <c r="E56" s="318"/>
      <c r="F56" s="312"/>
    </row>
    <row r="57" spans="1:11">
      <c r="A57" s="254"/>
      <c r="B57" s="318"/>
      <c r="C57" s="318"/>
      <c r="D57" s="318"/>
      <c r="E57" s="318"/>
      <c r="F57" s="312"/>
    </row>
    <row r="58" spans="1:11">
      <c r="A58" s="254"/>
      <c r="B58" s="318"/>
      <c r="C58" s="318"/>
      <c r="D58" s="318"/>
      <c r="E58" s="318"/>
      <c r="F58" s="312"/>
    </row>
    <row r="59" spans="1:11" ht="13.5">
      <c r="A59" s="320"/>
      <c r="B59" s="321"/>
      <c r="C59" s="321"/>
      <c r="D59" s="321"/>
      <c r="E59" s="321"/>
      <c r="F59" s="322"/>
    </row>
    <row r="60" spans="1:11" ht="13.5">
      <c r="A60" s="320"/>
      <c r="B60" s="321"/>
      <c r="C60" s="321"/>
      <c r="D60" s="321"/>
      <c r="E60" s="321"/>
      <c r="F60" s="322"/>
    </row>
  </sheetData>
  <mergeCells count="15">
    <mergeCell ref="B9:C9"/>
    <mergeCell ref="A2:F2"/>
    <mergeCell ref="B6:C6"/>
    <mergeCell ref="B4:F4"/>
    <mergeCell ref="B5:F5"/>
    <mergeCell ref="B7:D7"/>
    <mergeCell ref="B8:D8"/>
    <mergeCell ref="B38:C38"/>
    <mergeCell ref="B39:C39"/>
    <mergeCell ref="B10:C10"/>
    <mergeCell ref="B11:C11"/>
    <mergeCell ref="B34:F34"/>
    <mergeCell ref="B35:C35"/>
    <mergeCell ref="B36:C36"/>
    <mergeCell ref="B37:C37"/>
  </mergeCells>
  <conditionalFormatting sqref="G30:G37 B37:F37 B47:G47 G40:G46 F54:G54 G6:G15 B15:F15 G18:G24 B25:G25 F26:F30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az 1/2018. (II.14.)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M113"/>
  <sheetViews>
    <sheetView topLeftCell="A88" zoomScale="85" zoomScaleNormal="85" zoomScaleSheetLayoutView="100" workbookViewId="0">
      <selection activeCell="M112" sqref="M112"/>
    </sheetView>
  </sheetViews>
  <sheetFormatPr defaultColWidth="9.33203125" defaultRowHeight="15.75"/>
  <cols>
    <col min="1" max="1" width="6.33203125" style="91" customWidth="1"/>
    <col min="2" max="2" width="90.1640625" style="91" customWidth="1"/>
    <col min="3" max="3" width="11.1640625" style="91" customWidth="1"/>
    <col min="4" max="7" width="13.83203125" style="92" customWidth="1"/>
    <col min="8" max="10" width="13.83203125" style="1" customWidth="1"/>
    <col min="11" max="11" width="13.5" style="1" customWidth="1"/>
    <col min="12" max="12" width="13.83203125" style="1" customWidth="1"/>
    <col min="13" max="13" width="15" style="1" customWidth="1"/>
    <col min="14" max="15" width="9.33203125" style="1"/>
    <col min="16" max="16" width="20.33203125" style="1" customWidth="1"/>
    <col min="17" max="16384" width="9.33203125" style="1"/>
  </cols>
  <sheetData>
    <row r="1" spans="1:13" ht="51" customHeight="1">
      <c r="A1" s="1282" t="s">
        <v>688</v>
      </c>
      <c r="B1" s="1282"/>
      <c r="C1" s="1282"/>
      <c r="D1" s="1282"/>
      <c r="E1" s="1282"/>
      <c r="F1" s="1282"/>
      <c r="G1" s="1282"/>
      <c r="H1" s="1282"/>
      <c r="I1" s="1282"/>
      <c r="J1" s="1282"/>
      <c r="K1" s="1282"/>
      <c r="L1" s="1282"/>
      <c r="M1" s="1282"/>
    </row>
    <row r="2" spans="1:13" ht="15.95" customHeight="1">
      <c r="A2" s="1283" t="s">
        <v>0</v>
      </c>
      <c r="B2" s="1283"/>
      <c r="C2" s="1283"/>
      <c r="D2" s="1283"/>
      <c r="E2" s="1283"/>
      <c r="F2" s="1283"/>
      <c r="G2" s="1283"/>
      <c r="H2" s="1283"/>
      <c r="I2" s="1283"/>
      <c r="J2" s="1283"/>
      <c r="K2" s="1283"/>
      <c r="L2" s="1283"/>
      <c r="M2" s="1283"/>
    </row>
    <row r="3" spans="1:13" ht="15.95" customHeight="1">
      <c r="A3" s="1284"/>
      <c r="B3" s="1284"/>
      <c r="C3" s="2"/>
      <c r="D3" s="3"/>
      <c r="E3" s="3"/>
      <c r="F3" s="3"/>
      <c r="G3" s="3"/>
      <c r="K3" s="3"/>
      <c r="M3" s="3" t="s">
        <v>1</v>
      </c>
    </row>
    <row r="4" spans="1:13" ht="38.1" customHeight="1">
      <c r="A4" s="4" t="s">
        <v>2</v>
      </c>
      <c r="B4" s="5" t="s">
        <v>3</v>
      </c>
      <c r="C4" s="5" t="s">
        <v>4</v>
      </c>
      <c r="D4" s="355" t="s">
        <v>448</v>
      </c>
      <c r="E4" s="355" t="s">
        <v>738</v>
      </c>
      <c r="F4" s="355" t="s">
        <v>745</v>
      </c>
      <c r="G4" s="355" t="s">
        <v>698</v>
      </c>
      <c r="H4" s="355" t="s">
        <v>449</v>
      </c>
      <c r="I4" s="355" t="s">
        <v>738</v>
      </c>
      <c r="J4" s="355" t="s">
        <v>698</v>
      </c>
      <c r="K4" s="1116" t="s">
        <v>689</v>
      </c>
      <c r="L4" s="355" t="s">
        <v>738</v>
      </c>
      <c r="M4" s="1127" t="s">
        <v>698</v>
      </c>
    </row>
    <row r="5" spans="1:13" s="7" customFormat="1" ht="12" customHeight="1">
      <c r="A5" s="905" t="s">
        <v>5</v>
      </c>
      <c r="B5" s="5" t="s">
        <v>6</v>
      </c>
      <c r="C5" s="5" t="s">
        <v>7</v>
      </c>
      <c r="D5" s="357" t="s">
        <v>8</v>
      </c>
      <c r="E5" s="357" t="s">
        <v>268</v>
      </c>
      <c r="F5" s="357" t="s">
        <v>450</v>
      </c>
      <c r="G5" s="357" t="s">
        <v>739</v>
      </c>
      <c r="H5" s="357" t="s">
        <v>740</v>
      </c>
      <c r="I5" s="357" t="s">
        <v>741</v>
      </c>
      <c r="J5" s="357" t="s">
        <v>742</v>
      </c>
      <c r="K5" s="1117" t="s">
        <v>743</v>
      </c>
      <c r="L5" s="357" t="s">
        <v>744</v>
      </c>
      <c r="M5" s="1272" t="s">
        <v>746</v>
      </c>
    </row>
    <row r="6" spans="1:13" s="11" customFormat="1" ht="15.75" customHeight="1">
      <c r="A6" s="906" t="s">
        <v>9</v>
      </c>
      <c r="B6" s="864" t="s">
        <v>10</v>
      </c>
      <c r="C6" s="827" t="s">
        <v>11</v>
      </c>
      <c r="D6" s="828">
        <v>0</v>
      </c>
      <c r="E6" s="823"/>
      <c r="F6" s="823">
        <v>15860</v>
      </c>
      <c r="G6" s="823">
        <f>SUM(F6)</f>
        <v>15860</v>
      </c>
      <c r="H6" s="898"/>
      <c r="I6" s="1097"/>
      <c r="J6" s="1097"/>
      <c r="K6" s="1118">
        <f>D6+H6</f>
        <v>0</v>
      </c>
      <c r="L6" s="1038"/>
      <c r="M6" s="1039"/>
    </row>
    <row r="7" spans="1:13" s="11" customFormat="1" ht="15.75" customHeight="1">
      <c r="A7" s="408" t="s">
        <v>12</v>
      </c>
      <c r="B7" s="854" t="s">
        <v>13</v>
      </c>
      <c r="C7" s="14" t="s">
        <v>14</v>
      </c>
      <c r="D7" s="824">
        <v>10133200</v>
      </c>
      <c r="E7" s="824"/>
      <c r="F7" s="824"/>
      <c r="G7" s="824">
        <f>SUM(D7:E7)</f>
        <v>10133200</v>
      </c>
      <c r="H7" s="892"/>
      <c r="I7" s="1098"/>
      <c r="J7" s="1098"/>
      <c r="K7" s="1119">
        <f t="shared" ref="K7:K70" si="0">D7+H7</f>
        <v>10133200</v>
      </c>
      <c r="L7" s="1040"/>
      <c r="M7" s="1186">
        <f>SUM(K7:L7)</f>
        <v>10133200</v>
      </c>
    </row>
    <row r="8" spans="1:13" s="11" customFormat="1" ht="24" customHeight="1">
      <c r="A8" s="408" t="s">
        <v>15</v>
      </c>
      <c r="B8" s="854" t="s">
        <v>16</v>
      </c>
      <c r="C8" s="14" t="s">
        <v>17</v>
      </c>
      <c r="D8" s="824">
        <v>4405047</v>
      </c>
      <c r="E8" s="824">
        <v>233888</v>
      </c>
      <c r="F8" s="824">
        <v>70066</v>
      </c>
      <c r="G8" s="824">
        <f>SUM(D8:F8)</f>
        <v>4709001</v>
      </c>
      <c r="H8" s="892"/>
      <c r="I8" s="1098"/>
      <c r="J8" s="1098"/>
      <c r="K8" s="1119">
        <f t="shared" si="0"/>
        <v>4405047</v>
      </c>
      <c r="L8" s="1214">
        <f>SUM(E8)</f>
        <v>233888</v>
      </c>
      <c r="M8" s="1186">
        <f>SUM(K8:L8)</f>
        <v>4638935</v>
      </c>
    </row>
    <row r="9" spans="1:13" s="11" customFormat="1" ht="15.75" customHeight="1">
      <c r="A9" s="408" t="s">
        <v>18</v>
      </c>
      <c r="B9" s="854" t="s">
        <v>19</v>
      </c>
      <c r="C9" s="14" t="s">
        <v>20</v>
      </c>
      <c r="D9" s="824">
        <v>1800000</v>
      </c>
      <c r="E9" s="824"/>
      <c r="F9" s="824"/>
      <c r="G9" s="824">
        <f>SUM(D9:E9)</f>
        <v>1800000</v>
      </c>
      <c r="H9" s="892"/>
      <c r="I9" s="1098"/>
      <c r="J9" s="1098"/>
      <c r="K9" s="1119">
        <f t="shared" si="0"/>
        <v>1800000</v>
      </c>
      <c r="L9" s="1214">
        <f t="shared" ref="L9:L11" si="1">SUM(E9)</f>
        <v>0</v>
      </c>
      <c r="M9" s="1041"/>
    </row>
    <row r="10" spans="1:13" s="11" customFormat="1" ht="15.75" customHeight="1">
      <c r="A10" s="408" t="s">
        <v>21</v>
      </c>
      <c r="B10" s="854" t="s">
        <v>22</v>
      </c>
      <c r="C10" s="14" t="s">
        <v>23</v>
      </c>
      <c r="D10" s="824"/>
      <c r="E10" s="824">
        <v>25939</v>
      </c>
      <c r="F10" s="824">
        <v>1080388</v>
      </c>
      <c r="G10" s="824">
        <f>SUM(D10:F10)</f>
        <v>1106327</v>
      </c>
      <c r="H10" s="892"/>
      <c r="I10" s="1098"/>
      <c r="J10" s="1098"/>
      <c r="K10" s="1119">
        <f t="shared" si="0"/>
        <v>0</v>
      </c>
      <c r="L10" s="1214">
        <f t="shared" si="1"/>
        <v>25939</v>
      </c>
      <c r="M10" s="1186">
        <f>SUM(K10:L10)</f>
        <v>25939</v>
      </c>
    </row>
    <row r="11" spans="1:13" s="11" customFormat="1" ht="15.75" customHeight="1">
      <c r="A11" s="408" t="s">
        <v>24</v>
      </c>
      <c r="B11" s="873" t="s">
        <v>25</v>
      </c>
      <c r="C11" s="21" t="s">
        <v>26</v>
      </c>
      <c r="D11" s="890"/>
      <c r="E11" s="890"/>
      <c r="F11" s="890"/>
      <c r="G11" s="890"/>
      <c r="H11" s="897"/>
      <c r="I11" s="1099"/>
      <c r="J11" s="1099"/>
      <c r="K11" s="1120">
        <f t="shared" si="0"/>
        <v>0</v>
      </c>
      <c r="L11" s="1214">
        <f t="shared" si="1"/>
        <v>0</v>
      </c>
      <c r="M11" s="1043"/>
    </row>
    <row r="12" spans="1:13" s="11" customFormat="1" ht="15.75" customHeight="1">
      <c r="A12" s="412" t="s">
        <v>27</v>
      </c>
      <c r="B12" s="903" t="s">
        <v>28</v>
      </c>
      <c r="C12" s="402" t="s">
        <v>29</v>
      </c>
      <c r="D12" s="401">
        <f>+D6+D7+D8+D9+D10+D11</f>
        <v>16338247</v>
      </c>
      <c r="E12" s="401">
        <f>SUM(E8:E10)</f>
        <v>259827</v>
      </c>
      <c r="F12" s="401">
        <f>SUM(F6:F11)</f>
        <v>1166314</v>
      </c>
      <c r="G12" s="401">
        <f>SUM(G6:G11)</f>
        <v>17764388</v>
      </c>
      <c r="H12" s="401">
        <f t="shared" ref="H12" si="2">+H6+H7+H8+H9+H10+H11</f>
        <v>0</v>
      </c>
      <c r="I12" s="401"/>
      <c r="J12" s="401"/>
      <c r="K12" s="1121">
        <f t="shared" si="0"/>
        <v>16338247</v>
      </c>
      <c r="L12" s="1133">
        <f>SUM(L8:L11)</f>
        <v>259827</v>
      </c>
      <c r="M12" s="1185">
        <f>SUM(G12)</f>
        <v>17764388</v>
      </c>
    </row>
    <row r="13" spans="1:13" s="11" customFormat="1" ht="15.75" customHeight="1">
      <c r="A13" s="408" t="s">
        <v>30</v>
      </c>
      <c r="B13" s="874" t="s">
        <v>31</v>
      </c>
      <c r="C13" s="10" t="s">
        <v>32</v>
      </c>
      <c r="D13" s="823"/>
      <c r="E13" s="823"/>
      <c r="F13" s="823"/>
      <c r="G13" s="823"/>
      <c r="H13" s="898"/>
      <c r="I13" s="1097"/>
      <c r="J13" s="1097"/>
      <c r="K13" s="1118">
        <f t="shared" si="0"/>
        <v>0</v>
      </c>
      <c r="L13" s="1044"/>
      <c r="M13" s="1045"/>
    </row>
    <row r="14" spans="1:13" s="11" customFormat="1" ht="15.75" customHeight="1">
      <c r="A14" s="408" t="s">
        <v>33</v>
      </c>
      <c r="B14" s="854" t="s">
        <v>34</v>
      </c>
      <c r="C14" s="14" t="s">
        <v>35</v>
      </c>
      <c r="D14" s="824">
        <v>16225664</v>
      </c>
      <c r="E14" s="824">
        <v>8278433</v>
      </c>
      <c r="F14" s="824"/>
      <c r="G14" s="824">
        <f>SUM(D14:E14)</f>
        <v>24504097</v>
      </c>
      <c r="H14" s="893">
        <v>2000000</v>
      </c>
      <c r="I14" s="824"/>
      <c r="J14" s="824">
        <f>SUM(H14:I14)</f>
        <v>2000000</v>
      </c>
      <c r="K14" s="1119">
        <f t="shared" si="0"/>
        <v>18225664</v>
      </c>
      <c r="L14" s="1128">
        <v>8278433</v>
      </c>
      <c r="M14" s="1186">
        <f>SUM(K14:L14)</f>
        <v>26504097</v>
      </c>
    </row>
    <row r="15" spans="1:13" s="11" customFormat="1" ht="24" customHeight="1">
      <c r="A15" s="408" t="s">
        <v>36</v>
      </c>
      <c r="B15" s="865" t="s">
        <v>37</v>
      </c>
      <c r="C15" s="14" t="s">
        <v>35</v>
      </c>
      <c r="D15" s="825"/>
      <c r="E15" s="825"/>
      <c r="F15" s="825"/>
      <c r="G15" s="825"/>
      <c r="H15" s="892"/>
      <c r="I15" s="1098"/>
      <c r="J15" s="1098"/>
      <c r="K15" s="1119">
        <f t="shared" si="0"/>
        <v>0</v>
      </c>
      <c r="L15" s="1040"/>
      <c r="M15" s="1041"/>
    </row>
    <row r="16" spans="1:13" s="11" customFormat="1" ht="18.75" customHeight="1">
      <c r="A16" s="408" t="s">
        <v>38</v>
      </c>
      <c r="B16" s="866" t="s">
        <v>39</v>
      </c>
      <c r="C16" s="14" t="s">
        <v>35</v>
      </c>
      <c r="D16" s="825"/>
      <c r="E16" s="825"/>
      <c r="F16" s="825"/>
      <c r="G16" s="825"/>
      <c r="H16" s="894"/>
      <c r="I16" s="1100"/>
      <c r="J16" s="1100"/>
      <c r="K16" s="1119">
        <f t="shared" si="0"/>
        <v>0</v>
      </c>
      <c r="L16" s="1129"/>
      <c r="M16" s="1041"/>
    </row>
    <row r="17" spans="1:13" s="11" customFormat="1" ht="15.75" customHeight="1">
      <c r="A17" s="408" t="s">
        <v>40</v>
      </c>
      <c r="B17" s="866" t="s">
        <v>41</v>
      </c>
      <c r="C17" s="14" t="s">
        <v>35</v>
      </c>
      <c r="D17" s="825"/>
      <c r="E17" s="825"/>
      <c r="F17" s="825"/>
      <c r="G17" s="825"/>
      <c r="H17" s="892"/>
      <c r="I17" s="1098"/>
      <c r="J17" s="1098"/>
      <c r="K17" s="1119">
        <f t="shared" si="0"/>
        <v>0</v>
      </c>
      <c r="L17" s="1040"/>
      <c r="M17" s="1041"/>
    </row>
    <row r="18" spans="1:13" s="11" customFormat="1" ht="19.5" customHeight="1">
      <c r="A18" s="408" t="s">
        <v>42</v>
      </c>
      <c r="B18" s="866" t="s">
        <v>43</v>
      </c>
      <c r="C18" s="14" t="s">
        <v>35</v>
      </c>
      <c r="D18" s="825"/>
      <c r="E18" s="825"/>
      <c r="F18" s="825"/>
      <c r="G18" s="825"/>
      <c r="H18" s="894">
        <v>2000000</v>
      </c>
      <c r="I18" s="1100"/>
      <c r="J18" s="1100">
        <f>SUM(H18:I18)</f>
        <v>2000000</v>
      </c>
      <c r="K18" s="1119">
        <f t="shared" si="0"/>
        <v>2000000</v>
      </c>
      <c r="L18" s="1129"/>
      <c r="M18" s="1186">
        <f>SUM(K18:L18)</f>
        <v>2000000</v>
      </c>
    </row>
    <row r="19" spans="1:13" s="11" customFormat="1" ht="19.5" customHeight="1">
      <c r="A19" s="408" t="s">
        <v>44</v>
      </c>
      <c r="B19" s="866" t="s">
        <v>45</v>
      </c>
      <c r="C19" s="14" t="s">
        <v>35</v>
      </c>
      <c r="D19" s="825">
        <v>9300000</v>
      </c>
      <c r="E19" s="825"/>
      <c r="F19" s="825"/>
      <c r="G19" s="825">
        <f>SUM(D19:E19)</f>
        <v>9300000</v>
      </c>
      <c r="H19" s="892"/>
      <c r="I19" s="1098"/>
      <c r="J19" s="1098"/>
      <c r="K19" s="1119">
        <f t="shared" si="0"/>
        <v>9300000</v>
      </c>
      <c r="L19" s="1040"/>
      <c r="M19" s="1186">
        <f>SUM(K19:L19)</f>
        <v>9300000</v>
      </c>
    </row>
    <row r="20" spans="1:13" s="11" customFormat="1" ht="24" customHeight="1">
      <c r="A20" s="408" t="s">
        <v>46</v>
      </c>
      <c r="B20" s="866" t="s">
        <v>47</v>
      </c>
      <c r="C20" s="14" t="s">
        <v>35</v>
      </c>
      <c r="D20" s="825">
        <v>6925664</v>
      </c>
      <c r="E20" s="825">
        <v>8278433</v>
      </c>
      <c r="F20" s="825"/>
      <c r="G20" s="825">
        <f>SUM(D20:E20)</f>
        <v>15204097</v>
      </c>
      <c r="H20" s="892"/>
      <c r="I20" s="1098"/>
      <c r="J20" s="1098"/>
      <c r="K20" s="1119">
        <f t="shared" si="0"/>
        <v>6925664</v>
      </c>
      <c r="L20" s="1214">
        <f>SUM(E20)</f>
        <v>8278433</v>
      </c>
      <c r="M20" s="1186">
        <f>SUM(K20:L20)</f>
        <v>15204097</v>
      </c>
    </row>
    <row r="21" spans="1:13" s="11" customFormat="1" ht="24.75" customHeight="1">
      <c r="A21" s="408" t="s">
        <v>48</v>
      </c>
      <c r="B21" s="867" t="s">
        <v>49</v>
      </c>
      <c r="C21" s="21" t="s">
        <v>35</v>
      </c>
      <c r="D21" s="826"/>
      <c r="E21" s="826"/>
      <c r="F21" s="826"/>
      <c r="G21" s="826"/>
      <c r="H21" s="897"/>
      <c r="I21" s="1099"/>
      <c r="J21" s="1099"/>
      <c r="K21" s="1120">
        <f t="shared" si="0"/>
        <v>0</v>
      </c>
      <c r="L21" s="1042"/>
      <c r="M21" s="1043"/>
    </row>
    <row r="22" spans="1:13" s="11" customFormat="1" ht="18" customHeight="1">
      <c r="A22" s="907" t="s">
        <v>50</v>
      </c>
      <c r="B22" s="875" t="s">
        <v>51</v>
      </c>
      <c r="C22" s="876" t="s">
        <v>52</v>
      </c>
      <c r="D22" s="877">
        <f>SUM(D12+D13+D14)</f>
        <v>32563911</v>
      </c>
      <c r="E22" s="877">
        <f>SUM(E12:E14)</f>
        <v>8538260</v>
      </c>
      <c r="F22" s="877"/>
      <c r="G22" s="877">
        <f>SUM(D22:E22)</f>
        <v>41102171</v>
      </c>
      <c r="H22" s="877">
        <f t="shared" ref="H22" si="3">SUM(H12+H13+H14)</f>
        <v>2000000</v>
      </c>
      <c r="I22" s="877"/>
      <c r="J22" s="877">
        <f>SUM(H22:I22)</f>
        <v>2000000</v>
      </c>
      <c r="K22" s="1121">
        <f t="shared" si="0"/>
        <v>34563911</v>
      </c>
      <c r="L22" s="1134">
        <f>SUM(L12,L20)</f>
        <v>8538260</v>
      </c>
      <c r="M22" s="1185">
        <f>SUM(K22:L22)</f>
        <v>43102171</v>
      </c>
    </row>
    <row r="23" spans="1:13" s="11" customFormat="1" ht="15.75" customHeight="1">
      <c r="A23" s="408" t="s">
        <v>53</v>
      </c>
      <c r="B23" s="868" t="s">
        <v>54</v>
      </c>
      <c r="C23" s="827" t="s">
        <v>55</v>
      </c>
      <c r="D23" s="830"/>
      <c r="E23" s="575"/>
      <c r="F23" s="575"/>
      <c r="G23" s="575"/>
      <c r="H23" s="898"/>
      <c r="I23" s="1097"/>
      <c r="J23" s="1097"/>
      <c r="K23" s="1118">
        <f t="shared" si="0"/>
        <v>0</v>
      </c>
      <c r="L23" s="1044"/>
      <c r="M23" s="1045"/>
    </row>
    <row r="24" spans="1:13" s="11" customFormat="1" ht="15.75" customHeight="1">
      <c r="A24" s="408" t="s">
        <v>56</v>
      </c>
      <c r="B24" s="869" t="s">
        <v>57</v>
      </c>
      <c r="C24" s="14" t="s">
        <v>58</v>
      </c>
      <c r="D24" s="580">
        <f>SUM(D25:D30)</f>
        <v>0</v>
      </c>
      <c r="E24" s="580"/>
      <c r="F24" s="580"/>
      <c r="G24" s="580"/>
      <c r="H24" s="892"/>
      <c r="I24" s="1098"/>
      <c r="J24" s="1098"/>
      <c r="K24" s="1119">
        <f t="shared" si="0"/>
        <v>0</v>
      </c>
      <c r="L24" s="1040"/>
      <c r="M24" s="1041"/>
    </row>
    <row r="25" spans="1:13" s="11" customFormat="1" ht="15.75" customHeight="1">
      <c r="A25" s="408" t="s">
        <v>59</v>
      </c>
      <c r="B25" s="865" t="s">
        <v>60</v>
      </c>
      <c r="C25" s="14" t="s">
        <v>58</v>
      </c>
      <c r="D25" s="580"/>
      <c r="E25" s="580"/>
      <c r="F25" s="580"/>
      <c r="G25" s="580"/>
      <c r="H25" s="892"/>
      <c r="I25" s="1098"/>
      <c r="J25" s="1098"/>
      <c r="K25" s="1119">
        <f t="shared" si="0"/>
        <v>0</v>
      </c>
      <c r="L25" s="1040"/>
      <c r="M25" s="1041"/>
    </row>
    <row r="26" spans="1:13" s="11" customFormat="1" ht="18.75" customHeight="1">
      <c r="A26" s="408" t="s">
        <v>61</v>
      </c>
      <c r="B26" s="870" t="s">
        <v>62</v>
      </c>
      <c r="C26" s="14" t="s">
        <v>58</v>
      </c>
      <c r="D26" s="580"/>
      <c r="E26" s="580"/>
      <c r="F26" s="580"/>
      <c r="G26" s="580"/>
      <c r="H26" s="892"/>
      <c r="I26" s="1098"/>
      <c r="J26" s="1098"/>
      <c r="K26" s="1119">
        <f t="shared" si="0"/>
        <v>0</v>
      </c>
      <c r="L26" s="1040"/>
      <c r="M26" s="1041"/>
    </row>
    <row r="27" spans="1:13" s="11" customFormat="1" ht="15.75" customHeight="1">
      <c r="A27" s="408" t="s">
        <v>63</v>
      </c>
      <c r="B27" s="870" t="s">
        <v>64</v>
      </c>
      <c r="C27" s="14" t="s">
        <v>58</v>
      </c>
      <c r="D27" s="580"/>
      <c r="E27" s="580"/>
      <c r="F27" s="580"/>
      <c r="G27" s="580"/>
      <c r="H27" s="892"/>
      <c r="I27" s="1098"/>
      <c r="J27" s="1098"/>
      <c r="K27" s="1119">
        <f t="shared" si="0"/>
        <v>0</v>
      </c>
      <c r="L27" s="1040"/>
      <c r="M27" s="1041"/>
    </row>
    <row r="28" spans="1:13" s="11" customFormat="1" ht="15.75" customHeight="1">
      <c r="A28" s="408" t="s">
        <v>65</v>
      </c>
      <c r="B28" s="870" t="s">
        <v>66</v>
      </c>
      <c r="C28" s="14" t="s">
        <v>58</v>
      </c>
      <c r="D28" s="580"/>
      <c r="E28" s="580"/>
      <c r="F28" s="580"/>
      <c r="G28" s="580"/>
      <c r="H28" s="892"/>
      <c r="I28" s="1098"/>
      <c r="J28" s="1098"/>
      <c r="K28" s="1119">
        <f t="shared" si="0"/>
        <v>0</v>
      </c>
      <c r="L28" s="1040"/>
      <c r="M28" s="1041"/>
    </row>
    <row r="29" spans="1:13" s="11" customFormat="1" ht="24.75" customHeight="1">
      <c r="A29" s="408" t="s">
        <v>67</v>
      </c>
      <c r="B29" s="870" t="s">
        <v>68</v>
      </c>
      <c r="C29" s="14" t="s">
        <v>58</v>
      </c>
      <c r="D29" s="580"/>
      <c r="E29" s="580"/>
      <c r="F29" s="580"/>
      <c r="G29" s="580"/>
      <c r="H29" s="892"/>
      <c r="I29" s="1098"/>
      <c r="J29" s="1098"/>
      <c r="K29" s="1119">
        <f t="shared" si="0"/>
        <v>0</v>
      </c>
      <c r="L29" s="1040"/>
      <c r="M29" s="1041"/>
    </row>
    <row r="30" spans="1:13" s="11" customFormat="1" ht="24" customHeight="1">
      <c r="A30" s="408" t="s">
        <v>69</v>
      </c>
      <c r="B30" s="871" t="s">
        <v>70</v>
      </c>
      <c r="C30" s="21" t="s">
        <v>58</v>
      </c>
      <c r="D30" s="829"/>
      <c r="E30" s="829"/>
      <c r="F30" s="829"/>
      <c r="G30" s="829"/>
      <c r="H30" s="897"/>
      <c r="I30" s="1099"/>
      <c r="J30" s="1099"/>
      <c r="K30" s="1120">
        <f t="shared" si="0"/>
        <v>0</v>
      </c>
      <c r="L30" s="1042"/>
      <c r="M30" s="1043"/>
    </row>
    <row r="31" spans="1:13" s="11" customFormat="1" ht="22.5" customHeight="1">
      <c r="A31" s="412" t="s">
        <v>71</v>
      </c>
      <c r="B31" s="878" t="s">
        <v>72</v>
      </c>
      <c r="C31" s="920" t="s">
        <v>73</v>
      </c>
      <c r="D31" s="918">
        <f>SUM(D23+D24)</f>
        <v>0</v>
      </c>
      <c r="E31" s="918"/>
      <c r="F31" s="918"/>
      <c r="G31" s="918"/>
      <c r="H31" s="919"/>
      <c r="I31" s="919"/>
      <c r="J31" s="919"/>
      <c r="K31" s="1122">
        <f t="shared" si="0"/>
        <v>0</v>
      </c>
      <c r="L31" s="1046"/>
      <c r="M31" s="1047"/>
    </row>
    <row r="32" spans="1:13" s="11" customFormat="1" ht="14.25" customHeight="1">
      <c r="A32" s="408" t="s">
        <v>74</v>
      </c>
      <c r="B32" s="921" t="s">
        <v>75</v>
      </c>
      <c r="C32" s="35" t="s">
        <v>76</v>
      </c>
      <c r="D32" s="922"/>
      <c r="E32" s="922"/>
      <c r="F32" s="922"/>
      <c r="G32" s="922"/>
      <c r="H32" s="923"/>
      <c r="I32" s="1101"/>
      <c r="J32" s="1101"/>
      <c r="K32" s="1123">
        <f t="shared" si="0"/>
        <v>0</v>
      </c>
      <c r="L32" s="1135"/>
      <c r="M32" s="1045"/>
    </row>
    <row r="33" spans="1:13" s="11" customFormat="1" ht="14.25" customHeight="1">
      <c r="A33" s="408" t="s">
        <v>77</v>
      </c>
      <c r="B33" s="924" t="s">
        <v>78</v>
      </c>
      <c r="C33" s="14" t="s">
        <v>79</v>
      </c>
      <c r="D33" s="580">
        <f>D34+D35+D36</f>
        <v>6000000</v>
      </c>
      <c r="E33" s="580"/>
      <c r="F33" s="580"/>
      <c r="G33" s="580">
        <f>SUM(D33:E33)</f>
        <v>6000000</v>
      </c>
      <c r="H33" s="895"/>
      <c r="I33" s="1102"/>
      <c r="J33" s="1102"/>
      <c r="K33" s="1119">
        <f t="shared" si="0"/>
        <v>6000000</v>
      </c>
      <c r="L33" s="1130"/>
      <c r="M33" s="1186">
        <f>SUM(K33:L33)</f>
        <v>6000000</v>
      </c>
    </row>
    <row r="34" spans="1:13" s="11" customFormat="1" ht="14.25" customHeight="1">
      <c r="A34" s="408" t="s">
        <v>80</v>
      </c>
      <c r="B34" s="925" t="s">
        <v>81</v>
      </c>
      <c r="C34" s="37" t="s">
        <v>79</v>
      </c>
      <c r="D34" s="580">
        <v>5100000</v>
      </c>
      <c r="E34" s="580"/>
      <c r="F34" s="580"/>
      <c r="G34" s="580">
        <f>SUM(D34:E34)</f>
        <v>5100000</v>
      </c>
      <c r="H34" s="895"/>
      <c r="I34" s="1102"/>
      <c r="J34" s="1102"/>
      <c r="K34" s="1119">
        <f t="shared" si="0"/>
        <v>5100000</v>
      </c>
      <c r="L34" s="1130"/>
      <c r="M34" s="1186">
        <f t="shared" ref="M34:M40" si="4">SUM(K34:L34)</f>
        <v>5100000</v>
      </c>
    </row>
    <row r="35" spans="1:13" s="11" customFormat="1" ht="14.25" customHeight="1">
      <c r="A35" s="408" t="s">
        <v>82</v>
      </c>
      <c r="B35" s="926" t="s">
        <v>83</v>
      </c>
      <c r="C35" s="37" t="s">
        <v>79</v>
      </c>
      <c r="D35" s="580">
        <v>0</v>
      </c>
      <c r="E35" s="580"/>
      <c r="F35" s="580"/>
      <c r="G35" s="580"/>
      <c r="H35" s="895"/>
      <c r="I35" s="1102"/>
      <c r="J35" s="1102"/>
      <c r="K35" s="1119">
        <f t="shared" si="0"/>
        <v>0</v>
      </c>
      <c r="L35" s="1130"/>
      <c r="M35" s="1186">
        <f t="shared" si="4"/>
        <v>0</v>
      </c>
    </row>
    <row r="36" spans="1:13" s="11" customFormat="1" ht="14.25" customHeight="1">
      <c r="A36" s="408" t="s">
        <v>84</v>
      </c>
      <c r="B36" s="926" t="s">
        <v>85</v>
      </c>
      <c r="C36" s="37" t="s">
        <v>79</v>
      </c>
      <c r="D36" s="580">
        <v>900000</v>
      </c>
      <c r="E36" s="580"/>
      <c r="F36" s="580"/>
      <c r="G36" s="580">
        <f>SUM(D36:E36)</f>
        <v>900000</v>
      </c>
      <c r="H36" s="895"/>
      <c r="I36" s="1102"/>
      <c r="J36" s="1102"/>
      <c r="K36" s="1119">
        <f t="shared" si="0"/>
        <v>900000</v>
      </c>
      <c r="L36" s="1130"/>
      <c r="M36" s="1186">
        <f t="shared" si="4"/>
        <v>900000</v>
      </c>
    </row>
    <row r="37" spans="1:13" s="11" customFormat="1" ht="14.25" customHeight="1">
      <c r="A37" s="408" t="s">
        <v>86</v>
      </c>
      <c r="B37" s="927" t="s">
        <v>87</v>
      </c>
      <c r="C37" s="14" t="s">
        <v>88</v>
      </c>
      <c r="D37" s="580">
        <f>D38+D39</f>
        <v>22547000</v>
      </c>
      <c r="E37" s="580"/>
      <c r="F37" s="580"/>
      <c r="G37" s="580">
        <f t="shared" ref="G37:G40" si="5">SUM(D37:E37)</f>
        <v>22547000</v>
      </c>
      <c r="H37" s="580">
        <v>0</v>
      </c>
      <c r="I37" s="580"/>
      <c r="J37" s="580"/>
      <c r="K37" s="580">
        <f t="shared" ref="K37" si="6">K38+K39</f>
        <v>22547000</v>
      </c>
      <c r="L37" s="1131"/>
      <c r="M37" s="1186">
        <f t="shared" si="4"/>
        <v>22547000</v>
      </c>
    </row>
    <row r="38" spans="1:13" s="11" customFormat="1" ht="14.25" customHeight="1">
      <c r="A38" s="408" t="s">
        <v>89</v>
      </c>
      <c r="B38" s="928" t="s">
        <v>90</v>
      </c>
      <c r="C38" s="37" t="s">
        <v>88</v>
      </c>
      <c r="D38" s="580">
        <v>22547000</v>
      </c>
      <c r="E38" s="580"/>
      <c r="F38" s="580"/>
      <c r="G38" s="580">
        <f t="shared" si="5"/>
        <v>22547000</v>
      </c>
      <c r="H38" s="894">
        <v>0</v>
      </c>
      <c r="I38" s="1100"/>
      <c r="J38" s="1100"/>
      <c r="K38" s="1119">
        <f t="shared" si="0"/>
        <v>22547000</v>
      </c>
      <c r="L38" s="1129"/>
      <c r="M38" s="1186">
        <f t="shared" si="4"/>
        <v>22547000</v>
      </c>
    </row>
    <row r="39" spans="1:13" s="11" customFormat="1" ht="14.25" customHeight="1">
      <c r="A39" s="408" t="s">
        <v>91</v>
      </c>
      <c r="B39" s="928" t="s">
        <v>92</v>
      </c>
      <c r="C39" s="37" t="s">
        <v>88</v>
      </c>
      <c r="D39" s="580"/>
      <c r="E39" s="580"/>
      <c r="F39" s="580"/>
      <c r="G39" s="580">
        <f t="shared" si="5"/>
        <v>0</v>
      </c>
      <c r="H39" s="895"/>
      <c r="I39" s="1102"/>
      <c r="J39" s="1102"/>
      <c r="K39" s="1119">
        <f t="shared" si="0"/>
        <v>0</v>
      </c>
      <c r="L39" s="1130"/>
      <c r="M39" s="1186">
        <f t="shared" si="4"/>
        <v>0</v>
      </c>
    </row>
    <row r="40" spans="1:13" s="11" customFormat="1" ht="17.25" customHeight="1">
      <c r="A40" s="408" t="s">
        <v>93</v>
      </c>
      <c r="B40" s="929" t="s">
        <v>94</v>
      </c>
      <c r="C40" s="14" t="s">
        <v>95</v>
      </c>
      <c r="D40" s="580">
        <v>1490000</v>
      </c>
      <c r="E40" s="580"/>
      <c r="F40" s="580"/>
      <c r="G40" s="580">
        <f t="shared" si="5"/>
        <v>1490000</v>
      </c>
      <c r="H40" s="895"/>
      <c r="I40" s="1102"/>
      <c r="J40" s="1102"/>
      <c r="K40" s="1119">
        <f t="shared" si="0"/>
        <v>1490000</v>
      </c>
      <c r="L40" s="1130"/>
      <c r="M40" s="1186">
        <f t="shared" si="4"/>
        <v>1490000</v>
      </c>
    </row>
    <row r="41" spans="1:13" s="11" customFormat="1" ht="17.25" customHeight="1">
      <c r="A41" s="408" t="s">
        <v>96</v>
      </c>
      <c r="B41" s="927" t="s">
        <v>97</v>
      </c>
      <c r="C41" s="14" t="s">
        <v>98</v>
      </c>
      <c r="D41" s="580">
        <f>SUM(D42:D43)</f>
        <v>0</v>
      </c>
      <c r="E41" s="580"/>
      <c r="F41" s="580"/>
      <c r="G41" s="580"/>
      <c r="H41" s="895"/>
      <c r="I41" s="1102"/>
      <c r="J41" s="1102"/>
      <c r="K41" s="1119">
        <f t="shared" si="0"/>
        <v>0</v>
      </c>
      <c r="L41" s="1130"/>
      <c r="M41" s="1041"/>
    </row>
    <row r="42" spans="1:13" s="11" customFormat="1" ht="14.25" customHeight="1">
      <c r="A42" s="408" t="s">
        <v>99</v>
      </c>
      <c r="B42" s="928" t="s">
        <v>100</v>
      </c>
      <c r="C42" s="37" t="s">
        <v>98</v>
      </c>
      <c r="D42" s="580"/>
      <c r="E42" s="580"/>
      <c r="F42" s="580"/>
      <c r="G42" s="580"/>
      <c r="H42" s="895"/>
      <c r="I42" s="1102"/>
      <c r="J42" s="1102"/>
      <c r="K42" s="1119">
        <f t="shared" si="0"/>
        <v>0</v>
      </c>
      <c r="L42" s="1130"/>
      <c r="M42" s="1041"/>
    </row>
    <row r="43" spans="1:13" s="11" customFormat="1" ht="14.25" customHeight="1">
      <c r="A43" s="408" t="s">
        <v>101</v>
      </c>
      <c r="B43" s="928" t="s">
        <v>102</v>
      </c>
      <c r="C43" s="37" t="s">
        <v>98</v>
      </c>
      <c r="D43" s="580"/>
      <c r="E43" s="580"/>
      <c r="F43" s="580"/>
      <c r="G43" s="580"/>
      <c r="H43" s="895"/>
      <c r="I43" s="1102"/>
      <c r="J43" s="1102"/>
      <c r="K43" s="1119">
        <f t="shared" si="0"/>
        <v>0</v>
      </c>
      <c r="L43" s="1130"/>
      <c r="M43" s="1041"/>
    </row>
    <row r="44" spans="1:13" s="11" customFormat="1" ht="14.25" customHeight="1">
      <c r="A44" s="408" t="s">
        <v>103</v>
      </c>
      <c r="B44" s="930" t="s">
        <v>104</v>
      </c>
      <c r="C44" s="841" t="s">
        <v>105</v>
      </c>
      <c r="D44" s="842"/>
      <c r="E44" s="842"/>
      <c r="F44" s="842"/>
      <c r="G44" s="842"/>
      <c r="H44" s="931"/>
      <c r="I44" s="1103"/>
      <c r="J44" s="1103"/>
      <c r="K44" s="1124">
        <f t="shared" si="0"/>
        <v>0</v>
      </c>
      <c r="L44" s="1042"/>
      <c r="M44" s="1043"/>
    </row>
    <row r="45" spans="1:13" s="11" customFormat="1" ht="17.25" customHeight="1">
      <c r="A45" s="412" t="s">
        <v>106</v>
      </c>
      <c r="B45" s="879" t="s">
        <v>107</v>
      </c>
      <c r="C45" s="402" t="s">
        <v>108</v>
      </c>
      <c r="D45" s="426">
        <f>SUM(D32+D33+D37+D40+D41+D44)</f>
        <v>30037000</v>
      </c>
      <c r="E45" s="426"/>
      <c r="F45" s="426"/>
      <c r="G45" s="426">
        <f>SUM(D45)</f>
        <v>30037000</v>
      </c>
      <c r="H45" s="426">
        <f>SUM(H32+H33+H37+H40+H41+H44)</f>
        <v>0</v>
      </c>
      <c r="I45" s="426"/>
      <c r="J45" s="426"/>
      <c r="K45" s="1121">
        <f t="shared" si="0"/>
        <v>30037000</v>
      </c>
      <c r="L45" s="1137"/>
      <c r="M45" s="1185">
        <f>SUM(K45:L45)</f>
        <v>30037000</v>
      </c>
    </row>
    <row r="46" spans="1:13" s="11" customFormat="1" ht="14.25" customHeight="1">
      <c r="A46" s="408" t="s">
        <v>109</v>
      </c>
      <c r="B46" s="868" t="s">
        <v>110</v>
      </c>
      <c r="C46" s="45" t="s">
        <v>111</v>
      </c>
      <c r="D46" s="830">
        <v>0</v>
      </c>
      <c r="E46" s="575"/>
      <c r="F46" s="575"/>
      <c r="G46" s="575"/>
      <c r="H46" s="899">
        <v>7000000</v>
      </c>
      <c r="I46" s="1104"/>
      <c r="J46" s="1104">
        <f>SUM(H46:I46)</f>
        <v>7000000</v>
      </c>
      <c r="K46" s="1118">
        <f t="shared" si="0"/>
        <v>7000000</v>
      </c>
      <c r="L46" s="1136"/>
      <c r="M46" s="1189">
        <f>SUM(K46:L46)</f>
        <v>7000000</v>
      </c>
    </row>
    <row r="47" spans="1:13" s="11" customFormat="1" ht="14.25" customHeight="1">
      <c r="A47" s="408" t="s">
        <v>112</v>
      </c>
      <c r="B47" s="869" t="s">
        <v>113</v>
      </c>
      <c r="C47" s="46" t="s">
        <v>114</v>
      </c>
      <c r="D47" s="580">
        <v>300000</v>
      </c>
      <c r="E47" s="580"/>
      <c r="F47" s="580"/>
      <c r="G47" s="580">
        <f>SUM(D47:E47)</f>
        <v>300000</v>
      </c>
      <c r="H47" s="894"/>
      <c r="I47" s="1100"/>
      <c r="J47" s="1100"/>
      <c r="K47" s="1119">
        <f t="shared" si="0"/>
        <v>300000</v>
      </c>
      <c r="L47" s="1129"/>
      <c r="M47" s="1186">
        <f>SUM(K47:L47)</f>
        <v>300000</v>
      </c>
    </row>
    <row r="48" spans="1:13" s="11" customFormat="1" ht="14.25" customHeight="1">
      <c r="A48" s="408" t="s">
        <v>115</v>
      </c>
      <c r="B48" s="869" t="s">
        <v>116</v>
      </c>
      <c r="C48" s="46" t="s">
        <v>117</v>
      </c>
      <c r="D48" s="580">
        <v>2000000</v>
      </c>
      <c r="E48" s="580"/>
      <c r="F48" s="580"/>
      <c r="G48" s="580">
        <f t="shared" ref="G48:G51" si="7">SUM(D48:E48)</f>
        <v>2000000</v>
      </c>
      <c r="H48" s="894"/>
      <c r="I48" s="1100"/>
      <c r="J48" s="1100"/>
      <c r="K48" s="1119">
        <f t="shared" si="0"/>
        <v>2000000</v>
      </c>
      <c r="L48" s="1129"/>
      <c r="M48" s="1186">
        <f t="shared" ref="M48:M54" si="8">SUM(K48:L48)</f>
        <v>2000000</v>
      </c>
    </row>
    <row r="49" spans="1:13" s="11" customFormat="1" ht="14.25" customHeight="1">
      <c r="A49" s="408" t="s">
        <v>118</v>
      </c>
      <c r="B49" s="869" t="s">
        <v>119</v>
      </c>
      <c r="C49" s="46" t="s">
        <v>120</v>
      </c>
      <c r="D49" s="580"/>
      <c r="E49" s="580"/>
      <c r="F49" s="580"/>
      <c r="G49" s="580">
        <f t="shared" si="7"/>
        <v>0</v>
      </c>
      <c r="H49" s="894"/>
      <c r="I49" s="1100"/>
      <c r="J49" s="1100"/>
      <c r="K49" s="1119">
        <f t="shared" si="0"/>
        <v>0</v>
      </c>
      <c r="L49" s="1129"/>
      <c r="M49" s="1186">
        <f t="shared" si="8"/>
        <v>0</v>
      </c>
    </row>
    <row r="50" spans="1:13" s="11" customFormat="1" ht="14.25" customHeight="1">
      <c r="A50" s="408" t="s">
        <v>121</v>
      </c>
      <c r="B50" s="869" t="s">
        <v>122</v>
      </c>
      <c r="C50" s="46" t="s">
        <v>123</v>
      </c>
      <c r="D50" s="580"/>
      <c r="E50" s="580"/>
      <c r="F50" s="580"/>
      <c r="G50" s="580">
        <f t="shared" si="7"/>
        <v>0</v>
      </c>
      <c r="H50" s="894"/>
      <c r="I50" s="1100"/>
      <c r="J50" s="1100"/>
      <c r="K50" s="1119">
        <f t="shared" si="0"/>
        <v>0</v>
      </c>
      <c r="L50" s="1129"/>
      <c r="M50" s="1186">
        <f t="shared" si="8"/>
        <v>0</v>
      </c>
    </row>
    <row r="51" spans="1:13" s="11" customFormat="1" ht="14.25" customHeight="1">
      <c r="A51" s="408" t="s">
        <v>124</v>
      </c>
      <c r="B51" s="869" t="s">
        <v>125</v>
      </c>
      <c r="C51" s="46" t="s">
        <v>126</v>
      </c>
      <c r="D51" s="580">
        <v>540000</v>
      </c>
      <c r="E51" s="580"/>
      <c r="F51" s="580"/>
      <c r="G51" s="580">
        <f t="shared" si="7"/>
        <v>540000</v>
      </c>
      <c r="H51" s="894">
        <v>1890000</v>
      </c>
      <c r="I51" s="1100"/>
      <c r="J51" s="1100">
        <f>SUM(H51:I51)</f>
        <v>1890000</v>
      </c>
      <c r="K51" s="1119">
        <f t="shared" si="0"/>
        <v>2430000</v>
      </c>
      <c r="L51" s="1129"/>
      <c r="M51" s="1186">
        <f t="shared" si="8"/>
        <v>2430000</v>
      </c>
    </row>
    <row r="52" spans="1:13" s="11" customFormat="1" ht="14.25" customHeight="1">
      <c r="A52" s="408" t="s">
        <v>127</v>
      </c>
      <c r="B52" s="869" t="s">
        <v>128</v>
      </c>
      <c r="C52" s="46" t="s">
        <v>129</v>
      </c>
      <c r="D52" s="580"/>
      <c r="E52" s="580"/>
      <c r="F52" s="580"/>
      <c r="G52" s="580"/>
      <c r="H52" s="894">
        <v>1080000</v>
      </c>
      <c r="I52" s="1100"/>
      <c r="J52" s="1100">
        <f>SUM(H52:I52)</f>
        <v>1080000</v>
      </c>
      <c r="K52" s="1119">
        <f t="shared" si="0"/>
        <v>1080000</v>
      </c>
      <c r="L52" s="1129"/>
      <c r="M52" s="1186">
        <f t="shared" si="8"/>
        <v>1080000</v>
      </c>
    </row>
    <row r="53" spans="1:13" s="11" customFormat="1" ht="14.25" customHeight="1">
      <c r="A53" s="408" t="s">
        <v>130</v>
      </c>
      <c r="B53" s="869" t="s">
        <v>131</v>
      </c>
      <c r="C53" s="46" t="s">
        <v>132</v>
      </c>
      <c r="D53" s="580"/>
      <c r="E53" s="580"/>
      <c r="F53" s="580"/>
      <c r="G53" s="580"/>
      <c r="H53" s="894"/>
      <c r="I53" s="1100"/>
      <c r="J53" s="1100"/>
      <c r="K53" s="1119">
        <f t="shared" si="0"/>
        <v>0</v>
      </c>
      <c r="L53" s="1129"/>
      <c r="M53" s="1186">
        <f t="shared" si="8"/>
        <v>0</v>
      </c>
    </row>
    <row r="54" spans="1:13" s="11" customFormat="1" ht="14.25" customHeight="1">
      <c r="A54" s="408" t="s">
        <v>133</v>
      </c>
      <c r="B54" s="869" t="s">
        <v>134</v>
      </c>
      <c r="C54" s="46" t="s">
        <v>135</v>
      </c>
      <c r="D54" s="832"/>
      <c r="E54" s="832"/>
      <c r="F54" s="832"/>
      <c r="G54" s="832"/>
      <c r="H54" s="894"/>
      <c r="I54" s="1100"/>
      <c r="J54" s="1100"/>
      <c r="K54" s="1119">
        <f t="shared" si="0"/>
        <v>0</v>
      </c>
      <c r="L54" s="1129"/>
      <c r="M54" s="1186">
        <f t="shared" si="8"/>
        <v>0</v>
      </c>
    </row>
    <row r="55" spans="1:13" s="11" customFormat="1" ht="14.25" customHeight="1">
      <c r="A55" s="408" t="s">
        <v>136</v>
      </c>
      <c r="B55" s="869" t="s">
        <v>137</v>
      </c>
      <c r="C55" s="46" t="s">
        <v>138</v>
      </c>
      <c r="D55" s="832"/>
      <c r="E55" s="832"/>
      <c r="F55" s="832"/>
      <c r="G55" s="832"/>
      <c r="H55" s="894"/>
      <c r="I55" s="1100"/>
      <c r="J55" s="1100"/>
      <c r="K55" s="1119">
        <f t="shared" si="0"/>
        <v>0</v>
      </c>
      <c r="L55" s="1129"/>
      <c r="M55" s="1041"/>
    </row>
    <row r="56" spans="1:13" s="11" customFormat="1" ht="14.25" customHeight="1">
      <c r="A56" s="408" t="s">
        <v>139</v>
      </c>
      <c r="B56" s="872" t="s">
        <v>140</v>
      </c>
      <c r="C56" s="841" t="s">
        <v>141</v>
      </c>
      <c r="D56" s="843"/>
      <c r="E56" s="588"/>
      <c r="F56" s="588"/>
      <c r="G56" s="588"/>
      <c r="H56" s="897"/>
      <c r="I56" s="1099"/>
      <c r="J56" s="1099"/>
      <c r="K56" s="1120">
        <f t="shared" si="0"/>
        <v>0</v>
      </c>
      <c r="L56" s="1042"/>
      <c r="M56" s="1043"/>
    </row>
    <row r="57" spans="1:13" s="11" customFormat="1" ht="15.75" customHeight="1">
      <c r="A57" s="907" t="s">
        <v>142</v>
      </c>
      <c r="B57" s="880" t="s">
        <v>143</v>
      </c>
      <c r="C57" s="876" t="s">
        <v>144</v>
      </c>
      <c r="D57" s="881">
        <f>SUM(D46:D56)</f>
        <v>2840000</v>
      </c>
      <c r="E57" s="881"/>
      <c r="F57" s="881"/>
      <c r="G57" s="881">
        <f>SUM(D57:E57)</f>
        <v>2840000</v>
      </c>
      <c r="H57" s="881">
        <f>SUM(H46:H56)</f>
        <v>9970000</v>
      </c>
      <c r="I57" s="881"/>
      <c r="J57" s="881">
        <f>SUM(H57:I57)</f>
        <v>9970000</v>
      </c>
      <c r="K57" s="1125">
        <f t="shared" si="0"/>
        <v>12810000</v>
      </c>
      <c r="L57" s="1138"/>
      <c r="M57" s="1185">
        <f>SUM(K57:L57)</f>
        <v>12810000</v>
      </c>
    </row>
    <row r="58" spans="1:13" s="11" customFormat="1" ht="14.25" customHeight="1">
      <c r="A58" s="908" t="s">
        <v>145</v>
      </c>
      <c r="B58" s="868" t="s">
        <v>146</v>
      </c>
      <c r="C58" s="45" t="s">
        <v>147</v>
      </c>
      <c r="D58" s="844"/>
      <c r="E58" s="1093"/>
      <c r="F58" s="1093"/>
      <c r="G58" s="1093"/>
      <c r="H58" s="898"/>
      <c r="I58" s="1097"/>
      <c r="J58" s="1097"/>
      <c r="K58" s="1118">
        <f t="shared" si="0"/>
        <v>0</v>
      </c>
      <c r="L58" s="1044"/>
      <c r="M58" s="1045"/>
    </row>
    <row r="59" spans="1:13" s="11" customFormat="1" ht="14.25" customHeight="1">
      <c r="A59" s="908" t="s">
        <v>148</v>
      </c>
      <c r="B59" s="869" t="s">
        <v>149</v>
      </c>
      <c r="C59" s="46" t="s">
        <v>150</v>
      </c>
      <c r="D59" s="832"/>
      <c r="E59" s="832"/>
      <c r="F59" s="832"/>
      <c r="G59" s="832"/>
      <c r="H59" s="892"/>
      <c r="I59" s="1098"/>
      <c r="J59" s="1098"/>
      <c r="K59" s="1119">
        <f t="shared" si="0"/>
        <v>0</v>
      </c>
      <c r="L59" s="1040"/>
      <c r="M59" s="1041"/>
    </row>
    <row r="60" spans="1:13" s="11" customFormat="1" ht="14.25" customHeight="1">
      <c r="A60" s="908" t="s">
        <v>151</v>
      </c>
      <c r="B60" s="869" t="s">
        <v>152</v>
      </c>
      <c r="C60" s="46" t="s">
        <v>153</v>
      </c>
      <c r="D60" s="832"/>
      <c r="E60" s="832"/>
      <c r="F60" s="832"/>
      <c r="G60" s="832"/>
      <c r="H60" s="892"/>
      <c r="I60" s="1098"/>
      <c r="J60" s="1098"/>
      <c r="K60" s="1119">
        <f t="shared" si="0"/>
        <v>0</v>
      </c>
      <c r="L60" s="1040"/>
      <c r="M60" s="1041"/>
    </row>
    <row r="61" spans="1:13" s="11" customFormat="1" ht="14.25" customHeight="1">
      <c r="A61" s="908" t="s">
        <v>154</v>
      </c>
      <c r="B61" s="869" t="s">
        <v>155</v>
      </c>
      <c r="C61" s="46" t="s">
        <v>156</v>
      </c>
      <c r="D61" s="832"/>
      <c r="E61" s="832"/>
      <c r="F61" s="832"/>
      <c r="G61" s="832"/>
      <c r="H61" s="892"/>
      <c r="I61" s="1098"/>
      <c r="J61" s="1098"/>
      <c r="K61" s="1119">
        <f t="shared" si="0"/>
        <v>0</v>
      </c>
      <c r="L61" s="1040"/>
      <c r="M61" s="1041"/>
    </row>
    <row r="62" spans="1:13" s="11" customFormat="1" ht="14.25" customHeight="1">
      <c r="A62" s="908" t="s">
        <v>157</v>
      </c>
      <c r="B62" s="873" t="s">
        <v>158</v>
      </c>
      <c r="C62" s="43" t="s">
        <v>159</v>
      </c>
      <c r="D62" s="588"/>
      <c r="E62" s="588"/>
      <c r="F62" s="588"/>
      <c r="G62" s="588"/>
      <c r="H62" s="897"/>
      <c r="I62" s="1099"/>
      <c r="J62" s="1099"/>
      <c r="K62" s="1120">
        <f t="shared" si="0"/>
        <v>0</v>
      </c>
      <c r="L62" s="1042"/>
      <c r="M62" s="1043"/>
    </row>
    <row r="63" spans="1:13" s="11" customFormat="1" ht="14.25" customHeight="1">
      <c r="A63" s="412" t="s">
        <v>160</v>
      </c>
      <c r="B63" s="880" t="s">
        <v>161</v>
      </c>
      <c r="C63" s="882" t="s">
        <v>162</v>
      </c>
      <c r="D63" s="883">
        <f>SUM(D58:D62)</f>
        <v>0</v>
      </c>
      <c r="E63" s="883"/>
      <c r="F63" s="883"/>
      <c r="G63" s="883"/>
      <c r="H63" s="822"/>
      <c r="I63" s="822"/>
      <c r="J63" s="822"/>
      <c r="K63" s="1126">
        <f t="shared" si="0"/>
        <v>0</v>
      </c>
      <c r="L63" s="1046"/>
      <c r="M63" s="1047"/>
    </row>
    <row r="64" spans="1:13" s="11" customFormat="1" ht="16.5" customHeight="1">
      <c r="A64" s="408" t="s">
        <v>163</v>
      </c>
      <c r="B64" s="874" t="s">
        <v>164</v>
      </c>
      <c r="C64" s="790" t="s">
        <v>165</v>
      </c>
      <c r="D64" s="575"/>
      <c r="E64" s="575"/>
      <c r="F64" s="575"/>
      <c r="G64" s="575"/>
      <c r="H64" s="898"/>
      <c r="I64" s="1097"/>
      <c r="J64" s="1097"/>
      <c r="K64" s="1118">
        <f t="shared" si="0"/>
        <v>0</v>
      </c>
      <c r="L64" s="1044"/>
      <c r="M64" s="1045"/>
    </row>
    <row r="65" spans="1:13" s="11" customFormat="1" ht="17.25" customHeight="1">
      <c r="A65" s="408" t="s">
        <v>166</v>
      </c>
      <c r="B65" s="873" t="s">
        <v>167</v>
      </c>
      <c r="C65" s="21" t="s">
        <v>168</v>
      </c>
      <c r="D65" s="831">
        <v>1500000</v>
      </c>
      <c r="E65" s="831"/>
      <c r="F65" s="831"/>
      <c r="G65" s="831">
        <f>SUM(D65:E65)</f>
        <v>1500000</v>
      </c>
      <c r="H65" s="897"/>
      <c r="I65" s="1099"/>
      <c r="J65" s="1099"/>
      <c r="K65" s="1120">
        <f t="shared" si="0"/>
        <v>1500000</v>
      </c>
      <c r="L65" s="1042"/>
      <c r="M65" s="1190">
        <f>SUM(K65:L65)</f>
        <v>1500000</v>
      </c>
    </row>
    <row r="66" spans="1:13" s="11" customFormat="1" ht="17.25" customHeight="1">
      <c r="A66" s="412" t="s">
        <v>169</v>
      </c>
      <c r="B66" s="884" t="s">
        <v>170</v>
      </c>
      <c r="C66" s="876" t="s">
        <v>171</v>
      </c>
      <c r="D66" s="401">
        <f>SUM(D64:D65)</f>
        <v>1500000</v>
      </c>
      <c r="E66" s="401"/>
      <c r="F66" s="401"/>
      <c r="G66" s="401">
        <f>SUM(D66:E66)</f>
        <v>1500000</v>
      </c>
      <c r="H66" s="401">
        <f>SUM(H64:H65)</f>
        <v>0</v>
      </c>
      <c r="I66" s="401"/>
      <c r="J66" s="401"/>
      <c r="K66" s="1125">
        <f t="shared" si="0"/>
        <v>1500000</v>
      </c>
      <c r="L66" s="1133"/>
      <c r="M66" s="1185">
        <f>SUM(K66:L66)</f>
        <v>1500000</v>
      </c>
    </row>
    <row r="67" spans="1:13" s="11" customFormat="1" ht="16.5" customHeight="1">
      <c r="A67" s="408" t="s">
        <v>172</v>
      </c>
      <c r="B67" s="874" t="s">
        <v>173</v>
      </c>
      <c r="C67" s="10" t="s">
        <v>174</v>
      </c>
      <c r="D67" s="941"/>
      <c r="E67" s="941"/>
      <c r="F67" s="941"/>
      <c r="G67" s="941"/>
      <c r="H67" s="898"/>
      <c r="I67" s="898"/>
      <c r="J67" s="898"/>
      <c r="K67" s="1118">
        <f t="shared" si="0"/>
        <v>0</v>
      </c>
      <c r="L67" s="1044"/>
      <c r="M67" s="1045"/>
    </row>
    <row r="68" spans="1:13" s="11" customFormat="1" ht="14.25" customHeight="1">
      <c r="A68" s="408" t="s">
        <v>175</v>
      </c>
      <c r="B68" s="873" t="s">
        <v>176</v>
      </c>
      <c r="C68" s="21" t="s">
        <v>177</v>
      </c>
      <c r="D68" s="942"/>
      <c r="E68" s="942"/>
      <c r="F68" s="942"/>
      <c r="G68" s="942"/>
      <c r="H68" s="897"/>
      <c r="I68" s="897"/>
      <c r="J68" s="897"/>
      <c r="K68" s="1120">
        <f t="shared" si="0"/>
        <v>0</v>
      </c>
      <c r="L68" s="1040"/>
      <c r="M68" s="1041"/>
    </row>
    <row r="69" spans="1:13" s="11" customFormat="1" ht="15.75" customHeight="1">
      <c r="A69" s="408" t="s">
        <v>178</v>
      </c>
      <c r="B69" s="904" t="s">
        <v>179</v>
      </c>
      <c r="C69" s="876" t="s">
        <v>180</v>
      </c>
      <c r="D69" s="886">
        <f>SUM(D67:D68)</f>
        <v>0</v>
      </c>
      <c r="E69" s="886"/>
      <c r="F69" s="886"/>
      <c r="G69" s="886"/>
      <c r="H69" s="822"/>
      <c r="I69" s="822"/>
      <c r="J69" s="822"/>
      <c r="K69" s="1126">
        <f t="shared" si="0"/>
        <v>0</v>
      </c>
      <c r="L69" s="1042"/>
      <c r="M69" s="1043"/>
    </row>
    <row r="70" spans="1:13" s="11" customFormat="1" ht="21" customHeight="1">
      <c r="A70" s="909" t="s">
        <v>181</v>
      </c>
      <c r="B70" s="880" t="s">
        <v>182</v>
      </c>
      <c r="C70" s="885" t="s">
        <v>183</v>
      </c>
      <c r="D70" s="426">
        <f>SUM(D22+D31+D45+D57+D63+D66+D69)</f>
        <v>66940911</v>
      </c>
      <c r="E70" s="426">
        <v>8538260</v>
      </c>
      <c r="F70" s="426">
        <f>SUM(F12)</f>
        <v>1166314</v>
      </c>
      <c r="G70" s="426">
        <f>SUM(D70:F70)</f>
        <v>76645485</v>
      </c>
      <c r="H70" s="426">
        <f>SUM(H22+H31+H45+H57+H63+H66+H69)</f>
        <v>11970000</v>
      </c>
      <c r="I70" s="426"/>
      <c r="J70" s="426">
        <f>SUM(H70:I70)</f>
        <v>11970000</v>
      </c>
      <c r="K70" s="1125">
        <f t="shared" si="0"/>
        <v>78910911</v>
      </c>
      <c r="L70" s="1137">
        <f>SUM(E70)</f>
        <v>8538260</v>
      </c>
      <c r="M70" s="1185">
        <f>SUM(K70:L70)</f>
        <v>87449171</v>
      </c>
    </row>
    <row r="71" spans="1:13" s="11" customFormat="1" ht="14.25" customHeight="1">
      <c r="A71" s="906" t="s">
        <v>184</v>
      </c>
      <c r="B71" s="943" t="s">
        <v>185</v>
      </c>
      <c r="C71" s="827" t="s">
        <v>186</v>
      </c>
      <c r="D71" s="944"/>
      <c r="E71" s="944"/>
      <c r="F71" s="944"/>
      <c r="G71" s="944"/>
      <c r="H71" s="945"/>
      <c r="I71" s="1105"/>
      <c r="J71" s="1105"/>
      <c r="K71" s="1123">
        <f t="shared" ref="K71:K111" si="9">D71+H71</f>
        <v>0</v>
      </c>
      <c r="L71" s="1044"/>
      <c r="M71" s="1045"/>
    </row>
    <row r="72" spans="1:13" s="11" customFormat="1" ht="14.25" customHeight="1">
      <c r="A72" s="408" t="s">
        <v>187</v>
      </c>
      <c r="B72" s="924" t="s">
        <v>188</v>
      </c>
      <c r="C72" s="14" t="s">
        <v>189</v>
      </c>
      <c r="D72" s="834">
        <f>D73</f>
        <v>96089089</v>
      </c>
      <c r="E72" s="834">
        <v>3690952</v>
      </c>
      <c r="F72" s="834"/>
      <c r="G72" s="834">
        <f>SUM(D72:E72)</f>
        <v>99780041</v>
      </c>
      <c r="H72" s="834">
        <f t="shared" ref="H72:K72" si="10">H73</f>
        <v>0</v>
      </c>
      <c r="I72" s="834"/>
      <c r="J72" s="834"/>
      <c r="K72" s="834">
        <f t="shared" si="10"/>
        <v>96089089</v>
      </c>
      <c r="L72" s="1132">
        <f>SUM(E72)</f>
        <v>3690952</v>
      </c>
      <c r="M72" s="1186">
        <f>SUM(K72:L72)</f>
        <v>99780041</v>
      </c>
    </row>
    <row r="73" spans="1:13" s="11" customFormat="1" ht="14.25" customHeight="1">
      <c r="A73" s="408" t="s">
        <v>190</v>
      </c>
      <c r="B73" s="946" t="s">
        <v>191</v>
      </c>
      <c r="C73" s="14" t="s">
        <v>192</v>
      </c>
      <c r="D73" s="832">
        <v>96089089</v>
      </c>
      <c r="E73" s="832">
        <v>3690952</v>
      </c>
      <c r="F73" s="832"/>
      <c r="G73" s="832">
        <f>SUM(D73:E73)</f>
        <v>99780041</v>
      </c>
      <c r="H73" s="894">
        <v>0</v>
      </c>
      <c r="I73" s="1100"/>
      <c r="J73" s="1100"/>
      <c r="K73" s="1119">
        <f t="shared" si="9"/>
        <v>96089089</v>
      </c>
      <c r="L73" s="1129">
        <f>SUM(E73)</f>
        <v>3690952</v>
      </c>
      <c r="M73" s="1186">
        <f>SUM(K73:L73)</f>
        <v>99780041</v>
      </c>
    </row>
    <row r="74" spans="1:13" s="11" customFormat="1" ht="14.25" customHeight="1">
      <c r="A74" s="913" t="s">
        <v>193</v>
      </c>
      <c r="B74" s="947" t="s">
        <v>194</v>
      </c>
      <c r="C74" s="57" t="s">
        <v>195</v>
      </c>
      <c r="D74" s="843"/>
      <c r="E74" s="843"/>
      <c r="F74" s="843"/>
      <c r="G74" s="843"/>
      <c r="H74" s="931"/>
      <c r="I74" s="1103"/>
      <c r="J74" s="1103"/>
      <c r="K74" s="1124">
        <f t="shared" si="9"/>
        <v>0</v>
      </c>
      <c r="L74" s="1042"/>
      <c r="M74" s="1043"/>
    </row>
    <row r="75" spans="1:13" s="11" customFormat="1" ht="14.25" customHeight="1">
      <c r="A75" s="424" t="s">
        <v>196</v>
      </c>
      <c r="B75" s="887" t="s">
        <v>197</v>
      </c>
      <c r="C75" s="889" t="s">
        <v>198</v>
      </c>
      <c r="D75" s="426">
        <f>SUM(D71:D72)</f>
        <v>96089089</v>
      </c>
      <c r="E75" s="426">
        <f>SUM(E72)</f>
        <v>3690952</v>
      </c>
      <c r="F75" s="426"/>
      <c r="G75" s="426">
        <f>SUM(G72)</f>
        <v>99780041</v>
      </c>
      <c r="H75" s="426">
        <f>SUM(H71:H72)</f>
        <v>0</v>
      </c>
      <c r="I75" s="426"/>
      <c r="J75" s="426"/>
      <c r="K75" s="1121">
        <f t="shared" si="9"/>
        <v>96089089</v>
      </c>
      <c r="L75" s="1137">
        <f>SUM(E75)</f>
        <v>3690952</v>
      </c>
      <c r="M75" s="1215">
        <f>SUM(K75:L75)</f>
        <v>99780041</v>
      </c>
    </row>
    <row r="76" spans="1:13" s="11" customFormat="1" ht="18.75" customHeight="1">
      <c r="A76" s="914" t="s">
        <v>199</v>
      </c>
      <c r="B76" s="888" t="s">
        <v>200</v>
      </c>
      <c r="C76" s="889"/>
      <c r="D76" s="426">
        <f>SUM(D75,D70)</f>
        <v>163030000</v>
      </c>
      <c r="E76" s="426">
        <f>SUM(E75,E70)</f>
        <v>12229212</v>
      </c>
      <c r="F76" s="426">
        <f>SUM(F70)</f>
        <v>1166314</v>
      </c>
      <c r="G76" s="426">
        <f>SUM(D76:F76)</f>
        <v>176425526</v>
      </c>
      <c r="H76" s="426">
        <f>SUM(H75,H70)</f>
        <v>11970000</v>
      </c>
      <c r="I76" s="426"/>
      <c r="J76" s="426">
        <f>SUM(H76:I76)</f>
        <v>11970000</v>
      </c>
      <c r="K76" s="1125">
        <f t="shared" si="9"/>
        <v>175000000</v>
      </c>
      <c r="L76" s="1139">
        <f>SUM(E76)</f>
        <v>12229212</v>
      </c>
      <c r="M76" s="1192">
        <f>SUM(G76,J76)</f>
        <v>188395526</v>
      </c>
    </row>
    <row r="77" spans="1:13" ht="17.25" customHeight="1">
      <c r="A77" s="1283"/>
      <c r="B77" s="1283"/>
      <c r="C77" s="1283"/>
      <c r="D77" s="1283"/>
      <c r="E77" s="1032"/>
      <c r="F77" s="1239"/>
      <c r="G77" s="1032"/>
      <c r="H77" s="839"/>
      <c r="I77" s="839"/>
      <c r="J77" s="839"/>
      <c r="K77" s="891">
        <f t="shared" si="9"/>
        <v>0</v>
      </c>
      <c r="L77" s="839"/>
    </row>
    <row r="78" spans="1:13" s="64" customFormat="1" ht="16.5" customHeight="1">
      <c r="A78" s="1283" t="s">
        <v>201</v>
      </c>
      <c r="B78" s="1283"/>
      <c r="C78" s="1283"/>
      <c r="D78" s="1283"/>
      <c r="E78" s="1032"/>
      <c r="F78" s="1239"/>
      <c r="G78" s="1032"/>
      <c r="H78" s="840"/>
      <c r="I78" s="840"/>
      <c r="J78" s="840"/>
      <c r="K78" s="891">
        <f t="shared" si="9"/>
        <v>0</v>
      </c>
      <c r="L78" s="840"/>
    </row>
    <row r="79" spans="1:13" ht="15.75" customHeight="1">
      <c r="A79" s="910" t="s">
        <v>9</v>
      </c>
      <c r="B79" s="954" t="s">
        <v>203</v>
      </c>
      <c r="C79" s="35" t="s">
        <v>204</v>
      </c>
      <c r="D79" s="830">
        <v>17348171</v>
      </c>
      <c r="E79" s="830">
        <v>6104293</v>
      </c>
      <c r="F79" s="830">
        <v>15860</v>
      </c>
      <c r="G79" s="830">
        <f>SUM(D79:F79)</f>
        <v>23468324</v>
      </c>
      <c r="H79" s="955">
        <v>0</v>
      </c>
      <c r="I79" s="1106"/>
      <c r="J79" s="1106"/>
      <c r="K79" s="1123">
        <f t="shared" si="9"/>
        <v>17348171</v>
      </c>
      <c r="L79" s="1142">
        <f>SUM(E79)</f>
        <v>6104293</v>
      </c>
      <c r="M79" s="1216">
        <f>SUM(K79:L79)</f>
        <v>23452464</v>
      </c>
    </row>
    <row r="80" spans="1:13" ht="15.75" customHeight="1">
      <c r="A80" s="908" t="s">
        <v>12</v>
      </c>
      <c r="B80" s="850" t="s">
        <v>205</v>
      </c>
      <c r="C80" s="68" t="s">
        <v>206</v>
      </c>
      <c r="D80" s="580">
        <v>2834770</v>
      </c>
      <c r="E80" s="580">
        <v>592640</v>
      </c>
      <c r="F80" s="580"/>
      <c r="G80" s="580">
        <f>SUM(D80:E80)</f>
        <v>3427410</v>
      </c>
      <c r="H80" s="896">
        <v>0</v>
      </c>
      <c r="I80" s="1107"/>
      <c r="J80" s="1107"/>
      <c r="K80" s="1119">
        <f t="shared" si="9"/>
        <v>2834770</v>
      </c>
      <c r="L80" s="1143">
        <f>SUM(E80)</f>
        <v>592640</v>
      </c>
      <c r="M80" s="1217">
        <f>SUM(K80:L80)</f>
        <v>3427410</v>
      </c>
    </row>
    <row r="81" spans="1:13" ht="15.75" customHeight="1">
      <c r="A81" s="908" t="s">
        <v>15</v>
      </c>
      <c r="B81" s="850" t="s">
        <v>207</v>
      </c>
      <c r="C81" s="68" t="s">
        <v>208</v>
      </c>
      <c r="D81" s="580">
        <v>21880360</v>
      </c>
      <c r="E81" s="580">
        <v>1841327</v>
      </c>
      <c r="F81" s="580">
        <v>1150454</v>
      </c>
      <c r="G81" s="580">
        <f>SUM(D81:F81)</f>
        <v>24872141</v>
      </c>
      <c r="H81" s="896">
        <v>10160000</v>
      </c>
      <c r="I81" s="1107"/>
      <c r="J81" s="1107">
        <f>SUM(H81:I81)</f>
        <v>10160000</v>
      </c>
      <c r="K81" s="1119">
        <f t="shared" si="9"/>
        <v>32040360</v>
      </c>
      <c r="L81" s="1143">
        <f>SUM(E81)</f>
        <v>1841327</v>
      </c>
      <c r="M81" s="1217">
        <f t="shared" ref="M81:M91" si="11">SUM(K81:L81)</f>
        <v>33881687</v>
      </c>
    </row>
    <row r="82" spans="1:13" ht="15.75" customHeight="1">
      <c r="A82" s="908" t="s">
        <v>18</v>
      </c>
      <c r="B82" s="850" t="s">
        <v>209</v>
      </c>
      <c r="C82" s="68" t="s">
        <v>210</v>
      </c>
      <c r="D82" s="580">
        <v>1400000</v>
      </c>
      <c r="E82" s="580"/>
      <c r="F82" s="580"/>
      <c r="G82" s="580">
        <f t="shared" ref="G82:G91" si="12">SUM(D82:E82)</f>
        <v>1400000</v>
      </c>
      <c r="H82" s="896"/>
      <c r="I82" s="1107"/>
      <c r="J82" s="1107"/>
      <c r="K82" s="1119">
        <f t="shared" si="9"/>
        <v>1400000</v>
      </c>
      <c r="L82" s="1143"/>
      <c r="M82" s="1217">
        <f t="shared" si="11"/>
        <v>1400000</v>
      </c>
    </row>
    <row r="83" spans="1:13" ht="15.75" customHeight="1">
      <c r="A83" s="908" t="s">
        <v>21</v>
      </c>
      <c r="B83" s="850" t="s">
        <v>211</v>
      </c>
      <c r="C83" s="68" t="s">
        <v>212</v>
      </c>
      <c r="D83" s="580">
        <f>D84+D85+D86+D87+D88+D89+D90</f>
        <v>72130535</v>
      </c>
      <c r="E83" s="580"/>
      <c r="F83" s="580"/>
      <c r="G83" s="580">
        <f t="shared" si="12"/>
        <v>72130535</v>
      </c>
      <c r="H83" s="580">
        <f t="shared" ref="H83:K83" si="13">H84+H85+H86+H87+H88+H89+H90</f>
        <v>250000</v>
      </c>
      <c r="I83" s="580"/>
      <c r="J83" s="580">
        <f>SUM(H83:I83)</f>
        <v>250000</v>
      </c>
      <c r="K83" s="580">
        <f t="shared" si="13"/>
        <v>72380535</v>
      </c>
      <c r="L83" s="1131"/>
      <c r="M83" s="1217">
        <f t="shared" si="11"/>
        <v>72380535</v>
      </c>
    </row>
    <row r="84" spans="1:13" ht="15.75" customHeight="1">
      <c r="A84" s="908" t="s">
        <v>24</v>
      </c>
      <c r="B84" s="850" t="s">
        <v>213</v>
      </c>
      <c r="C84" s="68" t="s">
        <v>214</v>
      </c>
      <c r="D84" s="835">
        <v>2265002</v>
      </c>
      <c r="E84" s="835"/>
      <c r="F84" s="835"/>
      <c r="G84" s="580">
        <f t="shared" si="12"/>
        <v>2265002</v>
      </c>
      <c r="H84" s="960"/>
      <c r="I84" s="1108"/>
      <c r="J84" s="1108"/>
      <c r="K84" s="1140">
        <f t="shared" si="9"/>
        <v>2265002</v>
      </c>
      <c r="L84" s="1144"/>
      <c r="M84" s="1217">
        <f t="shared" si="11"/>
        <v>2265002</v>
      </c>
    </row>
    <row r="85" spans="1:13" ht="15.75" customHeight="1">
      <c r="A85" s="908" t="s">
        <v>27</v>
      </c>
      <c r="B85" s="851" t="s">
        <v>215</v>
      </c>
      <c r="C85" s="102" t="s">
        <v>216</v>
      </c>
      <c r="D85" s="835"/>
      <c r="E85" s="835"/>
      <c r="F85" s="835"/>
      <c r="G85" s="580">
        <f t="shared" si="12"/>
        <v>0</v>
      </c>
      <c r="H85" s="960"/>
      <c r="I85" s="1108"/>
      <c r="J85" s="1108"/>
      <c r="K85" s="1140">
        <f t="shared" si="9"/>
        <v>0</v>
      </c>
      <c r="L85" s="1144"/>
      <c r="M85" s="1217">
        <f t="shared" si="11"/>
        <v>0</v>
      </c>
    </row>
    <row r="86" spans="1:13" ht="15.75" customHeight="1">
      <c r="A86" s="908" t="s">
        <v>30</v>
      </c>
      <c r="B86" s="851" t="s">
        <v>217</v>
      </c>
      <c r="C86" s="102" t="s">
        <v>218</v>
      </c>
      <c r="D86" s="835"/>
      <c r="E86" s="835"/>
      <c r="F86" s="835"/>
      <c r="G86" s="580">
        <f t="shared" si="12"/>
        <v>0</v>
      </c>
      <c r="H86" s="960"/>
      <c r="I86" s="1108"/>
      <c r="J86" s="1108"/>
      <c r="K86" s="1140">
        <f t="shared" si="9"/>
        <v>0</v>
      </c>
      <c r="L86" s="1144"/>
      <c r="M86" s="1217">
        <f t="shared" si="11"/>
        <v>0</v>
      </c>
    </row>
    <row r="87" spans="1:13" ht="15.75" customHeight="1">
      <c r="A87" s="908" t="s">
        <v>33</v>
      </c>
      <c r="B87" s="852" t="s">
        <v>219</v>
      </c>
      <c r="C87" s="102" t="s">
        <v>220</v>
      </c>
      <c r="D87" s="836"/>
      <c r="E87" s="836"/>
      <c r="F87" s="836"/>
      <c r="G87" s="580">
        <f t="shared" si="12"/>
        <v>0</v>
      </c>
      <c r="H87" s="960">
        <v>250000</v>
      </c>
      <c r="I87" s="1108"/>
      <c r="J87" s="1108">
        <f>SUM(H87:I87)</f>
        <v>250000</v>
      </c>
      <c r="K87" s="1140">
        <f t="shared" si="9"/>
        <v>250000</v>
      </c>
      <c r="L87" s="1144"/>
      <c r="M87" s="1217">
        <f t="shared" si="11"/>
        <v>250000</v>
      </c>
    </row>
    <row r="88" spans="1:13" ht="15.75" customHeight="1">
      <c r="A88" s="908" t="s">
        <v>36</v>
      </c>
      <c r="B88" s="851" t="s">
        <v>221</v>
      </c>
      <c r="C88" s="102" t="s">
        <v>222</v>
      </c>
      <c r="D88" s="835"/>
      <c r="E88" s="835"/>
      <c r="F88" s="835"/>
      <c r="G88" s="580">
        <f t="shared" si="12"/>
        <v>0</v>
      </c>
      <c r="H88" s="960"/>
      <c r="I88" s="1108"/>
      <c r="J88" s="1108"/>
      <c r="K88" s="1140">
        <f t="shared" si="9"/>
        <v>0</v>
      </c>
      <c r="L88" s="1144"/>
      <c r="M88" s="1217">
        <f t="shared" si="11"/>
        <v>0</v>
      </c>
    </row>
    <row r="89" spans="1:13" ht="15.75" customHeight="1">
      <c r="A89" s="908" t="s">
        <v>38</v>
      </c>
      <c r="B89" s="851" t="s">
        <v>223</v>
      </c>
      <c r="C89" s="102" t="s">
        <v>224</v>
      </c>
      <c r="D89" s="836"/>
      <c r="E89" s="836"/>
      <c r="F89" s="836"/>
      <c r="G89" s="580">
        <f t="shared" si="12"/>
        <v>0</v>
      </c>
      <c r="H89" s="960"/>
      <c r="I89" s="1108"/>
      <c r="J89" s="1108"/>
      <c r="K89" s="1140">
        <f t="shared" si="9"/>
        <v>0</v>
      </c>
      <c r="L89" s="1144"/>
      <c r="M89" s="1217">
        <f t="shared" si="11"/>
        <v>0</v>
      </c>
    </row>
    <row r="90" spans="1:13" ht="15.75" customHeight="1">
      <c r="A90" s="908" t="s">
        <v>40</v>
      </c>
      <c r="B90" s="851" t="s">
        <v>225</v>
      </c>
      <c r="C90" s="102" t="s">
        <v>226</v>
      </c>
      <c r="D90" s="835">
        <f>SUM(D91:D92)</f>
        <v>69865533</v>
      </c>
      <c r="E90" s="835"/>
      <c r="F90" s="835"/>
      <c r="G90" s="580">
        <f t="shared" si="12"/>
        <v>69865533</v>
      </c>
      <c r="H90" s="960"/>
      <c r="I90" s="1108"/>
      <c r="J90" s="1108"/>
      <c r="K90" s="1140">
        <f t="shared" si="9"/>
        <v>69865533</v>
      </c>
      <c r="L90" s="1144"/>
      <c r="M90" s="1217">
        <f t="shared" si="11"/>
        <v>69865533</v>
      </c>
    </row>
    <row r="91" spans="1:13" ht="15.75" customHeight="1">
      <c r="A91" s="908" t="s">
        <v>42</v>
      </c>
      <c r="B91" s="851" t="s">
        <v>227</v>
      </c>
      <c r="C91" s="71" t="s">
        <v>226</v>
      </c>
      <c r="D91" s="835">
        <v>69865533</v>
      </c>
      <c r="E91" s="835"/>
      <c r="F91" s="835"/>
      <c r="G91" s="580">
        <f t="shared" si="12"/>
        <v>69865533</v>
      </c>
      <c r="H91" s="960"/>
      <c r="I91" s="1108"/>
      <c r="J91" s="1108"/>
      <c r="K91" s="1140">
        <f t="shared" si="9"/>
        <v>69865533</v>
      </c>
      <c r="L91" s="1144"/>
      <c r="M91" s="1217">
        <f t="shared" si="11"/>
        <v>69865533</v>
      </c>
    </row>
    <row r="92" spans="1:13" ht="15.75" customHeight="1">
      <c r="A92" s="912" t="s">
        <v>44</v>
      </c>
      <c r="B92" s="956" t="s">
        <v>228</v>
      </c>
      <c r="C92" s="957" t="s">
        <v>226</v>
      </c>
      <c r="D92" s="958"/>
      <c r="E92" s="958"/>
      <c r="F92" s="958"/>
      <c r="G92" s="958"/>
      <c r="H92" s="959"/>
      <c r="I92" s="1109"/>
      <c r="J92" s="1109"/>
      <c r="K92" s="1124">
        <f t="shared" si="9"/>
        <v>0</v>
      </c>
      <c r="L92" s="1146"/>
      <c r="M92" s="1051"/>
    </row>
    <row r="93" spans="1:13" ht="15.75" customHeight="1">
      <c r="A93" s="949" t="s">
        <v>46</v>
      </c>
      <c r="B93" s="950" t="s">
        <v>444</v>
      </c>
      <c r="C93" s="951" t="s">
        <v>229</v>
      </c>
      <c r="D93" s="952">
        <f>SUM(D79:D83)</f>
        <v>115593836</v>
      </c>
      <c r="E93" s="1094">
        <f>SUM(E79:E92)</f>
        <v>8538260</v>
      </c>
      <c r="F93" s="1094">
        <f>SUM(F79:F81)</f>
        <v>1166314</v>
      </c>
      <c r="G93" s="1094">
        <f>SUM(D93:F93)</f>
        <v>125298410</v>
      </c>
      <c r="H93" s="953">
        <f>SUM(H79:H83)</f>
        <v>10410000</v>
      </c>
      <c r="I93" s="953"/>
      <c r="J93" s="953">
        <f>SUM(H93:I93)</f>
        <v>10410000</v>
      </c>
      <c r="K93" s="1141">
        <f t="shared" si="9"/>
        <v>126003836</v>
      </c>
      <c r="L93" s="1138">
        <f>SUM(E93)</f>
        <v>8538260</v>
      </c>
      <c r="M93" s="1185">
        <f>SUM(K93:L93)</f>
        <v>134542096</v>
      </c>
    </row>
    <row r="94" spans="1:13" ht="16.5" customHeight="1">
      <c r="A94" s="908" t="s">
        <v>48</v>
      </c>
      <c r="B94" s="849" t="s">
        <v>230</v>
      </c>
      <c r="C94" s="66" t="s">
        <v>231</v>
      </c>
      <c r="D94" s="575"/>
      <c r="E94" s="575"/>
      <c r="F94" s="575"/>
      <c r="G94" s="575"/>
      <c r="H94" s="915"/>
      <c r="I94" s="1110"/>
      <c r="J94" s="1110"/>
      <c r="K94" s="1118">
        <f t="shared" si="9"/>
        <v>0</v>
      </c>
      <c r="L94" s="1147"/>
      <c r="M94" s="1052"/>
    </row>
    <row r="95" spans="1:13" ht="16.5" customHeight="1">
      <c r="A95" s="908" t="s">
        <v>50</v>
      </c>
      <c r="B95" s="850" t="s">
        <v>232</v>
      </c>
      <c r="C95" s="68" t="s">
        <v>233</v>
      </c>
      <c r="D95" s="580">
        <v>0</v>
      </c>
      <c r="E95" s="580"/>
      <c r="F95" s="580"/>
      <c r="G95" s="580"/>
      <c r="H95" s="916">
        <v>30603549</v>
      </c>
      <c r="I95" s="1111">
        <v>3690952</v>
      </c>
      <c r="J95" s="1111">
        <f>SUM(H95:I95)</f>
        <v>34294501</v>
      </c>
      <c r="K95" s="1119">
        <f t="shared" si="9"/>
        <v>30603549</v>
      </c>
      <c r="L95" s="1145">
        <f>SUM(I95)</f>
        <v>3690952</v>
      </c>
      <c r="M95" s="1217">
        <f>SUM(K95:L95)</f>
        <v>34294501</v>
      </c>
    </row>
    <row r="96" spans="1:13" ht="16.5" customHeight="1">
      <c r="A96" s="908" t="s">
        <v>53</v>
      </c>
      <c r="B96" s="854" t="s">
        <v>234</v>
      </c>
      <c r="C96" s="14" t="s">
        <v>235</v>
      </c>
      <c r="D96" s="580">
        <f>SUM(D97:D102)</f>
        <v>0</v>
      </c>
      <c r="E96" s="580"/>
      <c r="F96" s="580"/>
      <c r="G96" s="580"/>
      <c r="H96" s="916"/>
      <c r="I96" s="1111"/>
      <c r="J96" s="1111"/>
      <c r="K96" s="1119">
        <f t="shared" si="9"/>
        <v>0</v>
      </c>
      <c r="L96" s="1145"/>
      <c r="M96" s="1050"/>
    </row>
    <row r="97" spans="1:13" ht="16.5" customHeight="1">
      <c r="A97" s="908" t="s">
        <v>56</v>
      </c>
      <c r="B97" s="850" t="s">
        <v>236</v>
      </c>
      <c r="C97" s="14" t="s">
        <v>237</v>
      </c>
      <c r="D97" s="580"/>
      <c r="E97" s="580"/>
      <c r="F97" s="580"/>
      <c r="G97" s="580"/>
      <c r="H97" s="916"/>
      <c r="I97" s="1111"/>
      <c r="J97" s="1111"/>
      <c r="K97" s="1119">
        <f t="shared" si="9"/>
        <v>0</v>
      </c>
      <c r="L97" s="1145"/>
      <c r="M97" s="1050"/>
    </row>
    <row r="98" spans="1:13" ht="16.5" customHeight="1">
      <c r="A98" s="908" t="s">
        <v>59</v>
      </c>
      <c r="B98" s="855" t="s">
        <v>217</v>
      </c>
      <c r="C98" s="14" t="s">
        <v>238</v>
      </c>
      <c r="D98" s="580"/>
      <c r="E98" s="580"/>
      <c r="F98" s="580"/>
      <c r="G98" s="580"/>
      <c r="H98" s="916"/>
      <c r="I98" s="1111"/>
      <c r="J98" s="1111"/>
      <c r="K98" s="1119">
        <f t="shared" si="9"/>
        <v>0</v>
      </c>
      <c r="L98" s="1145"/>
      <c r="M98" s="1050"/>
    </row>
    <row r="99" spans="1:13" ht="16.5" customHeight="1">
      <c r="A99" s="908" t="s">
        <v>61</v>
      </c>
      <c r="B99" s="855" t="s">
        <v>239</v>
      </c>
      <c r="C99" s="14" t="s">
        <v>240</v>
      </c>
      <c r="D99" s="580"/>
      <c r="E99" s="580"/>
      <c r="F99" s="580"/>
      <c r="G99" s="580"/>
      <c r="H99" s="916"/>
      <c r="I99" s="1111"/>
      <c r="J99" s="1111"/>
      <c r="K99" s="1119">
        <f t="shared" si="9"/>
        <v>0</v>
      </c>
      <c r="L99" s="1145"/>
      <c r="M99" s="1050"/>
    </row>
    <row r="100" spans="1:13" ht="16.5" customHeight="1">
      <c r="A100" s="908" t="s">
        <v>63</v>
      </c>
      <c r="B100" s="855" t="s">
        <v>241</v>
      </c>
      <c r="C100" s="14" t="s">
        <v>242</v>
      </c>
      <c r="D100" s="580"/>
      <c r="E100" s="580"/>
      <c r="F100" s="580"/>
      <c r="G100" s="580"/>
      <c r="H100" s="916"/>
      <c r="I100" s="1111"/>
      <c r="J100" s="1111"/>
      <c r="K100" s="1119">
        <f t="shared" si="9"/>
        <v>0</v>
      </c>
      <c r="L100" s="1145"/>
      <c r="M100" s="1050"/>
    </row>
    <row r="101" spans="1:13" ht="16.5" customHeight="1">
      <c r="A101" s="908" t="s">
        <v>65</v>
      </c>
      <c r="B101" s="855" t="s">
        <v>243</v>
      </c>
      <c r="C101" s="14" t="s">
        <v>244</v>
      </c>
      <c r="D101" s="580"/>
      <c r="E101" s="580"/>
      <c r="F101" s="580"/>
      <c r="G101" s="580"/>
      <c r="H101" s="916"/>
      <c r="I101" s="1111"/>
      <c r="J101" s="1111"/>
      <c r="K101" s="1119">
        <f t="shared" si="9"/>
        <v>0</v>
      </c>
      <c r="L101" s="1145"/>
      <c r="M101" s="1050"/>
    </row>
    <row r="102" spans="1:13" ht="16.5" customHeight="1">
      <c r="A102" s="908" t="s">
        <v>67</v>
      </c>
      <c r="B102" s="856" t="s">
        <v>245</v>
      </c>
      <c r="C102" s="21" t="s">
        <v>246</v>
      </c>
      <c r="D102" s="831"/>
      <c r="E102" s="831"/>
      <c r="F102" s="831"/>
      <c r="G102" s="831"/>
      <c r="H102" s="917"/>
      <c r="I102" s="1112"/>
      <c r="J102" s="1112"/>
      <c r="K102" s="1120">
        <f t="shared" si="9"/>
        <v>0</v>
      </c>
      <c r="L102" s="1148"/>
      <c r="M102" s="1051"/>
    </row>
    <row r="103" spans="1:13" ht="16.5" customHeight="1">
      <c r="A103" s="911" t="s">
        <v>69</v>
      </c>
      <c r="B103" s="853" t="s">
        <v>443</v>
      </c>
      <c r="C103" s="31" t="s">
        <v>247</v>
      </c>
      <c r="D103" s="591">
        <f>+D94+D95+D96</f>
        <v>0</v>
      </c>
      <c r="E103" s="1095"/>
      <c r="F103" s="1095"/>
      <c r="G103" s="1095"/>
      <c r="H103" s="426">
        <f>+H94+H95+H96</f>
        <v>30603549</v>
      </c>
      <c r="I103" s="426">
        <f>SUM(I95)</f>
        <v>3690952</v>
      </c>
      <c r="J103" s="426">
        <f>SUM(H103:I103)</f>
        <v>34294501</v>
      </c>
      <c r="K103" s="1121">
        <f t="shared" si="9"/>
        <v>30603549</v>
      </c>
      <c r="L103" s="1137">
        <f>SUM(L95)</f>
        <v>3690952</v>
      </c>
      <c r="M103" s="1185">
        <f>SUM(K103:L103)</f>
        <v>34294501</v>
      </c>
    </row>
    <row r="104" spans="1:13" ht="16.5" customHeight="1">
      <c r="A104" s="909" t="s">
        <v>71</v>
      </c>
      <c r="B104" s="857" t="s">
        <v>248</v>
      </c>
      <c r="C104" s="31" t="s">
        <v>249</v>
      </c>
      <c r="D104" s="837">
        <f>SUM(D93+D103)</f>
        <v>115593836</v>
      </c>
      <c r="E104" s="837">
        <f>SUM(E93)</f>
        <v>8538260</v>
      </c>
      <c r="F104" s="837"/>
      <c r="G104" s="837">
        <f>SUM(D104:E104)</f>
        <v>124132096</v>
      </c>
      <c r="H104" s="883">
        <f>SUM(H93+H103)</f>
        <v>41013549</v>
      </c>
      <c r="I104" s="883">
        <f>SUM(I95:I103)</f>
        <v>7381904</v>
      </c>
      <c r="J104" s="883">
        <f>SUM(H104:I104)</f>
        <v>48395453</v>
      </c>
      <c r="K104" s="1121">
        <f t="shared" si="9"/>
        <v>156607385</v>
      </c>
      <c r="L104" s="1150"/>
      <c r="M104" s="1053"/>
    </row>
    <row r="105" spans="1:13" ht="16.5" customHeight="1">
      <c r="A105" s="910" t="s">
        <v>74</v>
      </c>
      <c r="B105" s="858" t="s">
        <v>250</v>
      </c>
      <c r="C105" s="845" t="s">
        <v>251</v>
      </c>
      <c r="D105" s="833">
        <f>'16.sz.mell'!D9</f>
        <v>0</v>
      </c>
      <c r="E105" s="833"/>
      <c r="F105" s="833"/>
      <c r="G105" s="833"/>
      <c r="H105" s="901"/>
      <c r="I105" s="1113"/>
      <c r="J105" s="1113"/>
      <c r="K105" s="1118">
        <f t="shared" si="9"/>
        <v>0</v>
      </c>
      <c r="L105" s="1149"/>
      <c r="M105" s="1052"/>
    </row>
    <row r="106" spans="1:13" ht="16.5" customHeight="1">
      <c r="A106" s="908" t="s">
        <v>77</v>
      </c>
      <c r="B106" s="859" t="s">
        <v>252</v>
      </c>
      <c r="C106" s="68" t="s">
        <v>253</v>
      </c>
      <c r="D106" s="580"/>
      <c r="E106" s="580"/>
      <c r="F106" s="580"/>
      <c r="G106" s="580"/>
      <c r="H106" s="896"/>
      <c r="I106" s="1107"/>
      <c r="J106" s="1107"/>
      <c r="K106" s="1119">
        <f t="shared" si="9"/>
        <v>0</v>
      </c>
      <c r="L106" s="1143"/>
      <c r="M106" s="1050"/>
    </row>
    <row r="107" spans="1:13" ht="16.5" customHeight="1">
      <c r="A107" s="409" t="s">
        <v>80</v>
      </c>
      <c r="B107" s="859" t="s">
        <v>254</v>
      </c>
      <c r="C107" s="68" t="s">
        <v>255</v>
      </c>
      <c r="D107" s="580">
        <v>1552032</v>
      </c>
      <c r="E107" s="580"/>
      <c r="F107" s="580"/>
      <c r="G107" s="580">
        <f>SUM(D107:E107)</f>
        <v>1552032</v>
      </c>
      <c r="H107" s="896"/>
      <c r="I107" s="1107"/>
      <c r="J107" s="1107"/>
      <c r="K107" s="1119">
        <f t="shared" si="9"/>
        <v>1552032</v>
      </c>
      <c r="L107" s="1143"/>
      <c r="M107" s="1217">
        <f>SUM(K107:L107)</f>
        <v>1552032</v>
      </c>
    </row>
    <row r="108" spans="1:13" ht="16.5" customHeight="1">
      <c r="A108" s="908" t="s">
        <v>82</v>
      </c>
      <c r="B108" s="859" t="s">
        <v>434</v>
      </c>
      <c r="C108" s="68" t="s">
        <v>433</v>
      </c>
      <c r="D108" s="580">
        <v>16840583</v>
      </c>
      <c r="E108" s="580"/>
      <c r="F108" s="580"/>
      <c r="G108" s="580">
        <f>SUM(D108:E108)</f>
        <v>16840583</v>
      </c>
      <c r="H108" s="896">
        <v>0</v>
      </c>
      <c r="I108" s="1107"/>
      <c r="J108" s="1107"/>
      <c r="K108" s="1119">
        <f t="shared" si="9"/>
        <v>16840583</v>
      </c>
      <c r="L108" s="1143"/>
      <c r="M108" s="1217">
        <f>SUM(K108:L108)</f>
        <v>16840583</v>
      </c>
    </row>
    <row r="109" spans="1:13" ht="16.5" customHeight="1">
      <c r="A109" s="409" t="s">
        <v>84</v>
      </c>
      <c r="B109" s="860" t="s">
        <v>256</v>
      </c>
      <c r="C109" s="846" t="s">
        <v>257</v>
      </c>
      <c r="D109" s="831"/>
      <c r="E109" s="831"/>
      <c r="F109" s="831"/>
      <c r="G109" s="831"/>
      <c r="H109" s="900"/>
      <c r="I109" s="1114"/>
      <c r="J109" s="1114"/>
      <c r="K109" s="1120">
        <f t="shared" si="9"/>
        <v>0</v>
      </c>
      <c r="L109" s="1146"/>
      <c r="M109" s="1219"/>
    </row>
    <row r="110" spans="1:13" ht="16.5" customHeight="1">
      <c r="A110" s="912" t="s">
        <v>86</v>
      </c>
      <c r="B110" s="861" t="s">
        <v>258</v>
      </c>
      <c r="C110" s="31" t="s">
        <v>259</v>
      </c>
      <c r="D110" s="838">
        <f>SUM(D105:D109)</f>
        <v>18392615</v>
      </c>
      <c r="E110" s="1096"/>
      <c r="F110" s="1096"/>
      <c r="G110" s="1096">
        <f>SUM(D110:E110)</f>
        <v>18392615</v>
      </c>
      <c r="H110" s="902">
        <f>SUM(H105:H109)</f>
        <v>0</v>
      </c>
      <c r="I110" s="902"/>
      <c r="J110" s="902"/>
      <c r="K110" s="1121">
        <f t="shared" si="9"/>
        <v>18392615</v>
      </c>
      <c r="L110" s="1152"/>
      <c r="M110" s="1218">
        <f>SUM(K110:L110)</f>
        <v>18392615</v>
      </c>
    </row>
    <row r="111" spans="1:13" s="11" customFormat="1" ht="24.75" customHeight="1">
      <c r="A111" s="863" t="s">
        <v>89</v>
      </c>
      <c r="B111" s="862" t="s">
        <v>260</v>
      </c>
      <c r="C111" s="847" t="s">
        <v>261</v>
      </c>
      <c r="D111" s="848">
        <f>D104+D110</f>
        <v>133986451</v>
      </c>
      <c r="E111" s="848">
        <f>SUM(E93)</f>
        <v>8538260</v>
      </c>
      <c r="F111" s="848">
        <f>SUM(F93)</f>
        <v>1166314</v>
      </c>
      <c r="G111" s="848">
        <f>SUM(D111:F111)</f>
        <v>143691025</v>
      </c>
      <c r="H111" s="848">
        <f>H104+H110</f>
        <v>41013549</v>
      </c>
      <c r="I111" s="1115">
        <f>SUM(I95)</f>
        <v>3690952</v>
      </c>
      <c r="J111" s="1115">
        <f>SUM(H111:I111)</f>
        <v>44704501</v>
      </c>
      <c r="K111" s="1125">
        <f t="shared" si="9"/>
        <v>175000000</v>
      </c>
      <c r="L111" s="1151">
        <f>SUM(E111,I111)</f>
        <v>12229212</v>
      </c>
      <c r="M111" s="1192">
        <f>SUM(G111,J111)</f>
        <v>188395526</v>
      </c>
    </row>
    <row r="112" spans="1:13" ht="16.5" customHeight="1"/>
    <row r="113" spans="4:7">
      <c r="D113" s="619"/>
      <c r="E113" s="619"/>
      <c r="F113" s="619"/>
      <c r="G113" s="619"/>
    </row>
  </sheetData>
  <mergeCells count="5">
    <mergeCell ref="A3:B3"/>
    <mergeCell ref="A77:D77"/>
    <mergeCell ref="A78:D78"/>
    <mergeCell ref="A1:M1"/>
    <mergeCell ref="A2:M2"/>
  </mergeCells>
  <printOptions horizontalCentered="1"/>
  <pageMargins left="0.59055118110236227" right="0.59055118110236227" top="1.0629921259842521" bottom="0.86614173228346458" header="0.78740157480314965" footer="0.59055118110236227"/>
  <pageSetup paperSize="9" scale="40" fitToHeight="2" orientation="portrait" cellComments="asDisplayed" r:id="rId1"/>
  <headerFooter alignWithMargins="0">
    <oddHeader>&amp;C&amp;"Times New Roman CE,Félkövér"&amp;12&amp;R&amp;"Times New Roman CE,Félkövér dőlt"&amp;11 9. melléklet az 1/2018. (II.14.) önkormányzati rendelethez</oddHeader>
  </headerFooter>
  <rowBreaks count="1" manualBreakCount="1">
    <brk id="70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H49"/>
  <sheetViews>
    <sheetView topLeftCell="A16" workbookViewId="0">
      <selection activeCell="K26" sqref="K26"/>
    </sheetView>
  </sheetViews>
  <sheetFormatPr defaultRowHeight="12.75"/>
  <cols>
    <col min="1" max="1" width="6.6640625" style="348" customWidth="1"/>
    <col min="2" max="2" width="24.6640625" style="323" customWidth="1"/>
    <col min="3" max="3" width="13" style="323" customWidth="1"/>
    <col min="4" max="4" width="12.83203125" style="349" customWidth="1"/>
    <col min="5" max="5" width="13.83203125" style="349" customWidth="1"/>
    <col min="6" max="8" width="12.83203125" style="349" customWidth="1"/>
    <col min="9" max="253" width="9.33203125" style="323"/>
    <col min="254" max="254" width="6.6640625" style="323" customWidth="1"/>
    <col min="255" max="255" width="24.6640625" style="323" customWidth="1"/>
    <col min="256" max="256" width="13" style="323" customWidth="1"/>
    <col min="257" max="258" width="15.5" style="323" customWidth="1"/>
    <col min="259" max="259" width="11.5" style="323" customWidth="1"/>
    <col min="260" max="260" width="13" style="323" customWidth="1"/>
    <col min="261" max="262" width="14" style="323" customWidth="1"/>
    <col min="263" max="263" width="13.33203125" style="323" customWidth="1"/>
    <col min="264" max="264" width="14.6640625" style="323" customWidth="1"/>
    <col min="265" max="509" width="9.33203125" style="323"/>
    <col min="510" max="510" width="6.6640625" style="323" customWidth="1"/>
    <col min="511" max="511" width="24.6640625" style="323" customWidth="1"/>
    <col min="512" max="512" width="13" style="323" customWidth="1"/>
    <col min="513" max="514" width="15.5" style="323" customWidth="1"/>
    <col min="515" max="515" width="11.5" style="323" customWidth="1"/>
    <col min="516" max="516" width="13" style="323" customWidth="1"/>
    <col min="517" max="518" width="14" style="323" customWidth="1"/>
    <col min="519" max="519" width="13.33203125" style="323" customWidth="1"/>
    <col min="520" max="520" width="14.6640625" style="323" customWidth="1"/>
    <col min="521" max="765" width="9.33203125" style="323"/>
    <col min="766" max="766" width="6.6640625" style="323" customWidth="1"/>
    <col min="767" max="767" width="24.6640625" style="323" customWidth="1"/>
    <col min="768" max="768" width="13" style="323" customWidth="1"/>
    <col min="769" max="770" width="15.5" style="323" customWidth="1"/>
    <col min="771" max="771" width="11.5" style="323" customWidth="1"/>
    <col min="772" max="772" width="13" style="323" customWidth="1"/>
    <col min="773" max="774" width="14" style="323" customWidth="1"/>
    <col min="775" max="775" width="13.33203125" style="323" customWidth="1"/>
    <col min="776" max="776" width="14.6640625" style="323" customWidth="1"/>
    <col min="777" max="1021" width="9.33203125" style="323"/>
    <col min="1022" max="1022" width="6.6640625" style="323" customWidth="1"/>
    <col min="1023" max="1023" width="24.6640625" style="323" customWidth="1"/>
    <col min="1024" max="1024" width="13" style="323" customWidth="1"/>
    <col min="1025" max="1026" width="15.5" style="323" customWidth="1"/>
    <col min="1027" max="1027" width="11.5" style="323" customWidth="1"/>
    <col min="1028" max="1028" width="13" style="323" customWidth="1"/>
    <col min="1029" max="1030" width="14" style="323" customWidth="1"/>
    <col min="1031" max="1031" width="13.33203125" style="323" customWidth="1"/>
    <col min="1032" max="1032" width="14.6640625" style="323" customWidth="1"/>
    <col min="1033" max="1277" width="9.33203125" style="323"/>
    <col min="1278" max="1278" width="6.6640625" style="323" customWidth="1"/>
    <col min="1279" max="1279" width="24.6640625" style="323" customWidth="1"/>
    <col min="1280" max="1280" width="13" style="323" customWidth="1"/>
    <col min="1281" max="1282" width="15.5" style="323" customWidth="1"/>
    <col min="1283" max="1283" width="11.5" style="323" customWidth="1"/>
    <col min="1284" max="1284" width="13" style="323" customWidth="1"/>
    <col min="1285" max="1286" width="14" style="323" customWidth="1"/>
    <col min="1287" max="1287" width="13.33203125" style="323" customWidth="1"/>
    <col min="1288" max="1288" width="14.6640625" style="323" customWidth="1"/>
    <col min="1289" max="1533" width="9.33203125" style="323"/>
    <col min="1534" max="1534" width="6.6640625" style="323" customWidth="1"/>
    <col min="1535" max="1535" width="24.6640625" style="323" customWidth="1"/>
    <col min="1536" max="1536" width="13" style="323" customWidth="1"/>
    <col min="1537" max="1538" width="15.5" style="323" customWidth="1"/>
    <col min="1539" max="1539" width="11.5" style="323" customWidth="1"/>
    <col min="1540" max="1540" width="13" style="323" customWidth="1"/>
    <col min="1541" max="1542" width="14" style="323" customWidth="1"/>
    <col min="1543" max="1543" width="13.33203125" style="323" customWidth="1"/>
    <col min="1544" max="1544" width="14.6640625" style="323" customWidth="1"/>
    <col min="1545" max="1789" width="9.33203125" style="323"/>
    <col min="1790" max="1790" width="6.6640625" style="323" customWidth="1"/>
    <col min="1791" max="1791" width="24.6640625" style="323" customWidth="1"/>
    <col min="1792" max="1792" width="13" style="323" customWidth="1"/>
    <col min="1793" max="1794" width="15.5" style="323" customWidth="1"/>
    <col min="1795" max="1795" width="11.5" style="323" customWidth="1"/>
    <col min="1796" max="1796" width="13" style="323" customWidth="1"/>
    <col min="1797" max="1798" width="14" style="323" customWidth="1"/>
    <col min="1799" max="1799" width="13.33203125" style="323" customWidth="1"/>
    <col min="1800" max="1800" width="14.6640625" style="323" customWidth="1"/>
    <col min="1801" max="2045" width="9.33203125" style="323"/>
    <col min="2046" max="2046" width="6.6640625" style="323" customWidth="1"/>
    <col min="2047" max="2047" width="24.6640625" style="323" customWidth="1"/>
    <col min="2048" max="2048" width="13" style="323" customWidth="1"/>
    <col min="2049" max="2050" width="15.5" style="323" customWidth="1"/>
    <col min="2051" max="2051" width="11.5" style="323" customWidth="1"/>
    <col min="2052" max="2052" width="13" style="323" customWidth="1"/>
    <col min="2053" max="2054" width="14" style="323" customWidth="1"/>
    <col min="2055" max="2055" width="13.33203125" style="323" customWidth="1"/>
    <col min="2056" max="2056" width="14.6640625" style="323" customWidth="1"/>
    <col min="2057" max="2301" width="9.33203125" style="323"/>
    <col min="2302" max="2302" width="6.6640625" style="323" customWidth="1"/>
    <col min="2303" max="2303" width="24.6640625" style="323" customWidth="1"/>
    <col min="2304" max="2304" width="13" style="323" customWidth="1"/>
    <col min="2305" max="2306" width="15.5" style="323" customWidth="1"/>
    <col min="2307" max="2307" width="11.5" style="323" customWidth="1"/>
    <col min="2308" max="2308" width="13" style="323" customWidth="1"/>
    <col min="2309" max="2310" width="14" style="323" customWidth="1"/>
    <col min="2311" max="2311" width="13.33203125" style="323" customWidth="1"/>
    <col min="2312" max="2312" width="14.6640625" style="323" customWidth="1"/>
    <col min="2313" max="2557" width="9.33203125" style="323"/>
    <col min="2558" max="2558" width="6.6640625" style="323" customWidth="1"/>
    <col min="2559" max="2559" width="24.6640625" style="323" customWidth="1"/>
    <col min="2560" max="2560" width="13" style="323" customWidth="1"/>
    <col min="2561" max="2562" width="15.5" style="323" customWidth="1"/>
    <col min="2563" max="2563" width="11.5" style="323" customWidth="1"/>
    <col min="2564" max="2564" width="13" style="323" customWidth="1"/>
    <col min="2565" max="2566" width="14" style="323" customWidth="1"/>
    <col min="2567" max="2567" width="13.33203125" style="323" customWidth="1"/>
    <col min="2568" max="2568" width="14.6640625" style="323" customWidth="1"/>
    <col min="2569" max="2813" width="9.33203125" style="323"/>
    <col min="2814" max="2814" width="6.6640625" style="323" customWidth="1"/>
    <col min="2815" max="2815" width="24.6640625" style="323" customWidth="1"/>
    <col min="2816" max="2816" width="13" style="323" customWidth="1"/>
    <col min="2817" max="2818" width="15.5" style="323" customWidth="1"/>
    <col min="2819" max="2819" width="11.5" style="323" customWidth="1"/>
    <col min="2820" max="2820" width="13" style="323" customWidth="1"/>
    <col min="2821" max="2822" width="14" style="323" customWidth="1"/>
    <col min="2823" max="2823" width="13.33203125" style="323" customWidth="1"/>
    <col min="2824" max="2824" width="14.6640625" style="323" customWidth="1"/>
    <col min="2825" max="3069" width="9.33203125" style="323"/>
    <col min="3070" max="3070" width="6.6640625" style="323" customWidth="1"/>
    <col min="3071" max="3071" width="24.6640625" style="323" customWidth="1"/>
    <col min="3072" max="3072" width="13" style="323" customWidth="1"/>
    <col min="3073" max="3074" width="15.5" style="323" customWidth="1"/>
    <col min="3075" max="3075" width="11.5" style="323" customWidth="1"/>
    <col min="3076" max="3076" width="13" style="323" customWidth="1"/>
    <col min="3077" max="3078" width="14" style="323" customWidth="1"/>
    <col min="3079" max="3079" width="13.33203125" style="323" customWidth="1"/>
    <col min="3080" max="3080" width="14.6640625" style="323" customWidth="1"/>
    <col min="3081" max="3325" width="9.33203125" style="323"/>
    <col min="3326" max="3326" width="6.6640625" style="323" customWidth="1"/>
    <col min="3327" max="3327" width="24.6640625" style="323" customWidth="1"/>
    <col min="3328" max="3328" width="13" style="323" customWidth="1"/>
    <col min="3329" max="3330" width="15.5" style="323" customWidth="1"/>
    <col min="3331" max="3331" width="11.5" style="323" customWidth="1"/>
    <col min="3332" max="3332" width="13" style="323" customWidth="1"/>
    <col min="3333" max="3334" width="14" style="323" customWidth="1"/>
    <col min="3335" max="3335" width="13.33203125" style="323" customWidth="1"/>
    <col min="3336" max="3336" width="14.6640625" style="323" customWidth="1"/>
    <col min="3337" max="3581" width="9.33203125" style="323"/>
    <col min="3582" max="3582" width="6.6640625" style="323" customWidth="1"/>
    <col min="3583" max="3583" width="24.6640625" style="323" customWidth="1"/>
    <col min="3584" max="3584" width="13" style="323" customWidth="1"/>
    <col min="3585" max="3586" width="15.5" style="323" customWidth="1"/>
    <col min="3587" max="3587" width="11.5" style="323" customWidth="1"/>
    <col min="3588" max="3588" width="13" style="323" customWidth="1"/>
    <col min="3589" max="3590" width="14" style="323" customWidth="1"/>
    <col min="3591" max="3591" width="13.33203125" style="323" customWidth="1"/>
    <col min="3592" max="3592" width="14.6640625" style="323" customWidth="1"/>
    <col min="3593" max="3837" width="9.33203125" style="323"/>
    <col min="3838" max="3838" width="6.6640625" style="323" customWidth="1"/>
    <col min="3839" max="3839" width="24.6640625" style="323" customWidth="1"/>
    <col min="3840" max="3840" width="13" style="323" customWidth="1"/>
    <col min="3841" max="3842" width="15.5" style="323" customWidth="1"/>
    <col min="3843" max="3843" width="11.5" style="323" customWidth="1"/>
    <col min="3844" max="3844" width="13" style="323" customWidth="1"/>
    <col min="3845" max="3846" width="14" style="323" customWidth="1"/>
    <col min="3847" max="3847" width="13.33203125" style="323" customWidth="1"/>
    <col min="3848" max="3848" width="14.6640625" style="323" customWidth="1"/>
    <col min="3849" max="4093" width="9.33203125" style="323"/>
    <col min="4094" max="4094" width="6.6640625" style="323" customWidth="1"/>
    <col min="4095" max="4095" width="24.6640625" style="323" customWidth="1"/>
    <col min="4096" max="4096" width="13" style="323" customWidth="1"/>
    <col min="4097" max="4098" width="15.5" style="323" customWidth="1"/>
    <col min="4099" max="4099" width="11.5" style="323" customWidth="1"/>
    <col min="4100" max="4100" width="13" style="323" customWidth="1"/>
    <col min="4101" max="4102" width="14" style="323" customWidth="1"/>
    <col min="4103" max="4103" width="13.33203125" style="323" customWidth="1"/>
    <col min="4104" max="4104" width="14.6640625" style="323" customWidth="1"/>
    <col min="4105" max="4349" width="9.33203125" style="323"/>
    <col min="4350" max="4350" width="6.6640625" style="323" customWidth="1"/>
    <col min="4351" max="4351" width="24.6640625" style="323" customWidth="1"/>
    <col min="4352" max="4352" width="13" style="323" customWidth="1"/>
    <col min="4353" max="4354" width="15.5" style="323" customWidth="1"/>
    <col min="4355" max="4355" width="11.5" style="323" customWidth="1"/>
    <col min="4356" max="4356" width="13" style="323" customWidth="1"/>
    <col min="4357" max="4358" width="14" style="323" customWidth="1"/>
    <col min="4359" max="4359" width="13.33203125" style="323" customWidth="1"/>
    <col min="4360" max="4360" width="14.6640625" style="323" customWidth="1"/>
    <col min="4361" max="4605" width="9.33203125" style="323"/>
    <col min="4606" max="4606" width="6.6640625" style="323" customWidth="1"/>
    <col min="4607" max="4607" width="24.6640625" style="323" customWidth="1"/>
    <col min="4608" max="4608" width="13" style="323" customWidth="1"/>
    <col min="4609" max="4610" width="15.5" style="323" customWidth="1"/>
    <col min="4611" max="4611" width="11.5" style="323" customWidth="1"/>
    <col min="4612" max="4612" width="13" style="323" customWidth="1"/>
    <col min="4613" max="4614" width="14" style="323" customWidth="1"/>
    <col min="4615" max="4615" width="13.33203125" style="323" customWidth="1"/>
    <col min="4616" max="4616" width="14.6640625" style="323" customWidth="1"/>
    <col min="4617" max="4861" width="9.33203125" style="323"/>
    <col min="4862" max="4862" width="6.6640625" style="323" customWidth="1"/>
    <col min="4863" max="4863" width="24.6640625" style="323" customWidth="1"/>
    <col min="4864" max="4864" width="13" style="323" customWidth="1"/>
    <col min="4865" max="4866" width="15.5" style="323" customWidth="1"/>
    <col min="4867" max="4867" width="11.5" style="323" customWidth="1"/>
    <col min="4868" max="4868" width="13" style="323" customWidth="1"/>
    <col min="4869" max="4870" width="14" style="323" customWidth="1"/>
    <col min="4871" max="4871" width="13.33203125" style="323" customWidth="1"/>
    <col min="4872" max="4872" width="14.6640625" style="323" customWidth="1"/>
    <col min="4873" max="5117" width="9.33203125" style="323"/>
    <col min="5118" max="5118" width="6.6640625" style="323" customWidth="1"/>
    <col min="5119" max="5119" width="24.6640625" style="323" customWidth="1"/>
    <col min="5120" max="5120" width="13" style="323" customWidth="1"/>
    <col min="5121" max="5122" width="15.5" style="323" customWidth="1"/>
    <col min="5123" max="5123" width="11.5" style="323" customWidth="1"/>
    <col min="5124" max="5124" width="13" style="323" customWidth="1"/>
    <col min="5125" max="5126" width="14" style="323" customWidth="1"/>
    <col min="5127" max="5127" width="13.33203125" style="323" customWidth="1"/>
    <col min="5128" max="5128" width="14.6640625" style="323" customWidth="1"/>
    <col min="5129" max="5373" width="9.33203125" style="323"/>
    <col min="5374" max="5374" width="6.6640625" style="323" customWidth="1"/>
    <col min="5375" max="5375" width="24.6640625" style="323" customWidth="1"/>
    <col min="5376" max="5376" width="13" style="323" customWidth="1"/>
    <col min="5377" max="5378" width="15.5" style="323" customWidth="1"/>
    <col min="5379" max="5379" width="11.5" style="323" customWidth="1"/>
    <col min="5380" max="5380" width="13" style="323" customWidth="1"/>
    <col min="5381" max="5382" width="14" style="323" customWidth="1"/>
    <col min="5383" max="5383" width="13.33203125" style="323" customWidth="1"/>
    <col min="5384" max="5384" width="14.6640625" style="323" customWidth="1"/>
    <col min="5385" max="5629" width="9.33203125" style="323"/>
    <col min="5630" max="5630" width="6.6640625" style="323" customWidth="1"/>
    <col min="5631" max="5631" width="24.6640625" style="323" customWidth="1"/>
    <col min="5632" max="5632" width="13" style="323" customWidth="1"/>
    <col min="5633" max="5634" width="15.5" style="323" customWidth="1"/>
    <col min="5635" max="5635" width="11.5" style="323" customWidth="1"/>
    <col min="5636" max="5636" width="13" style="323" customWidth="1"/>
    <col min="5637" max="5638" width="14" style="323" customWidth="1"/>
    <col min="5639" max="5639" width="13.33203125" style="323" customWidth="1"/>
    <col min="5640" max="5640" width="14.6640625" style="323" customWidth="1"/>
    <col min="5641" max="5885" width="9.33203125" style="323"/>
    <col min="5886" max="5886" width="6.6640625" style="323" customWidth="1"/>
    <col min="5887" max="5887" width="24.6640625" style="323" customWidth="1"/>
    <col min="5888" max="5888" width="13" style="323" customWidth="1"/>
    <col min="5889" max="5890" width="15.5" style="323" customWidth="1"/>
    <col min="5891" max="5891" width="11.5" style="323" customWidth="1"/>
    <col min="5892" max="5892" width="13" style="323" customWidth="1"/>
    <col min="5893" max="5894" width="14" style="323" customWidth="1"/>
    <col min="5895" max="5895" width="13.33203125" style="323" customWidth="1"/>
    <col min="5896" max="5896" width="14.6640625" style="323" customWidth="1"/>
    <col min="5897" max="6141" width="9.33203125" style="323"/>
    <col min="6142" max="6142" width="6.6640625" style="323" customWidth="1"/>
    <col min="6143" max="6143" width="24.6640625" style="323" customWidth="1"/>
    <col min="6144" max="6144" width="13" style="323" customWidth="1"/>
    <col min="6145" max="6146" width="15.5" style="323" customWidth="1"/>
    <col min="6147" max="6147" width="11.5" style="323" customWidth="1"/>
    <col min="6148" max="6148" width="13" style="323" customWidth="1"/>
    <col min="6149" max="6150" width="14" style="323" customWidth="1"/>
    <col min="6151" max="6151" width="13.33203125" style="323" customWidth="1"/>
    <col min="6152" max="6152" width="14.6640625" style="323" customWidth="1"/>
    <col min="6153" max="6397" width="9.33203125" style="323"/>
    <col min="6398" max="6398" width="6.6640625" style="323" customWidth="1"/>
    <col min="6399" max="6399" width="24.6640625" style="323" customWidth="1"/>
    <col min="6400" max="6400" width="13" style="323" customWidth="1"/>
    <col min="6401" max="6402" width="15.5" style="323" customWidth="1"/>
    <col min="6403" max="6403" width="11.5" style="323" customWidth="1"/>
    <col min="6404" max="6404" width="13" style="323" customWidth="1"/>
    <col min="6405" max="6406" width="14" style="323" customWidth="1"/>
    <col min="6407" max="6407" width="13.33203125" style="323" customWidth="1"/>
    <col min="6408" max="6408" width="14.6640625" style="323" customWidth="1"/>
    <col min="6409" max="6653" width="9.33203125" style="323"/>
    <col min="6654" max="6654" width="6.6640625" style="323" customWidth="1"/>
    <col min="6655" max="6655" width="24.6640625" style="323" customWidth="1"/>
    <col min="6656" max="6656" width="13" style="323" customWidth="1"/>
    <col min="6657" max="6658" width="15.5" style="323" customWidth="1"/>
    <col min="6659" max="6659" width="11.5" style="323" customWidth="1"/>
    <col min="6660" max="6660" width="13" style="323" customWidth="1"/>
    <col min="6661" max="6662" width="14" style="323" customWidth="1"/>
    <col min="6663" max="6663" width="13.33203125" style="323" customWidth="1"/>
    <col min="6664" max="6664" width="14.6640625" style="323" customWidth="1"/>
    <col min="6665" max="6909" width="9.33203125" style="323"/>
    <col min="6910" max="6910" width="6.6640625" style="323" customWidth="1"/>
    <col min="6911" max="6911" width="24.6640625" style="323" customWidth="1"/>
    <col min="6912" max="6912" width="13" style="323" customWidth="1"/>
    <col min="6913" max="6914" width="15.5" style="323" customWidth="1"/>
    <col min="6915" max="6915" width="11.5" style="323" customWidth="1"/>
    <col min="6916" max="6916" width="13" style="323" customWidth="1"/>
    <col min="6917" max="6918" width="14" style="323" customWidth="1"/>
    <col min="6919" max="6919" width="13.33203125" style="323" customWidth="1"/>
    <col min="6920" max="6920" width="14.6640625" style="323" customWidth="1"/>
    <col min="6921" max="7165" width="9.33203125" style="323"/>
    <col min="7166" max="7166" width="6.6640625" style="323" customWidth="1"/>
    <col min="7167" max="7167" width="24.6640625" style="323" customWidth="1"/>
    <col min="7168" max="7168" width="13" style="323" customWidth="1"/>
    <col min="7169" max="7170" width="15.5" style="323" customWidth="1"/>
    <col min="7171" max="7171" width="11.5" style="323" customWidth="1"/>
    <col min="7172" max="7172" width="13" style="323" customWidth="1"/>
    <col min="7173" max="7174" width="14" style="323" customWidth="1"/>
    <col min="7175" max="7175" width="13.33203125" style="323" customWidth="1"/>
    <col min="7176" max="7176" width="14.6640625" style="323" customWidth="1"/>
    <col min="7177" max="7421" width="9.33203125" style="323"/>
    <col min="7422" max="7422" width="6.6640625" style="323" customWidth="1"/>
    <col min="7423" max="7423" width="24.6640625" style="323" customWidth="1"/>
    <col min="7424" max="7424" width="13" style="323" customWidth="1"/>
    <col min="7425" max="7426" width="15.5" style="323" customWidth="1"/>
    <col min="7427" max="7427" width="11.5" style="323" customWidth="1"/>
    <col min="7428" max="7428" width="13" style="323" customWidth="1"/>
    <col min="7429" max="7430" width="14" style="323" customWidth="1"/>
    <col min="7431" max="7431" width="13.33203125" style="323" customWidth="1"/>
    <col min="7432" max="7432" width="14.6640625" style="323" customWidth="1"/>
    <col min="7433" max="7677" width="9.33203125" style="323"/>
    <col min="7678" max="7678" width="6.6640625" style="323" customWidth="1"/>
    <col min="7679" max="7679" width="24.6640625" style="323" customWidth="1"/>
    <col min="7680" max="7680" width="13" style="323" customWidth="1"/>
    <col min="7681" max="7682" width="15.5" style="323" customWidth="1"/>
    <col min="7683" max="7683" width="11.5" style="323" customWidth="1"/>
    <col min="7684" max="7684" width="13" style="323" customWidth="1"/>
    <col min="7685" max="7686" width="14" style="323" customWidth="1"/>
    <col min="7687" max="7687" width="13.33203125" style="323" customWidth="1"/>
    <col min="7688" max="7688" width="14.6640625" style="323" customWidth="1"/>
    <col min="7689" max="7933" width="9.33203125" style="323"/>
    <col min="7934" max="7934" width="6.6640625" style="323" customWidth="1"/>
    <col min="7935" max="7935" width="24.6640625" style="323" customWidth="1"/>
    <col min="7936" max="7936" width="13" style="323" customWidth="1"/>
    <col min="7937" max="7938" width="15.5" style="323" customWidth="1"/>
    <col min="7939" max="7939" width="11.5" style="323" customWidth="1"/>
    <col min="7940" max="7940" width="13" style="323" customWidth="1"/>
    <col min="7941" max="7942" width="14" style="323" customWidth="1"/>
    <col min="7943" max="7943" width="13.33203125" style="323" customWidth="1"/>
    <col min="7944" max="7944" width="14.6640625" style="323" customWidth="1"/>
    <col min="7945" max="8189" width="9.33203125" style="323"/>
    <col min="8190" max="8190" width="6.6640625" style="323" customWidth="1"/>
    <col min="8191" max="8191" width="24.6640625" style="323" customWidth="1"/>
    <col min="8192" max="8192" width="13" style="323" customWidth="1"/>
    <col min="8193" max="8194" width="15.5" style="323" customWidth="1"/>
    <col min="8195" max="8195" width="11.5" style="323" customWidth="1"/>
    <col min="8196" max="8196" width="13" style="323" customWidth="1"/>
    <col min="8197" max="8198" width="14" style="323" customWidth="1"/>
    <col min="8199" max="8199" width="13.33203125" style="323" customWidth="1"/>
    <col min="8200" max="8200" width="14.6640625" style="323" customWidth="1"/>
    <col min="8201" max="8445" width="9.33203125" style="323"/>
    <col min="8446" max="8446" width="6.6640625" style="323" customWidth="1"/>
    <col min="8447" max="8447" width="24.6640625" style="323" customWidth="1"/>
    <col min="8448" max="8448" width="13" style="323" customWidth="1"/>
    <col min="8449" max="8450" width="15.5" style="323" customWidth="1"/>
    <col min="8451" max="8451" width="11.5" style="323" customWidth="1"/>
    <col min="8452" max="8452" width="13" style="323" customWidth="1"/>
    <col min="8453" max="8454" width="14" style="323" customWidth="1"/>
    <col min="8455" max="8455" width="13.33203125" style="323" customWidth="1"/>
    <col min="8456" max="8456" width="14.6640625" style="323" customWidth="1"/>
    <col min="8457" max="8701" width="9.33203125" style="323"/>
    <col min="8702" max="8702" width="6.6640625" style="323" customWidth="1"/>
    <col min="8703" max="8703" width="24.6640625" style="323" customWidth="1"/>
    <col min="8704" max="8704" width="13" style="323" customWidth="1"/>
    <col min="8705" max="8706" width="15.5" style="323" customWidth="1"/>
    <col min="8707" max="8707" width="11.5" style="323" customWidth="1"/>
    <col min="8708" max="8708" width="13" style="323" customWidth="1"/>
    <col min="8709" max="8710" width="14" style="323" customWidth="1"/>
    <col min="8711" max="8711" width="13.33203125" style="323" customWidth="1"/>
    <col min="8712" max="8712" width="14.6640625" style="323" customWidth="1"/>
    <col min="8713" max="8957" width="9.33203125" style="323"/>
    <col min="8958" max="8958" width="6.6640625" style="323" customWidth="1"/>
    <col min="8959" max="8959" width="24.6640625" style="323" customWidth="1"/>
    <col min="8960" max="8960" width="13" style="323" customWidth="1"/>
    <col min="8961" max="8962" width="15.5" style="323" customWidth="1"/>
    <col min="8963" max="8963" width="11.5" style="323" customWidth="1"/>
    <col min="8964" max="8964" width="13" style="323" customWidth="1"/>
    <col min="8965" max="8966" width="14" style="323" customWidth="1"/>
    <col min="8967" max="8967" width="13.33203125" style="323" customWidth="1"/>
    <col min="8968" max="8968" width="14.6640625" style="323" customWidth="1"/>
    <col min="8969" max="9213" width="9.33203125" style="323"/>
    <col min="9214" max="9214" width="6.6640625" style="323" customWidth="1"/>
    <col min="9215" max="9215" width="24.6640625" style="323" customWidth="1"/>
    <col min="9216" max="9216" width="13" style="323" customWidth="1"/>
    <col min="9217" max="9218" width="15.5" style="323" customWidth="1"/>
    <col min="9219" max="9219" width="11.5" style="323" customWidth="1"/>
    <col min="9220" max="9220" width="13" style="323" customWidth="1"/>
    <col min="9221" max="9222" width="14" style="323" customWidth="1"/>
    <col min="9223" max="9223" width="13.33203125" style="323" customWidth="1"/>
    <col min="9224" max="9224" width="14.6640625" style="323" customWidth="1"/>
    <col min="9225" max="9469" width="9.33203125" style="323"/>
    <col min="9470" max="9470" width="6.6640625" style="323" customWidth="1"/>
    <col min="9471" max="9471" width="24.6640625" style="323" customWidth="1"/>
    <col min="9472" max="9472" width="13" style="323" customWidth="1"/>
    <col min="9473" max="9474" width="15.5" style="323" customWidth="1"/>
    <col min="9475" max="9475" width="11.5" style="323" customWidth="1"/>
    <col min="9476" max="9476" width="13" style="323" customWidth="1"/>
    <col min="9477" max="9478" width="14" style="323" customWidth="1"/>
    <col min="9479" max="9479" width="13.33203125" style="323" customWidth="1"/>
    <col min="9480" max="9480" width="14.6640625" style="323" customWidth="1"/>
    <col min="9481" max="9725" width="9.33203125" style="323"/>
    <col min="9726" max="9726" width="6.6640625" style="323" customWidth="1"/>
    <col min="9727" max="9727" width="24.6640625" style="323" customWidth="1"/>
    <col min="9728" max="9728" width="13" style="323" customWidth="1"/>
    <col min="9729" max="9730" width="15.5" style="323" customWidth="1"/>
    <col min="9731" max="9731" width="11.5" style="323" customWidth="1"/>
    <col min="9732" max="9732" width="13" style="323" customWidth="1"/>
    <col min="9733" max="9734" width="14" style="323" customWidth="1"/>
    <col min="9735" max="9735" width="13.33203125" style="323" customWidth="1"/>
    <col min="9736" max="9736" width="14.6640625" style="323" customWidth="1"/>
    <col min="9737" max="9981" width="9.33203125" style="323"/>
    <col min="9982" max="9982" width="6.6640625" style="323" customWidth="1"/>
    <col min="9983" max="9983" width="24.6640625" style="323" customWidth="1"/>
    <col min="9984" max="9984" width="13" style="323" customWidth="1"/>
    <col min="9985" max="9986" width="15.5" style="323" customWidth="1"/>
    <col min="9987" max="9987" width="11.5" style="323" customWidth="1"/>
    <col min="9988" max="9988" width="13" style="323" customWidth="1"/>
    <col min="9989" max="9990" width="14" style="323" customWidth="1"/>
    <col min="9991" max="9991" width="13.33203125" style="323" customWidth="1"/>
    <col min="9992" max="9992" width="14.6640625" style="323" customWidth="1"/>
    <col min="9993" max="10237" width="9.33203125" style="323"/>
    <col min="10238" max="10238" width="6.6640625" style="323" customWidth="1"/>
    <col min="10239" max="10239" width="24.6640625" style="323" customWidth="1"/>
    <col min="10240" max="10240" width="13" style="323" customWidth="1"/>
    <col min="10241" max="10242" width="15.5" style="323" customWidth="1"/>
    <col min="10243" max="10243" width="11.5" style="323" customWidth="1"/>
    <col min="10244" max="10244" width="13" style="323" customWidth="1"/>
    <col min="10245" max="10246" width="14" style="323" customWidth="1"/>
    <col min="10247" max="10247" width="13.33203125" style="323" customWidth="1"/>
    <col min="10248" max="10248" width="14.6640625" style="323" customWidth="1"/>
    <col min="10249" max="10493" width="9.33203125" style="323"/>
    <col min="10494" max="10494" width="6.6640625" style="323" customWidth="1"/>
    <col min="10495" max="10495" width="24.6640625" style="323" customWidth="1"/>
    <col min="10496" max="10496" width="13" style="323" customWidth="1"/>
    <col min="10497" max="10498" width="15.5" style="323" customWidth="1"/>
    <col min="10499" max="10499" width="11.5" style="323" customWidth="1"/>
    <col min="10500" max="10500" width="13" style="323" customWidth="1"/>
    <col min="10501" max="10502" width="14" style="323" customWidth="1"/>
    <col min="10503" max="10503" width="13.33203125" style="323" customWidth="1"/>
    <col min="10504" max="10504" width="14.6640625" style="323" customWidth="1"/>
    <col min="10505" max="10749" width="9.33203125" style="323"/>
    <col min="10750" max="10750" width="6.6640625" style="323" customWidth="1"/>
    <col min="10751" max="10751" width="24.6640625" style="323" customWidth="1"/>
    <col min="10752" max="10752" width="13" style="323" customWidth="1"/>
    <col min="10753" max="10754" width="15.5" style="323" customWidth="1"/>
    <col min="10755" max="10755" width="11.5" style="323" customWidth="1"/>
    <col min="10756" max="10756" width="13" style="323" customWidth="1"/>
    <col min="10757" max="10758" width="14" style="323" customWidth="1"/>
    <col min="10759" max="10759" width="13.33203125" style="323" customWidth="1"/>
    <col min="10760" max="10760" width="14.6640625" style="323" customWidth="1"/>
    <col min="10761" max="11005" width="9.33203125" style="323"/>
    <col min="11006" max="11006" width="6.6640625" style="323" customWidth="1"/>
    <col min="11007" max="11007" width="24.6640625" style="323" customWidth="1"/>
    <col min="11008" max="11008" width="13" style="323" customWidth="1"/>
    <col min="11009" max="11010" width="15.5" style="323" customWidth="1"/>
    <col min="11011" max="11011" width="11.5" style="323" customWidth="1"/>
    <col min="11012" max="11012" width="13" style="323" customWidth="1"/>
    <col min="11013" max="11014" width="14" style="323" customWidth="1"/>
    <col min="11015" max="11015" width="13.33203125" style="323" customWidth="1"/>
    <col min="11016" max="11016" width="14.6640625" style="323" customWidth="1"/>
    <col min="11017" max="11261" width="9.33203125" style="323"/>
    <col min="11262" max="11262" width="6.6640625" style="323" customWidth="1"/>
    <col min="11263" max="11263" width="24.6640625" style="323" customWidth="1"/>
    <col min="11264" max="11264" width="13" style="323" customWidth="1"/>
    <col min="11265" max="11266" width="15.5" style="323" customWidth="1"/>
    <col min="11267" max="11267" width="11.5" style="323" customWidth="1"/>
    <col min="11268" max="11268" width="13" style="323" customWidth="1"/>
    <col min="11269" max="11270" width="14" style="323" customWidth="1"/>
    <col min="11271" max="11271" width="13.33203125" style="323" customWidth="1"/>
    <col min="11272" max="11272" width="14.6640625" style="323" customWidth="1"/>
    <col min="11273" max="11517" width="9.33203125" style="323"/>
    <col min="11518" max="11518" width="6.6640625" style="323" customWidth="1"/>
    <col min="11519" max="11519" width="24.6640625" style="323" customWidth="1"/>
    <col min="11520" max="11520" width="13" style="323" customWidth="1"/>
    <col min="11521" max="11522" width="15.5" style="323" customWidth="1"/>
    <col min="11523" max="11523" width="11.5" style="323" customWidth="1"/>
    <col min="11524" max="11524" width="13" style="323" customWidth="1"/>
    <col min="11525" max="11526" width="14" style="323" customWidth="1"/>
    <col min="11527" max="11527" width="13.33203125" style="323" customWidth="1"/>
    <col min="11528" max="11528" width="14.6640625" style="323" customWidth="1"/>
    <col min="11529" max="11773" width="9.33203125" style="323"/>
    <col min="11774" max="11774" width="6.6640625" style="323" customWidth="1"/>
    <col min="11775" max="11775" width="24.6640625" style="323" customWidth="1"/>
    <col min="11776" max="11776" width="13" style="323" customWidth="1"/>
    <col min="11777" max="11778" width="15.5" style="323" customWidth="1"/>
    <col min="11779" max="11779" width="11.5" style="323" customWidth="1"/>
    <col min="11780" max="11780" width="13" style="323" customWidth="1"/>
    <col min="11781" max="11782" width="14" style="323" customWidth="1"/>
    <col min="11783" max="11783" width="13.33203125" style="323" customWidth="1"/>
    <col min="11784" max="11784" width="14.6640625" style="323" customWidth="1"/>
    <col min="11785" max="12029" width="9.33203125" style="323"/>
    <col min="12030" max="12030" width="6.6640625" style="323" customWidth="1"/>
    <col min="12031" max="12031" width="24.6640625" style="323" customWidth="1"/>
    <col min="12032" max="12032" width="13" style="323" customWidth="1"/>
    <col min="12033" max="12034" width="15.5" style="323" customWidth="1"/>
    <col min="12035" max="12035" width="11.5" style="323" customWidth="1"/>
    <col min="12036" max="12036" width="13" style="323" customWidth="1"/>
    <col min="12037" max="12038" width="14" style="323" customWidth="1"/>
    <col min="12039" max="12039" width="13.33203125" style="323" customWidth="1"/>
    <col min="12040" max="12040" width="14.6640625" style="323" customWidth="1"/>
    <col min="12041" max="12285" width="9.33203125" style="323"/>
    <col min="12286" max="12286" width="6.6640625" style="323" customWidth="1"/>
    <col min="12287" max="12287" width="24.6640625" style="323" customWidth="1"/>
    <col min="12288" max="12288" width="13" style="323" customWidth="1"/>
    <col min="12289" max="12290" width="15.5" style="323" customWidth="1"/>
    <col min="12291" max="12291" width="11.5" style="323" customWidth="1"/>
    <col min="12292" max="12292" width="13" style="323" customWidth="1"/>
    <col min="12293" max="12294" width="14" style="323" customWidth="1"/>
    <col min="12295" max="12295" width="13.33203125" style="323" customWidth="1"/>
    <col min="12296" max="12296" width="14.6640625" style="323" customWidth="1"/>
    <col min="12297" max="12541" width="9.33203125" style="323"/>
    <col min="12542" max="12542" width="6.6640625" style="323" customWidth="1"/>
    <col min="12543" max="12543" width="24.6640625" style="323" customWidth="1"/>
    <col min="12544" max="12544" width="13" style="323" customWidth="1"/>
    <col min="12545" max="12546" width="15.5" style="323" customWidth="1"/>
    <col min="12547" max="12547" width="11.5" style="323" customWidth="1"/>
    <col min="12548" max="12548" width="13" style="323" customWidth="1"/>
    <col min="12549" max="12550" width="14" style="323" customWidth="1"/>
    <col min="12551" max="12551" width="13.33203125" style="323" customWidth="1"/>
    <col min="12552" max="12552" width="14.6640625" style="323" customWidth="1"/>
    <col min="12553" max="12797" width="9.33203125" style="323"/>
    <col min="12798" max="12798" width="6.6640625" style="323" customWidth="1"/>
    <col min="12799" max="12799" width="24.6640625" style="323" customWidth="1"/>
    <col min="12800" max="12800" width="13" style="323" customWidth="1"/>
    <col min="12801" max="12802" width="15.5" style="323" customWidth="1"/>
    <col min="12803" max="12803" width="11.5" style="323" customWidth="1"/>
    <col min="12804" max="12804" width="13" style="323" customWidth="1"/>
    <col min="12805" max="12806" width="14" style="323" customWidth="1"/>
    <col min="12807" max="12807" width="13.33203125" style="323" customWidth="1"/>
    <col min="12808" max="12808" width="14.6640625" style="323" customWidth="1"/>
    <col min="12809" max="13053" width="9.33203125" style="323"/>
    <col min="13054" max="13054" width="6.6640625" style="323" customWidth="1"/>
    <col min="13055" max="13055" width="24.6640625" style="323" customWidth="1"/>
    <col min="13056" max="13056" width="13" style="323" customWidth="1"/>
    <col min="13057" max="13058" width="15.5" style="323" customWidth="1"/>
    <col min="13059" max="13059" width="11.5" style="323" customWidth="1"/>
    <col min="13060" max="13060" width="13" style="323" customWidth="1"/>
    <col min="13061" max="13062" width="14" style="323" customWidth="1"/>
    <col min="13063" max="13063" width="13.33203125" style="323" customWidth="1"/>
    <col min="13064" max="13064" width="14.6640625" style="323" customWidth="1"/>
    <col min="13065" max="13309" width="9.33203125" style="323"/>
    <col min="13310" max="13310" width="6.6640625" style="323" customWidth="1"/>
    <col min="13311" max="13311" width="24.6640625" style="323" customWidth="1"/>
    <col min="13312" max="13312" width="13" style="323" customWidth="1"/>
    <col min="13313" max="13314" width="15.5" style="323" customWidth="1"/>
    <col min="13315" max="13315" width="11.5" style="323" customWidth="1"/>
    <col min="13316" max="13316" width="13" style="323" customWidth="1"/>
    <col min="13317" max="13318" width="14" style="323" customWidth="1"/>
    <col min="13319" max="13319" width="13.33203125" style="323" customWidth="1"/>
    <col min="13320" max="13320" width="14.6640625" style="323" customWidth="1"/>
    <col min="13321" max="13565" width="9.33203125" style="323"/>
    <col min="13566" max="13566" width="6.6640625" style="323" customWidth="1"/>
    <col min="13567" max="13567" width="24.6640625" style="323" customWidth="1"/>
    <col min="13568" max="13568" width="13" style="323" customWidth="1"/>
    <col min="13569" max="13570" width="15.5" style="323" customWidth="1"/>
    <col min="13571" max="13571" width="11.5" style="323" customWidth="1"/>
    <col min="13572" max="13572" width="13" style="323" customWidth="1"/>
    <col min="13573" max="13574" width="14" style="323" customWidth="1"/>
    <col min="13575" max="13575" width="13.33203125" style="323" customWidth="1"/>
    <col min="13576" max="13576" width="14.6640625" style="323" customWidth="1"/>
    <col min="13577" max="13821" width="9.33203125" style="323"/>
    <col min="13822" max="13822" width="6.6640625" style="323" customWidth="1"/>
    <col min="13823" max="13823" width="24.6640625" style="323" customWidth="1"/>
    <col min="13824" max="13824" width="13" style="323" customWidth="1"/>
    <col min="13825" max="13826" width="15.5" style="323" customWidth="1"/>
    <col min="13827" max="13827" width="11.5" style="323" customWidth="1"/>
    <col min="13828" max="13828" width="13" style="323" customWidth="1"/>
    <col min="13829" max="13830" width="14" style="323" customWidth="1"/>
    <col min="13831" max="13831" width="13.33203125" style="323" customWidth="1"/>
    <col min="13832" max="13832" width="14.6640625" style="323" customWidth="1"/>
    <col min="13833" max="14077" width="9.33203125" style="323"/>
    <col min="14078" max="14078" width="6.6640625" style="323" customWidth="1"/>
    <col min="14079" max="14079" width="24.6640625" style="323" customWidth="1"/>
    <col min="14080" max="14080" width="13" style="323" customWidth="1"/>
    <col min="14081" max="14082" width="15.5" style="323" customWidth="1"/>
    <col min="14083" max="14083" width="11.5" style="323" customWidth="1"/>
    <col min="14084" max="14084" width="13" style="323" customWidth="1"/>
    <col min="14085" max="14086" width="14" style="323" customWidth="1"/>
    <col min="14087" max="14087" width="13.33203125" style="323" customWidth="1"/>
    <col min="14088" max="14088" width="14.6640625" style="323" customWidth="1"/>
    <col min="14089" max="14333" width="9.33203125" style="323"/>
    <col min="14334" max="14334" width="6.6640625" style="323" customWidth="1"/>
    <col min="14335" max="14335" width="24.6640625" style="323" customWidth="1"/>
    <col min="14336" max="14336" width="13" style="323" customWidth="1"/>
    <col min="14337" max="14338" width="15.5" style="323" customWidth="1"/>
    <col min="14339" max="14339" width="11.5" style="323" customWidth="1"/>
    <col min="14340" max="14340" width="13" style="323" customWidth="1"/>
    <col min="14341" max="14342" width="14" style="323" customWidth="1"/>
    <col min="14343" max="14343" width="13.33203125" style="323" customWidth="1"/>
    <col min="14344" max="14344" width="14.6640625" style="323" customWidth="1"/>
    <col min="14345" max="14589" width="9.33203125" style="323"/>
    <col min="14590" max="14590" width="6.6640625" style="323" customWidth="1"/>
    <col min="14591" max="14591" width="24.6640625" style="323" customWidth="1"/>
    <col min="14592" max="14592" width="13" style="323" customWidth="1"/>
    <col min="14593" max="14594" width="15.5" style="323" customWidth="1"/>
    <col min="14595" max="14595" width="11.5" style="323" customWidth="1"/>
    <col min="14596" max="14596" width="13" style="323" customWidth="1"/>
    <col min="14597" max="14598" width="14" style="323" customWidth="1"/>
    <col min="14599" max="14599" width="13.33203125" style="323" customWidth="1"/>
    <col min="14600" max="14600" width="14.6640625" style="323" customWidth="1"/>
    <col min="14601" max="14845" width="9.33203125" style="323"/>
    <col min="14846" max="14846" width="6.6640625" style="323" customWidth="1"/>
    <col min="14847" max="14847" width="24.6640625" style="323" customWidth="1"/>
    <col min="14848" max="14848" width="13" style="323" customWidth="1"/>
    <col min="14849" max="14850" width="15.5" style="323" customWidth="1"/>
    <col min="14851" max="14851" width="11.5" style="323" customWidth="1"/>
    <col min="14852" max="14852" width="13" style="323" customWidth="1"/>
    <col min="14853" max="14854" width="14" style="323" customWidth="1"/>
    <col min="14855" max="14855" width="13.33203125" style="323" customWidth="1"/>
    <col min="14856" max="14856" width="14.6640625" style="323" customWidth="1"/>
    <col min="14857" max="15101" width="9.33203125" style="323"/>
    <col min="15102" max="15102" width="6.6640625" style="323" customWidth="1"/>
    <col min="15103" max="15103" width="24.6640625" style="323" customWidth="1"/>
    <col min="15104" max="15104" width="13" style="323" customWidth="1"/>
    <col min="15105" max="15106" width="15.5" style="323" customWidth="1"/>
    <col min="15107" max="15107" width="11.5" style="323" customWidth="1"/>
    <col min="15108" max="15108" width="13" style="323" customWidth="1"/>
    <col min="15109" max="15110" width="14" style="323" customWidth="1"/>
    <col min="15111" max="15111" width="13.33203125" style="323" customWidth="1"/>
    <col min="15112" max="15112" width="14.6640625" style="323" customWidth="1"/>
    <col min="15113" max="15357" width="9.33203125" style="323"/>
    <col min="15358" max="15358" width="6.6640625" style="323" customWidth="1"/>
    <col min="15359" max="15359" width="24.6640625" style="323" customWidth="1"/>
    <col min="15360" max="15360" width="13" style="323" customWidth="1"/>
    <col min="15361" max="15362" width="15.5" style="323" customWidth="1"/>
    <col min="15363" max="15363" width="11.5" style="323" customWidth="1"/>
    <col min="15364" max="15364" width="13" style="323" customWidth="1"/>
    <col min="15365" max="15366" width="14" style="323" customWidth="1"/>
    <col min="15367" max="15367" width="13.33203125" style="323" customWidth="1"/>
    <col min="15368" max="15368" width="14.6640625" style="323" customWidth="1"/>
    <col min="15369" max="15613" width="9.33203125" style="323"/>
    <col min="15614" max="15614" width="6.6640625" style="323" customWidth="1"/>
    <col min="15615" max="15615" width="24.6640625" style="323" customWidth="1"/>
    <col min="15616" max="15616" width="13" style="323" customWidth="1"/>
    <col min="15617" max="15618" width="15.5" style="323" customWidth="1"/>
    <col min="15619" max="15619" width="11.5" style="323" customWidth="1"/>
    <col min="15620" max="15620" width="13" style="323" customWidth="1"/>
    <col min="15621" max="15622" width="14" style="323" customWidth="1"/>
    <col min="15623" max="15623" width="13.33203125" style="323" customWidth="1"/>
    <col min="15624" max="15624" width="14.6640625" style="323" customWidth="1"/>
    <col min="15625" max="15869" width="9.33203125" style="323"/>
    <col min="15870" max="15870" width="6.6640625" style="323" customWidth="1"/>
    <col min="15871" max="15871" width="24.6640625" style="323" customWidth="1"/>
    <col min="15872" max="15872" width="13" style="323" customWidth="1"/>
    <col min="15873" max="15874" width="15.5" style="323" customWidth="1"/>
    <col min="15875" max="15875" width="11.5" style="323" customWidth="1"/>
    <col min="15876" max="15876" width="13" style="323" customWidth="1"/>
    <col min="15877" max="15878" width="14" style="323" customWidth="1"/>
    <col min="15879" max="15879" width="13.33203125" style="323" customWidth="1"/>
    <col min="15880" max="15880" width="14.6640625" style="323" customWidth="1"/>
    <col min="15881" max="16125" width="9.33203125" style="323"/>
    <col min="16126" max="16126" width="6.6640625" style="323" customWidth="1"/>
    <col min="16127" max="16127" width="24.6640625" style="323" customWidth="1"/>
    <col min="16128" max="16128" width="13" style="323" customWidth="1"/>
    <col min="16129" max="16130" width="15.5" style="323" customWidth="1"/>
    <col min="16131" max="16131" width="11.5" style="323" customWidth="1"/>
    <col min="16132" max="16132" width="13" style="323" customWidth="1"/>
    <col min="16133" max="16134" width="14" style="323" customWidth="1"/>
    <col min="16135" max="16135" width="13.33203125" style="323" customWidth="1"/>
    <col min="16136" max="16136" width="14.6640625" style="323" customWidth="1"/>
    <col min="16137" max="16380" width="9.33203125" style="323"/>
    <col min="16381" max="16384" width="9.33203125" style="323" customWidth="1"/>
  </cols>
  <sheetData>
    <row r="1" spans="1:8" ht="33" customHeight="1">
      <c r="A1" s="1372" t="s">
        <v>690</v>
      </c>
      <c r="B1" s="1373"/>
      <c r="C1" s="1373"/>
      <c r="D1" s="1373"/>
      <c r="E1" s="1373"/>
      <c r="F1" s="1373"/>
      <c r="G1" s="1373"/>
      <c r="H1" s="1373"/>
    </row>
    <row r="2" spans="1:8" ht="10.9" customHeight="1">
      <c r="A2" s="324"/>
      <c r="B2" s="325"/>
      <c r="C2" s="325"/>
      <c r="D2" s="326"/>
      <c r="E2" s="327"/>
      <c r="F2" s="327"/>
      <c r="G2" s="328"/>
      <c r="H2" s="328"/>
    </row>
    <row r="3" spans="1:8" ht="10.9" customHeight="1">
      <c r="A3" s="324"/>
      <c r="B3" s="329"/>
      <c r="C3" s="329"/>
      <c r="D3" s="330"/>
      <c r="E3" s="326"/>
      <c r="F3" s="326"/>
      <c r="G3" s="326"/>
      <c r="H3" s="326" t="s">
        <v>1</v>
      </c>
    </row>
    <row r="4" spans="1:8" ht="10.9" customHeight="1">
      <c r="A4" s="1368" t="s">
        <v>435</v>
      </c>
      <c r="B4" s="1369"/>
      <c r="C4" s="1374" t="s">
        <v>436</v>
      </c>
      <c r="D4" s="1375"/>
      <c r="E4" s="1376" t="s">
        <v>700</v>
      </c>
      <c r="F4" s="1376"/>
      <c r="G4" s="1377" t="s">
        <v>699</v>
      </c>
      <c r="H4" s="1376"/>
    </row>
    <row r="5" spans="1:8" s="332" customFormat="1" ht="10.9" customHeight="1">
      <c r="A5" s="1370"/>
      <c r="B5" s="1371"/>
      <c r="C5" s="1374"/>
      <c r="D5" s="1375"/>
      <c r="E5" s="961" t="s">
        <v>534</v>
      </c>
      <c r="F5" s="961" t="s">
        <v>698</v>
      </c>
      <c r="G5" s="964" t="s">
        <v>701</v>
      </c>
      <c r="H5" s="962" t="s">
        <v>702</v>
      </c>
    </row>
    <row r="6" spans="1:8" s="332" customFormat="1" ht="10.9" customHeight="1">
      <c r="A6" s="1362" t="s">
        <v>691</v>
      </c>
      <c r="B6" s="1363"/>
      <c r="C6" s="1393" t="s">
        <v>671</v>
      </c>
      <c r="D6" s="1002" t="s">
        <v>703</v>
      </c>
      <c r="E6" s="976">
        <f>E7-E8</f>
        <v>-6464782</v>
      </c>
      <c r="F6" s="1230">
        <f>SUM(E6)</f>
        <v>-6464782</v>
      </c>
      <c r="G6" s="980"/>
      <c r="H6" s="981"/>
    </row>
    <row r="7" spans="1:8" s="332" customFormat="1" ht="10.9" customHeight="1">
      <c r="A7" s="1364"/>
      <c r="B7" s="1365"/>
      <c r="C7" s="1394"/>
      <c r="D7" s="1003" t="s">
        <v>704</v>
      </c>
      <c r="E7" s="975">
        <v>0</v>
      </c>
      <c r="F7" s="974"/>
      <c r="G7" s="982"/>
      <c r="H7" s="983"/>
    </row>
    <row r="8" spans="1:8" ht="10.9" customHeight="1">
      <c r="A8" s="1366"/>
      <c r="B8" s="1367"/>
      <c r="C8" s="1395"/>
      <c r="D8" s="1007" t="s">
        <v>705</v>
      </c>
      <c r="E8" s="978">
        <v>6464782</v>
      </c>
      <c r="F8" s="979">
        <f>SUM(E8)</f>
        <v>6464782</v>
      </c>
      <c r="G8" s="986"/>
      <c r="H8" s="987"/>
    </row>
    <row r="9" spans="1:8" ht="10.9" customHeight="1">
      <c r="A9" s="1362" t="s">
        <v>692</v>
      </c>
      <c r="B9" s="1390"/>
      <c r="C9" s="1378" t="s">
        <v>659</v>
      </c>
      <c r="D9" s="1002" t="s">
        <v>703</v>
      </c>
      <c r="E9" s="976">
        <f>E10-E11</f>
        <v>16338247</v>
      </c>
      <c r="F9" s="1008">
        <v>16598074</v>
      </c>
      <c r="G9" s="1009"/>
      <c r="H9" s="1010"/>
    </row>
    <row r="10" spans="1:8" ht="10.9" customHeight="1">
      <c r="A10" s="1364"/>
      <c r="B10" s="1391"/>
      <c r="C10" s="1379"/>
      <c r="D10" s="1003" t="s">
        <v>704</v>
      </c>
      <c r="E10" s="975">
        <v>16338247</v>
      </c>
      <c r="F10" s="977">
        <v>16598074</v>
      </c>
      <c r="G10" s="984"/>
      <c r="H10" s="985"/>
    </row>
    <row r="11" spans="1:8" ht="10.9" customHeight="1">
      <c r="A11" s="1366"/>
      <c r="B11" s="1392"/>
      <c r="C11" s="1380"/>
      <c r="D11" s="1007" t="s">
        <v>705</v>
      </c>
      <c r="E11" s="978">
        <v>0</v>
      </c>
      <c r="F11" s="979">
        <v>0</v>
      </c>
      <c r="G11" s="986"/>
      <c r="H11" s="987"/>
    </row>
    <row r="12" spans="1:8" ht="10.9" customHeight="1">
      <c r="A12" s="1362" t="s">
        <v>693</v>
      </c>
      <c r="B12" s="1390"/>
      <c r="C12" s="1378" t="s">
        <v>660</v>
      </c>
      <c r="D12" s="1002" t="s">
        <v>703</v>
      </c>
      <c r="E12" s="976">
        <f>E13-E14</f>
        <v>77696474</v>
      </c>
      <c r="F12" s="1008">
        <f>F13-F14</f>
        <v>81387426</v>
      </c>
      <c r="G12" s="1009"/>
      <c r="H12" s="1010"/>
    </row>
    <row r="13" spans="1:8" ht="10.9" customHeight="1">
      <c r="A13" s="1364"/>
      <c r="B13" s="1391"/>
      <c r="C13" s="1379"/>
      <c r="D13" s="1003" t="s">
        <v>704</v>
      </c>
      <c r="E13" s="975">
        <v>96089089</v>
      </c>
      <c r="F13" s="977">
        <v>99780041</v>
      </c>
      <c r="G13" s="984"/>
      <c r="H13" s="985"/>
    </row>
    <row r="14" spans="1:8" ht="10.9" customHeight="1">
      <c r="A14" s="1366"/>
      <c r="B14" s="1392"/>
      <c r="C14" s="1380"/>
      <c r="D14" s="1007" t="s">
        <v>705</v>
      </c>
      <c r="E14" s="978">
        <v>18392615</v>
      </c>
      <c r="F14" s="979">
        <f>SUM(E14)</f>
        <v>18392615</v>
      </c>
      <c r="G14" s="986"/>
      <c r="H14" s="987"/>
    </row>
    <row r="15" spans="1:8" ht="10.9" customHeight="1">
      <c r="A15" s="1364" t="s">
        <v>661</v>
      </c>
      <c r="B15" s="1391"/>
      <c r="C15" s="1379" t="s">
        <v>662</v>
      </c>
      <c r="D15" s="1005" t="s">
        <v>703</v>
      </c>
      <c r="E15" s="973">
        <f>E16-E17</f>
        <v>0</v>
      </c>
      <c r="F15" s="1011">
        <v>0</v>
      </c>
      <c r="G15" s="1006"/>
      <c r="H15" s="970"/>
    </row>
    <row r="16" spans="1:8" ht="10.9" customHeight="1">
      <c r="A16" s="1364"/>
      <c r="B16" s="1391"/>
      <c r="C16" s="1379"/>
      <c r="D16" s="1003" t="s">
        <v>704</v>
      </c>
      <c r="E16" s="975">
        <v>6925664</v>
      </c>
      <c r="F16" s="1229">
        <v>26504097</v>
      </c>
      <c r="G16" s="984"/>
      <c r="H16" s="985"/>
    </row>
    <row r="17" spans="1:8" ht="10.9" customHeight="1">
      <c r="A17" s="1364"/>
      <c r="B17" s="1391"/>
      <c r="C17" s="1379"/>
      <c r="D17" s="1004" t="s">
        <v>705</v>
      </c>
      <c r="E17" s="968">
        <v>6925664</v>
      </c>
      <c r="F17" s="971">
        <v>26504097</v>
      </c>
      <c r="G17" s="1012"/>
      <c r="H17" s="972"/>
    </row>
    <row r="18" spans="1:8" ht="10.9" customHeight="1">
      <c r="A18" s="1362" t="s">
        <v>694</v>
      </c>
      <c r="B18" s="1390"/>
      <c r="C18" s="1378" t="s">
        <v>672</v>
      </c>
      <c r="D18" s="1002" t="s">
        <v>703</v>
      </c>
      <c r="E18" s="976">
        <f>E19-E20</f>
        <v>-815340</v>
      </c>
      <c r="F18" s="1008">
        <f>SUM(E18)</f>
        <v>-815340</v>
      </c>
      <c r="G18" s="1009"/>
      <c r="H18" s="1010"/>
    </row>
    <row r="19" spans="1:8" ht="10.9" customHeight="1">
      <c r="A19" s="1364"/>
      <c r="B19" s="1391"/>
      <c r="C19" s="1379"/>
      <c r="D19" s="1003" t="s">
        <v>704</v>
      </c>
      <c r="E19" s="975">
        <v>0</v>
      </c>
      <c r="F19" s="977"/>
      <c r="G19" s="984"/>
      <c r="H19" s="985"/>
    </row>
    <row r="20" spans="1:8" ht="10.9" customHeight="1">
      <c r="A20" s="1366"/>
      <c r="B20" s="1392"/>
      <c r="C20" s="1380"/>
      <c r="D20" s="1007" t="s">
        <v>705</v>
      </c>
      <c r="E20" s="978">
        <v>815340</v>
      </c>
      <c r="F20" s="979">
        <f>SUM(E20)</f>
        <v>815340</v>
      </c>
      <c r="G20" s="986"/>
      <c r="H20" s="987"/>
    </row>
    <row r="21" spans="1:8" ht="10.9" customHeight="1">
      <c r="A21" s="1362" t="s">
        <v>695</v>
      </c>
      <c r="B21" s="1390"/>
      <c r="C21" s="1378" t="s">
        <v>663</v>
      </c>
      <c r="D21" s="1002" t="s">
        <v>703</v>
      </c>
      <c r="E21" s="976">
        <f>E22-E23</f>
        <v>-108634904</v>
      </c>
      <c r="F21" s="1008">
        <f>F22-F23</f>
        <v>-112351795</v>
      </c>
      <c r="G21" s="1009"/>
      <c r="H21" s="1010"/>
    </row>
    <row r="22" spans="1:8" ht="10.9" customHeight="1">
      <c r="A22" s="1364"/>
      <c r="B22" s="1391"/>
      <c r="C22" s="1379"/>
      <c r="D22" s="1003" t="s">
        <v>704</v>
      </c>
      <c r="E22" s="975">
        <v>16310000</v>
      </c>
      <c r="F22" s="977">
        <f>SUM(E22)</f>
        <v>16310000</v>
      </c>
      <c r="G22" s="984"/>
      <c r="H22" s="985"/>
    </row>
    <row r="23" spans="1:8" ht="10.9" customHeight="1">
      <c r="A23" s="1366"/>
      <c r="B23" s="1392"/>
      <c r="C23" s="1380"/>
      <c r="D23" s="1007" t="s">
        <v>705</v>
      </c>
      <c r="E23" s="978">
        <v>124944904</v>
      </c>
      <c r="F23" s="979">
        <v>128661795</v>
      </c>
      <c r="G23" s="986"/>
      <c r="H23" s="987"/>
    </row>
    <row r="24" spans="1:8" ht="10.9" customHeight="1">
      <c r="A24" s="1362" t="s">
        <v>664</v>
      </c>
      <c r="B24" s="1390"/>
      <c r="C24" s="1378" t="s">
        <v>665</v>
      </c>
      <c r="D24" s="1002" t="s">
        <v>703</v>
      </c>
      <c r="E24" s="976">
        <f t="shared" ref="E24" si="0">E25-E26</f>
        <v>376894</v>
      </c>
      <c r="F24" s="1008">
        <f>SUM(E24)</f>
        <v>376894</v>
      </c>
      <c r="G24" s="1009"/>
      <c r="H24" s="1010"/>
    </row>
    <row r="25" spans="1:8" ht="10.9" customHeight="1">
      <c r="A25" s="1364"/>
      <c r="B25" s="1391"/>
      <c r="C25" s="1379"/>
      <c r="D25" s="1003" t="s">
        <v>704</v>
      </c>
      <c r="E25" s="975">
        <v>8700000</v>
      </c>
      <c r="F25" s="977">
        <f>SUM(E25)</f>
        <v>8700000</v>
      </c>
      <c r="G25" s="984"/>
      <c r="H25" s="985"/>
    </row>
    <row r="26" spans="1:8" ht="10.9" customHeight="1">
      <c r="A26" s="1366"/>
      <c r="B26" s="1392"/>
      <c r="C26" s="1380"/>
      <c r="D26" s="1007" t="s">
        <v>705</v>
      </c>
      <c r="E26" s="978">
        <v>8323106</v>
      </c>
      <c r="F26" s="979">
        <f>SUM(E26)</f>
        <v>8323106</v>
      </c>
      <c r="G26" s="986"/>
      <c r="H26" s="987"/>
    </row>
    <row r="27" spans="1:8" ht="10.9" customHeight="1">
      <c r="A27" s="1362" t="s">
        <v>666</v>
      </c>
      <c r="B27" s="1390"/>
      <c r="C27" s="1378" t="s">
        <v>667</v>
      </c>
      <c r="D27" s="1002" t="s">
        <v>703</v>
      </c>
      <c r="E27" s="976">
        <f>E28-E29</f>
        <v>34860</v>
      </c>
      <c r="F27" s="1008">
        <f>SUM(E27)</f>
        <v>34860</v>
      </c>
      <c r="G27" s="1009"/>
      <c r="H27" s="1010"/>
    </row>
    <row r="28" spans="1:8" ht="10.9" customHeight="1">
      <c r="A28" s="1364"/>
      <c r="B28" s="1391"/>
      <c r="C28" s="1379"/>
      <c r="D28" s="1003" t="s">
        <v>704</v>
      </c>
      <c r="E28" s="975">
        <v>600000</v>
      </c>
      <c r="F28" s="977">
        <f t="shared" ref="F28:F42" si="1">E28</f>
        <v>600000</v>
      </c>
      <c r="G28" s="984"/>
      <c r="H28" s="985"/>
    </row>
    <row r="29" spans="1:8" ht="10.9" customHeight="1">
      <c r="A29" s="1366"/>
      <c r="B29" s="1392"/>
      <c r="C29" s="1380"/>
      <c r="D29" s="1007" t="s">
        <v>705</v>
      </c>
      <c r="E29" s="978">
        <v>565140</v>
      </c>
      <c r="F29" s="979">
        <f t="shared" si="1"/>
        <v>565140</v>
      </c>
      <c r="G29" s="986"/>
      <c r="H29" s="987"/>
    </row>
    <row r="30" spans="1:8" ht="10.9" customHeight="1">
      <c r="A30" s="1362" t="s">
        <v>696</v>
      </c>
      <c r="B30" s="1390"/>
      <c r="C30" s="1378" t="s">
        <v>673</v>
      </c>
      <c r="D30" s="1002" t="s">
        <v>703</v>
      </c>
      <c r="E30" s="976">
        <f>E31-E32</f>
        <v>-2717800</v>
      </c>
      <c r="F30" s="1008">
        <f t="shared" si="1"/>
        <v>-2717800</v>
      </c>
      <c r="G30" s="1009"/>
      <c r="H30" s="1010"/>
    </row>
    <row r="31" spans="1:8" ht="10.9" customHeight="1">
      <c r="A31" s="1364"/>
      <c r="B31" s="1391"/>
      <c r="C31" s="1379"/>
      <c r="D31" s="1003" t="s">
        <v>704</v>
      </c>
      <c r="E31" s="975">
        <v>0</v>
      </c>
      <c r="F31" s="977">
        <f t="shared" si="1"/>
        <v>0</v>
      </c>
      <c r="G31" s="984"/>
      <c r="H31" s="985"/>
    </row>
    <row r="32" spans="1:8" ht="10.9" customHeight="1">
      <c r="A32" s="1366"/>
      <c r="B32" s="1392"/>
      <c r="C32" s="1380"/>
      <c r="D32" s="1007" t="s">
        <v>705</v>
      </c>
      <c r="E32" s="978">
        <v>2717800</v>
      </c>
      <c r="F32" s="979">
        <f t="shared" si="1"/>
        <v>2717800</v>
      </c>
      <c r="G32" s="986"/>
      <c r="H32" s="987"/>
    </row>
    <row r="33" spans="1:8" ht="10.9" customHeight="1">
      <c r="A33" s="1362" t="s">
        <v>668</v>
      </c>
      <c r="B33" s="1390"/>
      <c r="C33" s="1378" t="s">
        <v>669</v>
      </c>
      <c r="D33" s="1002" t="s">
        <v>703</v>
      </c>
      <c r="E33" s="976">
        <f>E34-E35</f>
        <v>-4450649</v>
      </c>
      <c r="F33" s="1008">
        <f t="shared" si="1"/>
        <v>-4450649</v>
      </c>
      <c r="G33" s="1009"/>
      <c r="H33" s="1010"/>
    </row>
    <row r="34" spans="1:8" ht="10.9" customHeight="1">
      <c r="A34" s="1364"/>
      <c r="B34" s="1391"/>
      <c r="C34" s="1379"/>
      <c r="D34" s="1003" t="s">
        <v>704</v>
      </c>
      <c r="E34" s="975">
        <v>0</v>
      </c>
      <c r="F34" s="977">
        <f t="shared" si="1"/>
        <v>0</v>
      </c>
      <c r="G34" s="984"/>
      <c r="H34" s="985"/>
    </row>
    <row r="35" spans="1:8" ht="10.9" customHeight="1">
      <c r="A35" s="1366"/>
      <c r="B35" s="1392"/>
      <c r="C35" s="1380"/>
      <c r="D35" s="1007" t="s">
        <v>705</v>
      </c>
      <c r="E35" s="978">
        <v>4450649</v>
      </c>
      <c r="F35" s="979">
        <f t="shared" si="1"/>
        <v>4450649</v>
      </c>
      <c r="G35" s="986"/>
      <c r="H35" s="987"/>
    </row>
    <row r="36" spans="1:8" ht="10.9" customHeight="1">
      <c r="A36" s="1362" t="s">
        <v>674</v>
      </c>
      <c r="B36" s="1390"/>
      <c r="C36" s="1378" t="s">
        <v>675</v>
      </c>
      <c r="D36" s="1002" t="s">
        <v>703</v>
      </c>
      <c r="E36" s="976">
        <f>E37-E38</f>
        <v>-1400000</v>
      </c>
      <c r="F36" s="1008">
        <f t="shared" si="1"/>
        <v>-1400000</v>
      </c>
      <c r="G36" s="1009"/>
      <c r="H36" s="1010"/>
    </row>
    <row r="37" spans="1:8" ht="10.9" customHeight="1">
      <c r="A37" s="1364"/>
      <c r="B37" s="1391"/>
      <c r="C37" s="1379"/>
      <c r="D37" s="1003" t="s">
        <v>704</v>
      </c>
      <c r="E37" s="975">
        <v>0</v>
      </c>
      <c r="F37" s="977">
        <f t="shared" si="1"/>
        <v>0</v>
      </c>
      <c r="G37" s="984"/>
      <c r="H37" s="985"/>
    </row>
    <row r="38" spans="1:8" ht="10.9" customHeight="1">
      <c r="A38" s="1366"/>
      <c r="B38" s="1392"/>
      <c r="C38" s="1380"/>
      <c r="D38" s="1007" t="s">
        <v>705</v>
      </c>
      <c r="E38" s="978">
        <v>1400000</v>
      </c>
      <c r="F38" s="979">
        <f t="shared" si="1"/>
        <v>1400000</v>
      </c>
      <c r="G38" s="986"/>
      <c r="H38" s="987"/>
    </row>
    <row r="39" spans="1:8" ht="10.9" customHeight="1">
      <c r="A39" s="1364" t="s">
        <v>697</v>
      </c>
      <c r="B39" s="1391"/>
      <c r="C39" s="1379" t="s">
        <v>670</v>
      </c>
      <c r="D39" s="1005" t="s">
        <v>703</v>
      </c>
      <c r="E39" s="973">
        <f>E40-E41</f>
        <v>30037000</v>
      </c>
      <c r="F39" s="969">
        <f t="shared" si="1"/>
        <v>30037000</v>
      </c>
      <c r="G39" s="1006"/>
      <c r="H39" s="970"/>
    </row>
    <row r="40" spans="1:8" ht="10.9" customHeight="1">
      <c r="A40" s="1364"/>
      <c r="B40" s="1391"/>
      <c r="C40" s="1379"/>
      <c r="D40" s="1003" t="s">
        <v>704</v>
      </c>
      <c r="E40" s="975">
        <v>30037000</v>
      </c>
      <c r="F40" s="977">
        <f t="shared" si="1"/>
        <v>30037000</v>
      </c>
      <c r="G40" s="984"/>
      <c r="H40" s="985"/>
    </row>
    <row r="41" spans="1:8" ht="10.9" customHeight="1">
      <c r="A41" s="1364"/>
      <c r="B41" s="1391"/>
      <c r="C41" s="1379"/>
      <c r="D41" s="1004" t="s">
        <v>705</v>
      </c>
      <c r="E41" s="978">
        <v>0</v>
      </c>
      <c r="F41" s="979">
        <f t="shared" si="1"/>
        <v>0</v>
      </c>
      <c r="G41" s="986"/>
      <c r="H41" s="987"/>
    </row>
    <row r="42" spans="1:8" ht="10.9" customHeight="1">
      <c r="A42" s="1384" t="s">
        <v>397</v>
      </c>
      <c r="B42" s="1385"/>
      <c r="C42" s="1381"/>
      <c r="D42" s="994" t="s">
        <v>703</v>
      </c>
      <c r="E42" s="975">
        <f>E43-E44</f>
        <v>0</v>
      </c>
      <c r="F42" s="997">
        <f t="shared" si="1"/>
        <v>0</v>
      </c>
      <c r="G42" s="988"/>
      <c r="H42" s="989"/>
    </row>
    <row r="43" spans="1:8" ht="10.9" customHeight="1">
      <c r="A43" s="1386"/>
      <c r="B43" s="1387"/>
      <c r="C43" s="1382"/>
      <c r="D43" s="995" t="s">
        <v>704</v>
      </c>
      <c r="E43" s="998">
        <f>E7+E10+E13+E16+E19+E22+E25+E28+E31+E34+E37+E40</f>
        <v>175000000</v>
      </c>
      <c r="F43" s="999">
        <v>187229212</v>
      </c>
      <c r="G43" s="990"/>
      <c r="H43" s="991"/>
    </row>
    <row r="44" spans="1:8" s="333" customFormat="1" ht="10.9" customHeight="1">
      <c r="A44" s="1388"/>
      <c r="B44" s="1389"/>
      <c r="C44" s="1383"/>
      <c r="D44" s="996" t="s">
        <v>705</v>
      </c>
      <c r="E44" s="1000">
        <f>E8+E11+E14+E17+E20+E23+E26+E29+E32+E35+E38+E41</f>
        <v>175000000</v>
      </c>
      <c r="F44" s="1001">
        <v>187229212</v>
      </c>
      <c r="G44" s="992"/>
      <c r="H44" s="993"/>
    </row>
    <row r="45" spans="1:8" ht="21" customHeight="1">
      <c r="A45" s="334"/>
      <c r="B45" s="335"/>
      <c r="C45" s="335"/>
      <c r="D45" s="336"/>
      <c r="E45" s="337"/>
      <c r="F45" s="336"/>
      <c r="G45" s="336"/>
      <c r="H45" s="336"/>
    </row>
    <row r="46" spans="1:8" ht="42" customHeight="1">
      <c r="A46" s="334"/>
      <c r="B46" s="339"/>
      <c r="C46" s="340"/>
      <c r="D46" s="341"/>
      <c r="E46" s="337"/>
      <c r="F46" s="337"/>
      <c r="G46" s="336"/>
      <c r="H46" s="336"/>
    </row>
    <row r="47" spans="1:8" ht="42" customHeight="1">
      <c r="A47" s="342"/>
      <c r="B47" s="343"/>
      <c r="C47" s="344"/>
      <c r="D47" s="345"/>
      <c r="E47" s="327"/>
      <c r="F47" s="327"/>
      <c r="G47" s="328"/>
      <c r="H47" s="328"/>
    </row>
    <row r="48" spans="1:8" ht="15">
      <c r="A48" s="324"/>
      <c r="B48" s="325"/>
      <c r="C48" s="325"/>
      <c r="D48" s="326"/>
      <c r="E48" s="326"/>
      <c r="F48" s="326"/>
      <c r="G48" s="326"/>
      <c r="H48" s="326"/>
    </row>
    <row r="49" spans="1:8" s="347" customFormat="1" ht="15">
      <c r="A49" s="324"/>
      <c r="B49" s="325"/>
      <c r="C49" s="325"/>
      <c r="D49" s="326"/>
      <c r="E49" s="327"/>
      <c r="F49" s="346"/>
      <c r="G49" s="346"/>
      <c r="H49" s="346"/>
    </row>
  </sheetData>
  <mergeCells count="32">
    <mergeCell ref="C24:C26"/>
    <mergeCell ref="C27:C29"/>
    <mergeCell ref="C30:C32"/>
    <mergeCell ref="C33:C35"/>
    <mergeCell ref="C6:C8"/>
    <mergeCell ref="C9:C11"/>
    <mergeCell ref="C12:C14"/>
    <mergeCell ref="C15:C17"/>
    <mergeCell ref="C18:C20"/>
    <mergeCell ref="C36:C38"/>
    <mergeCell ref="C39:C41"/>
    <mergeCell ref="C42:C44"/>
    <mergeCell ref="A42:B44"/>
    <mergeCell ref="A9:B11"/>
    <mergeCell ref="A12:B14"/>
    <mergeCell ref="A15:B17"/>
    <mergeCell ref="A18:B20"/>
    <mergeCell ref="A36:B38"/>
    <mergeCell ref="A39:B41"/>
    <mergeCell ref="A30:B32"/>
    <mergeCell ref="A33:B35"/>
    <mergeCell ref="A27:B29"/>
    <mergeCell ref="A21:B23"/>
    <mergeCell ref="A24:B26"/>
    <mergeCell ref="C21:C23"/>
    <mergeCell ref="A6:B8"/>
    <mergeCell ref="A4:B5"/>
    <mergeCell ref="A1:H1"/>
    <mergeCell ref="C4:C5"/>
    <mergeCell ref="D4:D5"/>
    <mergeCell ref="E4:F4"/>
    <mergeCell ref="G4:H4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az 1/2018. (II.14.)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M62"/>
  <sheetViews>
    <sheetView topLeftCell="A28" zoomScaleSheetLayoutView="100" workbookViewId="0">
      <selection activeCell="J34" sqref="J34"/>
    </sheetView>
  </sheetViews>
  <sheetFormatPr defaultRowHeight="12.75"/>
  <cols>
    <col min="1" max="1" width="6.83203125" style="439" customWidth="1"/>
    <col min="2" max="2" width="60.1640625" style="440" customWidth="1"/>
    <col min="3" max="3" width="8.1640625" style="440" customWidth="1"/>
    <col min="4" max="9" width="14.5" style="356" customWidth="1"/>
    <col min="10" max="10" width="13.6640625" style="356" customWidth="1"/>
    <col min="11" max="259" width="9.33203125" style="356"/>
    <col min="260" max="260" width="6.83203125" style="356" customWidth="1"/>
    <col min="261" max="261" width="60.1640625" style="356" customWidth="1"/>
    <col min="262" max="262" width="8.1640625" style="356" customWidth="1"/>
    <col min="263" max="265" width="14.5" style="356" customWidth="1"/>
    <col min="266" max="515" width="9.33203125" style="356"/>
    <col min="516" max="516" width="6.83203125" style="356" customWidth="1"/>
    <col min="517" max="517" width="60.1640625" style="356" customWidth="1"/>
    <col min="518" max="518" width="8.1640625" style="356" customWidth="1"/>
    <col min="519" max="521" width="14.5" style="356" customWidth="1"/>
    <col min="522" max="771" width="9.33203125" style="356"/>
    <col min="772" max="772" width="6.83203125" style="356" customWidth="1"/>
    <col min="773" max="773" width="60.1640625" style="356" customWidth="1"/>
    <col min="774" max="774" width="8.1640625" style="356" customWidth="1"/>
    <col min="775" max="777" width="14.5" style="356" customWidth="1"/>
    <col min="778" max="1027" width="9.33203125" style="356"/>
    <col min="1028" max="1028" width="6.83203125" style="356" customWidth="1"/>
    <col min="1029" max="1029" width="60.1640625" style="356" customWidth="1"/>
    <col min="1030" max="1030" width="8.1640625" style="356" customWidth="1"/>
    <col min="1031" max="1033" width="14.5" style="356" customWidth="1"/>
    <col min="1034" max="1283" width="9.33203125" style="356"/>
    <col min="1284" max="1284" width="6.83203125" style="356" customWidth="1"/>
    <col min="1285" max="1285" width="60.1640625" style="356" customWidth="1"/>
    <col min="1286" max="1286" width="8.1640625" style="356" customWidth="1"/>
    <col min="1287" max="1289" width="14.5" style="356" customWidth="1"/>
    <col min="1290" max="1539" width="9.33203125" style="356"/>
    <col min="1540" max="1540" width="6.83203125" style="356" customWidth="1"/>
    <col min="1541" max="1541" width="60.1640625" style="356" customWidth="1"/>
    <col min="1542" max="1542" width="8.1640625" style="356" customWidth="1"/>
    <col min="1543" max="1545" width="14.5" style="356" customWidth="1"/>
    <col min="1546" max="1795" width="9.33203125" style="356"/>
    <col min="1796" max="1796" width="6.83203125" style="356" customWidth="1"/>
    <col min="1797" max="1797" width="60.1640625" style="356" customWidth="1"/>
    <col min="1798" max="1798" width="8.1640625" style="356" customWidth="1"/>
    <col min="1799" max="1801" width="14.5" style="356" customWidth="1"/>
    <col min="1802" max="2051" width="9.33203125" style="356"/>
    <col min="2052" max="2052" width="6.83203125" style="356" customWidth="1"/>
    <col min="2053" max="2053" width="60.1640625" style="356" customWidth="1"/>
    <col min="2054" max="2054" width="8.1640625" style="356" customWidth="1"/>
    <col min="2055" max="2057" width="14.5" style="356" customWidth="1"/>
    <col min="2058" max="2307" width="9.33203125" style="356"/>
    <col min="2308" max="2308" width="6.83203125" style="356" customWidth="1"/>
    <col min="2309" max="2309" width="60.1640625" style="356" customWidth="1"/>
    <col min="2310" max="2310" width="8.1640625" style="356" customWidth="1"/>
    <col min="2311" max="2313" width="14.5" style="356" customWidth="1"/>
    <col min="2314" max="2563" width="9.33203125" style="356"/>
    <col min="2564" max="2564" width="6.83203125" style="356" customWidth="1"/>
    <col min="2565" max="2565" width="60.1640625" style="356" customWidth="1"/>
    <col min="2566" max="2566" width="8.1640625" style="356" customWidth="1"/>
    <col min="2567" max="2569" width="14.5" style="356" customWidth="1"/>
    <col min="2570" max="2819" width="9.33203125" style="356"/>
    <col min="2820" max="2820" width="6.83203125" style="356" customWidth="1"/>
    <col min="2821" max="2821" width="60.1640625" style="356" customWidth="1"/>
    <col min="2822" max="2822" width="8.1640625" style="356" customWidth="1"/>
    <col min="2823" max="2825" width="14.5" style="356" customWidth="1"/>
    <col min="2826" max="3075" width="9.33203125" style="356"/>
    <col min="3076" max="3076" width="6.83203125" style="356" customWidth="1"/>
    <col min="3077" max="3077" width="60.1640625" style="356" customWidth="1"/>
    <col min="3078" max="3078" width="8.1640625" style="356" customWidth="1"/>
    <col min="3079" max="3081" width="14.5" style="356" customWidth="1"/>
    <col min="3082" max="3331" width="9.33203125" style="356"/>
    <col min="3332" max="3332" width="6.83203125" style="356" customWidth="1"/>
    <col min="3333" max="3333" width="60.1640625" style="356" customWidth="1"/>
    <col min="3334" max="3334" width="8.1640625" style="356" customWidth="1"/>
    <col min="3335" max="3337" width="14.5" style="356" customWidth="1"/>
    <col min="3338" max="3587" width="9.33203125" style="356"/>
    <col min="3588" max="3588" width="6.83203125" style="356" customWidth="1"/>
    <col min="3589" max="3589" width="60.1640625" style="356" customWidth="1"/>
    <col min="3590" max="3590" width="8.1640625" style="356" customWidth="1"/>
    <col min="3591" max="3593" width="14.5" style="356" customWidth="1"/>
    <col min="3594" max="3843" width="9.33203125" style="356"/>
    <col min="3844" max="3844" width="6.83203125" style="356" customWidth="1"/>
    <col min="3845" max="3845" width="60.1640625" style="356" customWidth="1"/>
    <col min="3846" max="3846" width="8.1640625" style="356" customWidth="1"/>
    <col min="3847" max="3849" width="14.5" style="356" customWidth="1"/>
    <col min="3850" max="4099" width="9.33203125" style="356"/>
    <col min="4100" max="4100" width="6.83203125" style="356" customWidth="1"/>
    <col min="4101" max="4101" width="60.1640625" style="356" customWidth="1"/>
    <col min="4102" max="4102" width="8.1640625" style="356" customWidth="1"/>
    <col min="4103" max="4105" width="14.5" style="356" customWidth="1"/>
    <col min="4106" max="4355" width="9.33203125" style="356"/>
    <col min="4356" max="4356" width="6.83203125" style="356" customWidth="1"/>
    <col min="4357" max="4357" width="60.1640625" style="356" customWidth="1"/>
    <col min="4358" max="4358" width="8.1640625" style="356" customWidth="1"/>
    <col min="4359" max="4361" width="14.5" style="356" customWidth="1"/>
    <col min="4362" max="4611" width="9.33203125" style="356"/>
    <col min="4612" max="4612" width="6.83203125" style="356" customWidth="1"/>
    <col min="4613" max="4613" width="60.1640625" style="356" customWidth="1"/>
    <col min="4614" max="4614" width="8.1640625" style="356" customWidth="1"/>
    <col min="4615" max="4617" width="14.5" style="356" customWidth="1"/>
    <col min="4618" max="4867" width="9.33203125" style="356"/>
    <col min="4868" max="4868" width="6.83203125" style="356" customWidth="1"/>
    <col min="4869" max="4869" width="60.1640625" style="356" customWidth="1"/>
    <col min="4870" max="4870" width="8.1640625" style="356" customWidth="1"/>
    <col min="4871" max="4873" width="14.5" style="356" customWidth="1"/>
    <col min="4874" max="5123" width="9.33203125" style="356"/>
    <col min="5124" max="5124" width="6.83203125" style="356" customWidth="1"/>
    <col min="5125" max="5125" width="60.1640625" style="356" customWidth="1"/>
    <col min="5126" max="5126" width="8.1640625" style="356" customWidth="1"/>
    <col min="5127" max="5129" width="14.5" style="356" customWidth="1"/>
    <col min="5130" max="5379" width="9.33203125" style="356"/>
    <col min="5380" max="5380" width="6.83203125" style="356" customWidth="1"/>
    <col min="5381" max="5381" width="60.1640625" style="356" customWidth="1"/>
    <col min="5382" max="5382" width="8.1640625" style="356" customWidth="1"/>
    <col min="5383" max="5385" width="14.5" style="356" customWidth="1"/>
    <col min="5386" max="5635" width="9.33203125" style="356"/>
    <col min="5636" max="5636" width="6.83203125" style="356" customWidth="1"/>
    <col min="5637" max="5637" width="60.1640625" style="356" customWidth="1"/>
    <col min="5638" max="5638" width="8.1640625" style="356" customWidth="1"/>
    <col min="5639" max="5641" width="14.5" style="356" customWidth="1"/>
    <col min="5642" max="5891" width="9.33203125" style="356"/>
    <col min="5892" max="5892" width="6.83203125" style="356" customWidth="1"/>
    <col min="5893" max="5893" width="60.1640625" style="356" customWidth="1"/>
    <col min="5894" max="5894" width="8.1640625" style="356" customWidth="1"/>
    <col min="5895" max="5897" width="14.5" style="356" customWidth="1"/>
    <col min="5898" max="6147" width="9.33203125" style="356"/>
    <col min="6148" max="6148" width="6.83203125" style="356" customWidth="1"/>
    <col min="6149" max="6149" width="60.1640625" style="356" customWidth="1"/>
    <col min="6150" max="6150" width="8.1640625" style="356" customWidth="1"/>
    <col min="6151" max="6153" width="14.5" style="356" customWidth="1"/>
    <col min="6154" max="6403" width="9.33203125" style="356"/>
    <col min="6404" max="6404" width="6.83203125" style="356" customWidth="1"/>
    <col min="6405" max="6405" width="60.1640625" style="356" customWidth="1"/>
    <col min="6406" max="6406" width="8.1640625" style="356" customWidth="1"/>
    <col min="6407" max="6409" width="14.5" style="356" customWidth="1"/>
    <col min="6410" max="6659" width="9.33203125" style="356"/>
    <col min="6660" max="6660" width="6.83203125" style="356" customWidth="1"/>
    <col min="6661" max="6661" width="60.1640625" style="356" customWidth="1"/>
    <col min="6662" max="6662" width="8.1640625" style="356" customWidth="1"/>
    <col min="6663" max="6665" width="14.5" style="356" customWidth="1"/>
    <col min="6666" max="6915" width="9.33203125" style="356"/>
    <col min="6916" max="6916" width="6.83203125" style="356" customWidth="1"/>
    <col min="6917" max="6917" width="60.1640625" style="356" customWidth="1"/>
    <col min="6918" max="6918" width="8.1640625" style="356" customWidth="1"/>
    <col min="6919" max="6921" width="14.5" style="356" customWidth="1"/>
    <col min="6922" max="7171" width="9.33203125" style="356"/>
    <col min="7172" max="7172" width="6.83203125" style="356" customWidth="1"/>
    <col min="7173" max="7173" width="60.1640625" style="356" customWidth="1"/>
    <col min="7174" max="7174" width="8.1640625" style="356" customWidth="1"/>
    <col min="7175" max="7177" width="14.5" style="356" customWidth="1"/>
    <col min="7178" max="7427" width="9.33203125" style="356"/>
    <col min="7428" max="7428" width="6.83203125" style="356" customWidth="1"/>
    <col min="7429" max="7429" width="60.1640625" style="356" customWidth="1"/>
    <col min="7430" max="7430" width="8.1640625" style="356" customWidth="1"/>
    <col min="7431" max="7433" width="14.5" style="356" customWidth="1"/>
    <col min="7434" max="7683" width="9.33203125" style="356"/>
    <col min="7684" max="7684" width="6.83203125" style="356" customWidth="1"/>
    <col min="7685" max="7685" width="60.1640625" style="356" customWidth="1"/>
    <col min="7686" max="7686" width="8.1640625" style="356" customWidth="1"/>
    <col min="7687" max="7689" width="14.5" style="356" customWidth="1"/>
    <col min="7690" max="7939" width="9.33203125" style="356"/>
    <col min="7940" max="7940" width="6.83203125" style="356" customWidth="1"/>
    <col min="7941" max="7941" width="60.1640625" style="356" customWidth="1"/>
    <col min="7942" max="7942" width="8.1640625" style="356" customWidth="1"/>
    <col min="7943" max="7945" width="14.5" style="356" customWidth="1"/>
    <col min="7946" max="8195" width="9.33203125" style="356"/>
    <col min="8196" max="8196" width="6.83203125" style="356" customWidth="1"/>
    <col min="8197" max="8197" width="60.1640625" style="356" customWidth="1"/>
    <col min="8198" max="8198" width="8.1640625" style="356" customWidth="1"/>
    <col min="8199" max="8201" width="14.5" style="356" customWidth="1"/>
    <col min="8202" max="8451" width="9.33203125" style="356"/>
    <col min="8452" max="8452" width="6.83203125" style="356" customWidth="1"/>
    <col min="8453" max="8453" width="60.1640625" style="356" customWidth="1"/>
    <col min="8454" max="8454" width="8.1640625" style="356" customWidth="1"/>
    <col min="8455" max="8457" width="14.5" style="356" customWidth="1"/>
    <col min="8458" max="8707" width="9.33203125" style="356"/>
    <col min="8708" max="8708" width="6.83203125" style="356" customWidth="1"/>
    <col min="8709" max="8709" width="60.1640625" style="356" customWidth="1"/>
    <col min="8710" max="8710" width="8.1640625" style="356" customWidth="1"/>
    <col min="8711" max="8713" width="14.5" style="356" customWidth="1"/>
    <col min="8714" max="8963" width="9.33203125" style="356"/>
    <col min="8964" max="8964" width="6.83203125" style="356" customWidth="1"/>
    <col min="8965" max="8965" width="60.1640625" style="356" customWidth="1"/>
    <col min="8966" max="8966" width="8.1640625" style="356" customWidth="1"/>
    <col min="8967" max="8969" width="14.5" style="356" customWidth="1"/>
    <col min="8970" max="9219" width="9.33203125" style="356"/>
    <col min="9220" max="9220" width="6.83203125" style="356" customWidth="1"/>
    <col min="9221" max="9221" width="60.1640625" style="356" customWidth="1"/>
    <col min="9222" max="9222" width="8.1640625" style="356" customWidth="1"/>
    <col min="9223" max="9225" width="14.5" style="356" customWidth="1"/>
    <col min="9226" max="9475" width="9.33203125" style="356"/>
    <col min="9476" max="9476" width="6.83203125" style="356" customWidth="1"/>
    <col min="9477" max="9477" width="60.1640625" style="356" customWidth="1"/>
    <col min="9478" max="9478" width="8.1640625" style="356" customWidth="1"/>
    <col min="9479" max="9481" width="14.5" style="356" customWidth="1"/>
    <col min="9482" max="9731" width="9.33203125" style="356"/>
    <col min="9732" max="9732" width="6.83203125" style="356" customWidth="1"/>
    <col min="9733" max="9733" width="60.1640625" style="356" customWidth="1"/>
    <col min="9734" max="9734" width="8.1640625" style="356" customWidth="1"/>
    <col min="9735" max="9737" width="14.5" style="356" customWidth="1"/>
    <col min="9738" max="9987" width="9.33203125" style="356"/>
    <col min="9988" max="9988" width="6.83203125" style="356" customWidth="1"/>
    <col min="9989" max="9989" width="60.1640625" style="356" customWidth="1"/>
    <col min="9990" max="9990" width="8.1640625" style="356" customWidth="1"/>
    <col min="9991" max="9993" width="14.5" style="356" customWidth="1"/>
    <col min="9994" max="10243" width="9.33203125" style="356"/>
    <col min="10244" max="10244" width="6.83203125" style="356" customWidth="1"/>
    <col min="10245" max="10245" width="60.1640625" style="356" customWidth="1"/>
    <col min="10246" max="10246" width="8.1640625" style="356" customWidth="1"/>
    <col min="10247" max="10249" width="14.5" style="356" customWidth="1"/>
    <col min="10250" max="10499" width="9.33203125" style="356"/>
    <col min="10500" max="10500" width="6.83203125" style="356" customWidth="1"/>
    <col min="10501" max="10501" width="60.1640625" style="356" customWidth="1"/>
    <col min="10502" max="10502" width="8.1640625" style="356" customWidth="1"/>
    <col min="10503" max="10505" width="14.5" style="356" customWidth="1"/>
    <col min="10506" max="10755" width="9.33203125" style="356"/>
    <col min="10756" max="10756" width="6.83203125" style="356" customWidth="1"/>
    <col min="10757" max="10757" width="60.1640625" style="356" customWidth="1"/>
    <col min="10758" max="10758" width="8.1640625" style="356" customWidth="1"/>
    <col min="10759" max="10761" width="14.5" style="356" customWidth="1"/>
    <col min="10762" max="11011" width="9.33203125" style="356"/>
    <col min="11012" max="11012" width="6.83203125" style="356" customWidth="1"/>
    <col min="11013" max="11013" width="60.1640625" style="356" customWidth="1"/>
    <col min="11014" max="11014" width="8.1640625" style="356" customWidth="1"/>
    <col min="11015" max="11017" width="14.5" style="356" customWidth="1"/>
    <col min="11018" max="11267" width="9.33203125" style="356"/>
    <col min="11268" max="11268" width="6.83203125" style="356" customWidth="1"/>
    <col min="11269" max="11269" width="60.1640625" style="356" customWidth="1"/>
    <col min="11270" max="11270" width="8.1640625" style="356" customWidth="1"/>
    <col min="11271" max="11273" width="14.5" style="356" customWidth="1"/>
    <col min="11274" max="11523" width="9.33203125" style="356"/>
    <col min="11524" max="11524" width="6.83203125" style="356" customWidth="1"/>
    <col min="11525" max="11525" width="60.1640625" style="356" customWidth="1"/>
    <col min="11526" max="11526" width="8.1640625" style="356" customWidth="1"/>
    <col min="11527" max="11529" width="14.5" style="356" customWidth="1"/>
    <col min="11530" max="11779" width="9.33203125" style="356"/>
    <col min="11780" max="11780" width="6.83203125" style="356" customWidth="1"/>
    <col min="11781" max="11781" width="60.1640625" style="356" customWidth="1"/>
    <col min="11782" max="11782" width="8.1640625" style="356" customWidth="1"/>
    <col min="11783" max="11785" width="14.5" style="356" customWidth="1"/>
    <col min="11786" max="12035" width="9.33203125" style="356"/>
    <col min="12036" max="12036" width="6.83203125" style="356" customWidth="1"/>
    <col min="12037" max="12037" width="60.1640625" style="356" customWidth="1"/>
    <col min="12038" max="12038" width="8.1640625" style="356" customWidth="1"/>
    <col min="12039" max="12041" width="14.5" style="356" customWidth="1"/>
    <col min="12042" max="12291" width="9.33203125" style="356"/>
    <col min="12292" max="12292" width="6.83203125" style="356" customWidth="1"/>
    <col min="12293" max="12293" width="60.1640625" style="356" customWidth="1"/>
    <col min="12294" max="12294" width="8.1640625" style="356" customWidth="1"/>
    <col min="12295" max="12297" width="14.5" style="356" customWidth="1"/>
    <col min="12298" max="12547" width="9.33203125" style="356"/>
    <col min="12548" max="12548" width="6.83203125" style="356" customWidth="1"/>
    <col min="12549" max="12549" width="60.1640625" style="356" customWidth="1"/>
    <col min="12550" max="12550" width="8.1640625" style="356" customWidth="1"/>
    <col min="12551" max="12553" width="14.5" style="356" customWidth="1"/>
    <col min="12554" max="12803" width="9.33203125" style="356"/>
    <col min="12804" max="12804" width="6.83203125" style="356" customWidth="1"/>
    <col min="12805" max="12805" width="60.1640625" style="356" customWidth="1"/>
    <col min="12806" max="12806" width="8.1640625" style="356" customWidth="1"/>
    <col min="12807" max="12809" width="14.5" style="356" customWidth="1"/>
    <col min="12810" max="13059" width="9.33203125" style="356"/>
    <col min="13060" max="13060" width="6.83203125" style="356" customWidth="1"/>
    <col min="13061" max="13061" width="60.1640625" style="356" customWidth="1"/>
    <col min="13062" max="13062" width="8.1640625" style="356" customWidth="1"/>
    <col min="13063" max="13065" width="14.5" style="356" customWidth="1"/>
    <col min="13066" max="13315" width="9.33203125" style="356"/>
    <col min="13316" max="13316" width="6.83203125" style="356" customWidth="1"/>
    <col min="13317" max="13317" width="60.1640625" style="356" customWidth="1"/>
    <col min="13318" max="13318" width="8.1640625" style="356" customWidth="1"/>
    <col min="13319" max="13321" width="14.5" style="356" customWidth="1"/>
    <col min="13322" max="13571" width="9.33203125" style="356"/>
    <col min="13572" max="13572" width="6.83203125" style="356" customWidth="1"/>
    <col min="13573" max="13573" width="60.1640625" style="356" customWidth="1"/>
    <col min="13574" max="13574" width="8.1640625" style="356" customWidth="1"/>
    <col min="13575" max="13577" width="14.5" style="356" customWidth="1"/>
    <col min="13578" max="13827" width="9.33203125" style="356"/>
    <col min="13828" max="13828" width="6.83203125" style="356" customWidth="1"/>
    <col min="13829" max="13829" width="60.1640625" style="356" customWidth="1"/>
    <col min="13830" max="13830" width="8.1640625" style="356" customWidth="1"/>
    <col min="13831" max="13833" width="14.5" style="356" customWidth="1"/>
    <col min="13834" max="14083" width="9.33203125" style="356"/>
    <col min="14084" max="14084" width="6.83203125" style="356" customWidth="1"/>
    <col min="14085" max="14085" width="60.1640625" style="356" customWidth="1"/>
    <col min="14086" max="14086" width="8.1640625" style="356" customWidth="1"/>
    <col min="14087" max="14089" width="14.5" style="356" customWidth="1"/>
    <col min="14090" max="14339" width="9.33203125" style="356"/>
    <col min="14340" max="14340" width="6.83203125" style="356" customWidth="1"/>
    <col min="14341" max="14341" width="60.1640625" style="356" customWidth="1"/>
    <col min="14342" max="14342" width="8.1640625" style="356" customWidth="1"/>
    <col min="14343" max="14345" width="14.5" style="356" customWidth="1"/>
    <col min="14346" max="14595" width="9.33203125" style="356"/>
    <col min="14596" max="14596" width="6.83203125" style="356" customWidth="1"/>
    <col min="14597" max="14597" width="60.1640625" style="356" customWidth="1"/>
    <col min="14598" max="14598" width="8.1640625" style="356" customWidth="1"/>
    <col min="14599" max="14601" width="14.5" style="356" customWidth="1"/>
    <col min="14602" max="14851" width="9.33203125" style="356"/>
    <col min="14852" max="14852" width="6.83203125" style="356" customWidth="1"/>
    <col min="14853" max="14853" width="60.1640625" style="356" customWidth="1"/>
    <col min="14854" max="14854" width="8.1640625" style="356" customWidth="1"/>
    <col min="14855" max="14857" width="14.5" style="356" customWidth="1"/>
    <col min="14858" max="15107" width="9.33203125" style="356"/>
    <col min="15108" max="15108" width="6.83203125" style="356" customWidth="1"/>
    <col min="15109" max="15109" width="60.1640625" style="356" customWidth="1"/>
    <col min="15110" max="15110" width="8.1640625" style="356" customWidth="1"/>
    <col min="15111" max="15113" width="14.5" style="356" customWidth="1"/>
    <col min="15114" max="15363" width="9.33203125" style="356"/>
    <col min="15364" max="15364" width="6.83203125" style="356" customWidth="1"/>
    <col min="15365" max="15365" width="60.1640625" style="356" customWidth="1"/>
    <col min="15366" max="15366" width="8.1640625" style="356" customWidth="1"/>
    <col min="15367" max="15369" width="14.5" style="356" customWidth="1"/>
    <col min="15370" max="15619" width="9.33203125" style="356"/>
    <col min="15620" max="15620" width="6.83203125" style="356" customWidth="1"/>
    <col min="15621" max="15621" width="60.1640625" style="356" customWidth="1"/>
    <col min="15622" max="15622" width="8.1640625" style="356" customWidth="1"/>
    <col min="15623" max="15625" width="14.5" style="356" customWidth="1"/>
    <col min="15626" max="15875" width="9.33203125" style="356"/>
    <col min="15876" max="15876" width="6.83203125" style="356" customWidth="1"/>
    <col min="15877" max="15877" width="60.1640625" style="356" customWidth="1"/>
    <col min="15878" max="15878" width="8.1640625" style="356" customWidth="1"/>
    <col min="15879" max="15881" width="14.5" style="356" customWidth="1"/>
    <col min="15882" max="16131" width="9.33203125" style="356"/>
    <col min="16132" max="16132" width="6.83203125" style="356" customWidth="1"/>
    <col min="16133" max="16133" width="60.1640625" style="356" customWidth="1"/>
    <col min="16134" max="16134" width="8.1640625" style="356" customWidth="1"/>
    <col min="16135" max="16137" width="14.5" style="356" customWidth="1"/>
    <col min="16138" max="16384" width="9.33203125" style="356"/>
  </cols>
  <sheetData>
    <row r="1" spans="1:10" s="350" customFormat="1" ht="55.5" customHeight="1">
      <c r="A1" s="1396" t="s">
        <v>706</v>
      </c>
      <c r="B1" s="1397"/>
      <c r="C1" s="1397"/>
      <c r="D1" s="1397"/>
      <c r="E1" s="1397"/>
      <c r="F1" s="1397"/>
      <c r="G1" s="1397"/>
      <c r="H1" s="1397"/>
      <c r="I1" s="1397"/>
    </row>
    <row r="2" spans="1:10" s="353" customFormat="1" ht="15.95" customHeight="1">
      <c r="A2" s="351"/>
      <c r="B2" s="351"/>
      <c r="C2" s="352"/>
      <c r="D2" s="352"/>
      <c r="E2" s="352"/>
      <c r="F2" s="352"/>
      <c r="G2" s="352"/>
      <c r="H2" s="352"/>
      <c r="I2" s="352"/>
      <c r="J2" s="352" t="s">
        <v>1</v>
      </c>
    </row>
    <row r="3" spans="1:10" ht="38.25" customHeight="1">
      <c r="A3" s="354" t="s">
        <v>396</v>
      </c>
      <c r="B3" s="354" t="s">
        <v>446</v>
      </c>
      <c r="C3" s="355" t="s">
        <v>447</v>
      </c>
      <c r="D3" s="355" t="s">
        <v>448</v>
      </c>
      <c r="E3" s="355" t="s">
        <v>738</v>
      </c>
      <c r="F3" s="355" t="s">
        <v>745</v>
      </c>
      <c r="G3" s="355" t="s">
        <v>698</v>
      </c>
      <c r="H3" s="355" t="s">
        <v>449</v>
      </c>
      <c r="I3" s="355" t="s">
        <v>689</v>
      </c>
      <c r="J3" s="1157" t="s">
        <v>698</v>
      </c>
    </row>
    <row r="4" spans="1:10" s="358" customFormat="1" ht="12.95" customHeight="1">
      <c r="A4" s="357" t="s">
        <v>5</v>
      </c>
      <c r="B4" s="357" t="s">
        <v>6</v>
      </c>
      <c r="C4" s="357" t="s">
        <v>7</v>
      </c>
      <c r="D4" s="357" t="s">
        <v>8</v>
      </c>
      <c r="E4" s="357" t="s">
        <v>268</v>
      </c>
      <c r="F4" s="357"/>
      <c r="G4" s="357" t="s">
        <v>450</v>
      </c>
      <c r="H4" s="357" t="s">
        <v>739</v>
      </c>
      <c r="I4" s="357" t="s">
        <v>740</v>
      </c>
      <c r="J4" s="1158" t="s">
        <v>741</v>
      </c>
    </row>
    <row r="5" spans="1:10" s="358" customFormat="1" ht="15.95" customHeight="1">
      <c r="A5" s="1398" t="s">
        <v>265</v>
      </c>
      <c r="B5" s="1399"/>
      <c r="C5" s="1399"/>
      <c r="D5" s="1399"/>
      <c r="E5" s="1399"/>
      <c r="F5" s="1399"/>
      <c r="G5" s="1399"/>
      <c r="H5" s="1399"/>
      <c r="I5" s="1400"/>
      <c r="J5" s="1153"/>
    </row>
    <row r="6" spans="1:10" s="358" customFormat="1" ht="25.5" customHeight="1">
      <c r="A6" s="359" t="s">
        <v>9</v>
      </c>
      <c r="B6" s="360" t="s">
        <v>451</v>
      </c>
      <c r="C6" s="359" t="s">
        <v>452</v>
      </c>
      <c r="D6" s="361"/>
      <c r="E6" s="361"/>
      <c r="F6" s="361"/>
      <c r="G6" s="361"/>
      <c r="H6" s="361"/>
      <c r="I6" s="361">
        <f>SUM(D6:H6)</f>
        <v>0</v>
      </c>
      <c r="J6" s="1159"/>
    </row>
    <row r="7" spans="1:10" s="358" customFormat="1" ht="30" customHeight="1">
      <c r="A7" s="362" t="s">
        <v>12</v>
      </c>
      <c r="B7" s="363" t="s">
        <v>453</v>
      </c>
      <c r="C7" s="362" t="s">
        <v>454</v>
      </c>
      <c r="D7" s="364"/>
      <c r="E7" s="364"/>
      <c r="F7" s="364"/>
      <c r="G7" s="364"/>
      <c r="H7" s="364"/>
      <c r="I7" s="364">
        <f>SUM(D7:H7)</f>
        <v>0</v>
      </c>
      <c r="J7" s="1155"/>
    </row>
    <row r="8" spans="1:10" s="358" customFormat="1" ht="25.5" customHeight="1">
      <c r="A8" s="362" t="s">
        <v>15</v>
      </c>
      <c r="B8" s="363" t="s">
        <v>455</v>
      </c>
      <c r="C8" s="365" t="s">
        <v>456</v>
      </c>
      <c r="D8" s="364"/>
      <c r="E8" s="364"/>
      <c r="F8" s="364"/>
      <c r="G8" s="364"/>
      <c r="H8" s="364"/>
      <c r="I8" s="364">
        <f>SUM(D8:H8)</f>
        <v>0</v>
      </c>
      <c r="J8" s="1155"/>
    </row>
    <row r="9" spans="1:10" s="358" customFormat="1" ht="25.5" customHeight="1">
      <c r="A9" s="362" t="s">
        <v>18</v>
      </c>
      <c r="B9" s="363" t="s">
        <v>457</v>
      </c>
      <c r="C9" s="365" t="s">
        <v>458</v>
      </c>
      <c r="D9" s="364"/>
      <c r="E9" s="364"/>
      <c r="F9" s="364"/>
      <c r="G9" s="364"/>
      <c r="H9" s="364"/>
      <c r="I9" s="364">
        <f>SUM(D9:H9)</f>
        <v>0</v>
      </c>
      <c r="J9" s="1155"/>
    </row>
    <row r="10" spans="1:10" s="358" customFormat="1" ht="27.75" customHeight="1">
      <c r="A10" s="366" t="s">
        <v>21</v>
      </c>
      <c r="B10" s="367" t="s">
        <v>459</v>
      </c>
      <c r="C10" s="366" t="s">
        <v>35</v>
      </c>
      <c r="D10" s="368">
        <f>SUM(D6:D9)</f>
        <v>0</v>
      </c>
      <c r="E10" s="368"/>
      <c r="F10" s="368"/>
      <c r="G10" s="368"/>
      <c r="H10" s="368">
        <f>SUM(H6:H9)</f>
        <v>0</v>
      </c>
      <c r="I10" s="368">
        <f>SUM(I6:I9)</f>
        <v>0</v>
      </c>
      <c r="J10" s="1155"/>
    </row>
    <row r="11" spans="1:10" s="358" customFormat="1" ht="24.75" customHeight="1">
      <c r="A11" s="362" t="s">
        <v>24</v>
      </c>
      <c r="B11" s="363" t="s">
        <v>460</v>
      </c>
      <c r="C11" s="362" t="s">
        <v>461</v>
      </c>
      <c r="D11" s="368"/>
      <c r="E11" s="368"/>
      <c r="F11" s="368"/>
      <c r="G11" s="368"/>
      <c r="H11" s="368"/>
      <c r="I11" s="368">
        <f>SUM(D11:H11)</f>
        <v>0</v>
      </c>
      <c r="J11" s="1155"/>
    </row>
    <row r="12" spans="1:10" s="358" customFormat="1" ht="30" customHeight="1">
      <c r="A12" s="362" t="s">
        <v>27</v>
      </c>
      <c r="B12" s="363" t="s">
        <v>462</v>
      </c>
      <c r="C12" s="362" t="s">
        <v>463</v>
      </c>
      <c r="D12" s="368"/>
      <c r="E12" s="368"/>
      <c r="F12" s="368"/>
      <c r="G12" s="368"/>
      <c r="H12" s="368"/>
      <c r="I12" s="368">
        <f>SUM(D11:H11)</f>
        <v>0</v>
      </c>
      <c r="J12" s="1155"/>
    </row>
    <row r="13" spans="1:10" s="358" customFormat="1" ht="30" customHeight="1">
      <c r="A13" s="362" t="s">
        <v>30</v>
      </c>
      <c r="B13" s="363" t="s">
        <v>464</v>
      </c>
      <c r="C13" s="362" t="s">
        <v>465</v>
      </c>
      <c r="D13" s="368"/>
      <c r="E13" s="368"/>
      <c r="F13" s="368"/>
      <c r="G13" s="368"/>
      <c r="H13" s="368"/>
      <c r="I13" s="368">
        <f>SUM(D13:H13)</f>
        <v>0</v>
      </c>
      <c r="J13" s="1155"/>
    </row>
    <row r="14" spans="1:10" s="358" customFormat="1" ht="30" customHeight="1">
      <c r="A14" s="362" t="s">
        <v>33</v>
      </c>
      <c r="B14" s="363" t="s">
        <v>466</v>
      </c>
      <c r="C14" s="362" t="s">
        <v>467</v>
      </c>
      <c r="D14" s="368"/>
      <c r="E14" s="368"/>
      <c r="F14" s="368"/>
      <c r="G14" s="368"/>
      <c r="H14" s="368"/>
      <c r="I14" s="368">
        <f>SUM(D13:H13)</f>
        <v>0</v>
      </c>
      <c r="J14" s="1155"/>
    </row>
    <row r="15" spans="1:10" s="358" customFormat="1" ht="21.75" customHeight="1">
      <c r="A15" s="366" t="s">
        <v>36</v>
      </c>
      <c r="B15" s="369" t="s">
        <v>437</v>
      </c>
      <c r="C15" s="370" t="s">
        <v>58</v>
      </c>
      <c r="D15" s="368">
        <f>SUM(D11:D14)</f>
        <v>0</v>
      </c>
      <c r="E15" s="368"/>
      <c r="F15" s="368"/>
      <c r="G15" s="368"/>
      <c r="H15" s="368">
        <f>SUM(H11:H14)</f>
        <v>0</v>
      </c>
      <c r="I15" s="368">
        <f>SUM(I11:I14)</f>
        <v>0</v>
      </c>
      <c r="J15" s="1155"/>
    </row>
    <row r="16" spans="1:10" s="374" customFormat="1" ht="16.5" customHeight="1">
      <c r="A16" s="362" t="s">
        <v>38</v>
      </c>
      <c r="B16" s="371" t="s">
        <v>110</v>
      </c>
      <c r="C16" s="372" t="s">
        <v>111</v>
      </c>
      <c r="D16" s="373"/>
      <c r="E16" s="373"/>
      <c r="F16" s="373">
        <v>1</v>
      </c>
      <c r="G16" s="373">
        <v>1</v>
      </c>
      <c r="H16" s="373"/>
      <c r="I16" s="373"/>
      <c r="J16" s="1154">
        <v>1</v>
      </c>
    </row>
    <row r="17" spans="1:10" s="374" customFormat="1" ht="16.5" customHeight="1">
      <c r="A17" s="362" t="s">
        <v>40</v>
      </c>
      <c r="B17" s="371" t="s">
        <v>113</v>
      </c>
      <c r="C17" s="372" t="s">
        <v>114</v>
      </c>
      <c r="D17" s="373"/>
      <c r="E17" s="373"/>
      <c r="F17" s="373"/>
      <c r="G17" s="373"/>
      <c r="H17" s="373"/>
      <c r="I17" s="373">
        <f>SUM(D17:H17)</f>
        <v>0</v>
      </c>
      <c r="J17" s="1154"/>
    </row>
    <row r="18" spans="1:10" s="374" customFormat="1" ht="16.5" customHeight="1">
      <c r="A18" s="362" t="s">
        <v>42</v>
      </c>
      <c r="B18" s="371" t="s">
        <v>468</v>
      </c>
      <c r="C18" s="372" t="s">
        <v>117</v>
      </c>
      <c r="D18" s="373">
        <f>SUM(D19:D20)</f>
        <v>0</v>
      </c>
      <c r="E18" s="373"/>
      <c r="F18" s="373"/>
      <c r="G18" s="373"/>
      <c r="H18" s="373">
        <f>SUM(H19:H20)</f>
        <v>0</v>
      </c>
      <c r="I18" s="373">
        <f>SUM(I19:I20)</f>
        <v>0</v>
      </c>
      <c r="J18" s="1154"/>
    </row>
    <row r="19" spans="1:10" s="374" customFormat="1" ht="16.5" customHeight="1">
      <c r="A19" s="362" t="s">
        <v>44</v>
      </c>
      <c r="B19" s="375" t="s">
        <v>469</v>
      </c>
      <c r="C19" s="376" t="s">
        <v>470</v>
      </c>
      <c r="D19" s="377"/>
      <c r="E19" s="377"/>
      <c r="F19" s="377"/>
      <c r="G19" s="377"/>
      <c r="H19" s="377"/>
      <c r="I19" s="377">
        <f>SUM(D19:H19)</f>
        <v>0</v>
      </c>
      <c r="J19" s="1154"/>
    </row>
    <row r="20" spans="1:10" s="378" customFormat="1" ht="16.5" customHeight="1">
      <c r="A20" s="362" t="s">
        <v>46</v>
      </c>
      <c r="B20" s="375" t="s">
        <v>471</v>
      </c>
      <c r="C20" s="376" t="s">
        <v>472</v>
      </c>
      <c r="D20" s="377"/>
      <c r="E20" s="377"/>
      <c r="F20" s="377"/>
      <c r="G20" s="377"/>
      <c r="H20" s="377"/>
      <c r="I20" s="377">
        <f>SUM(D20:H20)</f>
        <v>0</v>
      </c>
      <c r="J20" s="1160"/>
    </row>
    <row r="21" spans="1:10" s="378" customFormat="1" ht="16.5" customHeight="1">
      <c r="A21" s="362" t="s">
        <v>48</v>
      </c>
      <c r="B21" s="379" t="s">
        <v>119</v>
      </c>
      <c r="C21" s="372" t="s">
        <v>120</v>
      </c>
      <c r="D21" s="377"/>
      <c r="E21" s="377"/>
      <c r="F21" s="377"/>
      <c r="G21" s="377"/>
      <c r="H21" s="377"/>
      <c r="I21" s="377">
        <f>SUM(D21:H21)</f>
        <v>0</v>
      </c>
      <c r="J21" s="1160"/>
    </row>
    <row r="22" spans="1:10" s="374" customFormat="1" ht="16.5" customHeight="1">
      <c r="A22" s="362" t="s">
        <v>50</v>
      </c>
      <c r="B22" s="371" t="s">
        <v>122</v>
      </c>
      <c r="C22" s="372" t="s">
        <v>123</v>
      </c>
      <c r="D22" s="373"/>
      <c r="E22" s="373"/>
      <c r="F22" s="373"/>
      <c r="G22" s="373"/>
      <c r="H22" s="373"/>
      <c r="I22" s="377">
        <f t="shared" ref="I22:I27" si="0">SUM(D22:H22)</f>
        <v>0</v>
      </c>
      <c r="J22" s="1154"/>
    </row>
    <row r="23" spans="1:10" s="374" customFormat="1" ht="16.5" customHeight="1">
      <c r="A23" s="362" t="s">
        <v>53</v>
      </c>
      <c r="B23" s="371" t="s">
        <v>473</v>
      </c>
      <c r="C23" s="372" t="s">
        <v>126</v>
      </c>
      <c r="D23" s="373"/>
      <c r="E23" s="373"/>
      <c r="F23" s="373"/>
      <c r="G23" s="373"/>
      <c r="H23" s="373"/>
      <c r="I23" s="377">
        <f t="shared" si="0"/>
        <v>0</v>
      </c>
      <c r="J23" s="1154"/>
    </row>
    <row r="24" spans="1:10" s="378" customFormat="1" ht="16.5" customHeight="1">
      <c r="A24" s="362" t="s">
        <v>56</v>
      </c>
      <c r="B24" s="371" t="s">
        <v>474</v>
      </c>
      <c r="C24" s="372" t="s">
        <v>129</v>
      </c>
      <c r="D24" s="373"/>
      <c r="E24" s="373"/>
      <c r="F24" s="373"/>
      <c r="G24" s="373"/>
      <c r="H24" s="373"/>
      <c r="I24" s="377">
        <f t="shared" si="0"/>
        <v>0</v>
      </c>
      <c r="J24" s="1160"/>
    </row>
    <row r="25" spans="1:10" s="378" customFormat="1" ht="16.5" customHeight="1">
      <c r="A25" s="362" t="s">
        <v>59</v>
      </c>
      <c r="B25" s="380" t="s">
        <v>131</v>
      </c>
      <c r="C25" s="372" t="s">
        <v>132</v>
      </c>
      <c r="D25" s="373"/>
      <c r="E25" s="373"/>
      <c r="F25" s="373"/>
      <c r="G25" s="373"/>
      <c r="H25" s="373"/>
      <c r="I25" s="377">
        <f t="shared" si="0"/>
        <v>0</v>
      </c>
      <c r="J25" s="1160"/>
    </row>
    <row r="26" spans="1:10" s="378" customFormat="1" ht="16.5" customHeight="1">
      <c r="A26" s="362" t="s">
        <v>61</v>
      </c>
      <c r="B26" s="371" t="s">
        <v>475</v>
      </c>
      <c r="C26" s="372" t="s">
        <v>135</v>
      </c>
      <c r="D26" s="373"/>
      <c r="E26" s="373"/>
      <c r="F26" s="373"/>
      <c r="G26" s="373"/>
      <c r="H26" s="373"/>
      <c r="I26" s="377">
        <f t="shared" si="0"/>
        <v>0</v>
      </c>
      <c r="J26" s="1160"/>
    </row>
    <row r="27" spans="1:10" s="378" customFormat="1" ht="16.5" customHeight="1">
      <c r="A27" s="362" t="s">
        <v>63</v>
      </c>
      <c r="B27" s="371" t="s">
        <v>476</v>
      </c>
      <c r="C27" s="372" t="s">
        <v>138</v>
      </c>
      <c r="D27" s="373"/>
      <c r="E27" s="373"/>
      <c r="F27" s="373"/>
      <c r="G27" s="373"/>
      <c r="H27" s="373"/>
      <c r="I27" s="377">
        <f t="shared" si="0"/>
        <v>0</v>
      </c>
      <c r="J27" s="1160"/>
    </row>
    <row r="28" spans="1:10" s="378" customFormat="1" ht="16.5" customHeight="1">
      <c r="A28" s="362" t="s">
        <v>65</v>
      </c>
      <c r="B28" s="371" t="s">
        <v>140</v>
      </c>
      <c r="C28" s="372" t="s">
        <v>141</v>
      </c>
      <c r="D28" s="381"/>
      <c r="E28" s="381"/>
      <c r="F28" s="1258">
        <v>8922</v>
      </c>
      <c r="G28" s="1258">
        <v>8922</v>
      </c>
      <c r="H28" s="381"/>
      <c r="I28" s="377"/>
      <c r="J28" s="1261">
        <v>8922</v>
      </c>
    </row>
    <row r="29" spans="1:10" s="378" customFormat="1" ht="16.5" customHeight="1">
      <c r="A29" s="366" t="s">
        <v>67</v>
      </c>
      <c r="B29" s="382" t="s">
        <v>477</v>
      </c>
      <c r="C29" s="383" t="s">
        <v>144</v>
      </c>
      <c r="D29" s="384">
        <f>SUM(D16+D17+D18+D21+D22+D23+D24+D25+D26+D27+D28)</f>
        <v>0</v>
      </c>
      <c r="E29" s="384"/>
      <c r="F29" s="384"/>
      <c r="G29" s="384"/>
      <c r="H29" s="384">
        <f>SUM(H16+H17+H18+H21+H22+H23+H24+H25+H26+H27+H28)</f>
        <v>0</v>
      </c>
      <c r="I29" s="384">
        <f>SUM(I16+I17+I18+I21+I22+I23+I24+I25+I26+I27+I28)</f>
        <v>0</v>
      </c>
      <c r="J29" s="1160"/>
    </row>
    <row r="30" spans="1:10" s="385" customFormat="1" ht="16.5" customHeight="1">
      <c r="A30" s="366" t="s">
        <v>69</v>
      </c>
      <c r="B30" s="382" t="s">
        <v>439</v>
      </c>
      <c r="C30" s="383" t="s">
        <v>162</v>
      </c>
      <c r="D30" s="384"/>
      <c r="E30" s="384"/>
      <c r="F30" s="384"/>
      <c r="G30" s="384"/>
      <c r="H30" s="384"/>
      <c r="I30" s="384">
        <f>SUM(D30:H30)</f>
        <v>0</v>
      </c>
      <c r="J30" s="1161"/>
    </row>
    <row r="31" spans="1:10" s="378" customFormat="1" ht="16.5" customHeight="1">
      <c r="A31" s="366" t="s">
        <v>71</v>
      </c>
      <c r="B31" s="382" t="s">
        <v>405</v>
      </c>
      <c r="C31" s="383" t="s">
        <v>171</v>
      </c>
      <c r="D31" s="146"/>
      <c r="E31" s="146"/>
      <c r="F31" s="146"/>
      <c r="G31" s="146"/>
      <c r="H31" s="146"/>
      <c r="I31" s="146">
        <f>SUM(D31:H31)</f>
        <v>0</v>
      </c>
      <c r="J31" s="1160"/>
    </row>
    <row r="32" spans="1:10" s="378" customFormat="1" ht="16.5" customHeight="1">
      <c r="A32" s="386" t="s">
        <v>74</v>
      </c>
      <c r="B32" s="387" t="s">
        <v>440</v>
      </c>
      <c r="C32" s="388" t="s">
        <v>180</v>
      </c>
      <c r="D32" s="389"/>
      <c r="E32" s="389"/>
      <c r="F32" s="389"/>
      <c r="G32" s="389"/>
      <c r="H32" s="389"/>
      <c r="I32" s="389">
        <f>SUM(D32:H32)</f>
        <v>0</v>
      </c>
      <c r="J32" s="1160"/>
    </row>
    <row r="33" spans="1:10" s="378" customFormat="1" ht="16.5" customHeight="1">
      <c r="A33" s="390" t="s">
        <v>77</v>
      </c>
      <c r="B33" s="391" t="s">
        <v>478</v>
      </c>
      <c r="C33" s="392"/>
      <c r="D33" s="393">
        <f>D10+D15+D29+D30+D31+D32</f>
        <v>0</v>
      </c>
      <c r="E33" s="393"/>
      <c r="F33" s="393">
        <f>SUM(F16:F28)</f>
        <v>8923</v>
      </c>
      <c r="G33" s="393">
        <f>SUM(G16:G32)</f>
        <v>8923</v>
      </c>
      <c r="H33" s="393">
        <f>H10+H15+H29+H30+H31+H32</f>
        <v>0</v>
      </c>
      <c r="I33" s="393">
        <f>I10+I15+I29+I30+I31+I32</f>
        <v>0</v>
      </c>
      <c r="J33" s="1262">
        <v>8923</v>
      </c>
    </row>
    <row r="34" spans="1:10" s="374" customFormat="1" ht="16.5" customHeight="1">
      <c r="A34" s="362" t="s">
        <v>80</v>
      </c>
      <c r="B34" s="394" t="s">
        <v>479</v>
      </c>
      <c r="C34" s="395" t="s">
        <v>189</v>
      </c>
      <c r="D34" s="396">
        <f>SUM(D35:D36)</f>
        <v>0</v>
      </c>
      <c r="E34" s="396"/>
      <c r="F34" s="396">
        <v>132242</v>
      </c>
      <c r="G34" s="396">
        <f>SUM(F34)</f>
        <v>132242</v>
      </c>
      <c r="H34" s="396">
        <f>SUM(H35:H36)</f>
        <v>0</v>
      </c>
      <c r="I34" s="396">
        <f>SUM(I35:I36)</f>
        <v>0</v>
      </c>
      <c r="J34" s="1223">
        <v>132242</v>
      </c>
    </row>
    <row r="35" spans="1:10" s="374" customFormat="1" ht="16.5" customHeight="1">
      <c r="A35" s="362" t="s">
        <v>82</v>
      </c>
      <c r="B35" s="118" t="s">
        <v>191</v>
      </c>
      <c r="C35" s="395" t="s">
        <v>192</v>
      </c>
      <c r="D35" s="396"/>
      <c r="E35" s="396"/>
      <c r="F35" s="396"/>
      <c r="G35" s="396"/>
      <c r="H35" s="396"/>
      <c r="I35" s="396">
        <f>SUM(D35:H35)</f>
        <v>0</v>
      </c>
      <c r="J35" s="1154"/>
    </row>
    <row r="36" spans="1:10" s="374" customFormat="1" ht="16.5" customHeight="1">
      <c r="A36" s="362" t="s">
        <v>84</v>
      </c>
      <c r="B36" s="118" t="s">
        <v>194</v>
      </c>
      <c r="C36" s="395" t="s">
        <v>195</v>
      </c>
      <c r="D36" s="396"/>
      <c r="E36" s="396"/>
      <c r="F36" s="396"/>
      <c r="G36" s="396"/>
      <c r="H36" s="396"/>
      <c r="I36" s="396">
        <f>SUM(D36:H36)</f>
        <v>0</v>
      </c>
      <c r="J36" s="1154"/>
    </row>
    <row r="37" spans="1:10" s="374" customFormat="1" ht="16.5" customHeight="1">
      <c r="A37" s="362" t="s">
        <v>86</v>
      </c>
      <c r="B37" s="394" t="s">
        <v>480</v>
      </c>
      <c r="C37" s="397" t="s">
        <v>481</v>
      </c>
      <c r="D37" s="396">
        <f>SUM(D38:D39)</f>
        <v>16840583</v>
      </c>
      <c r="E37" s="396"/>
      <c r="F37" s="396">
        <v>-1762579</v>
      </c>
      <c r="G37" s="396">
        <f>SUM(D37:F37)</f>
        <v>15078004</v>
      </c>
      <c r="H37" s="396">
        <f t="shared" ref="H37" si="1">SUM(H38:H39)</f>
        <v>0</v>
      </c>
      <c r="I37" s="396">
        <f>SUM(D37)</f>
        <v>16840583</v>
      </c>
      <c r="J37" s="1220">
        <f>SUM(G37)</f>
        <v>15078004</v>
      </c>
    </row>
    <row r="38" spans="1:10" s="374" customFormat="1" ht="16.5" customHeight="1">
      <c r="A38" s="362"/>
      <c r="B38" s="616" t="s">
        <v>562</v>
      </c>
      <c r="C38" s="618" t="s">
        <v>481</v>
      </c>
      <c r="D38" s="396">
        <v>11438247</v>
      </c>
      <c r="E38" s="396"/>
      <c r="F38" s="396"/>
      <c r="G38" s="396">
        <f t="shared" ref="G38" si="2">SUM(D38:E38)</f>
        <v>11438247</v>
      </c>
      <c r="H38" s="396"/>
      <c r="I38" s="396">
        <f t="shared" ref="I38:I42" si="3">SUM(D38)</f>
        <v>11438247</v>
      </c>
      <c r="J38" s="1220">
        <f t="shared" ref="J38:J42" si="4">SUM(G38)</f>
        <v>11438247</v>
      </c>
    </row>
    <row r="39" spans="1:10" s="374" customFormat="1" ht="16.5" customHeight="1">
      <c r="A39" s="362"/>
      <c r="B39" s="617" t="s">
        <v>563</v>
      </c>
      <c r="C39" s="618" t="s">
        <v>481</v>
      </c>
      <c r="D39" s="396">
        <v>5402336</v>
      </c>
      <c r="E39" s="396"/>
      <c r="F39" s="396">
        <v>-1762579</v>
      </c>
      <c r="G39" s="396">
        <f>SUM(D39:F39)</f>
        <v>3639757</v>
      </c>
      <c r="H39" s="396"/>
      <c r="I39" s="396">
        <f t="shared" si="3"/>
        <v>5402336</v>
      </c>
      <c r="J39" s="1220">
        <f t="shared" si="4"/>
        <v>3639757</v>
      </c>
    </row>
    <row r="40" spans="1:10" s="374" customFormat="1" ht="16.5" customHeight="1">
      <c r="A40" s="362" t="s">
        <v>89</v>
      </c>
      <c r="B40" s="382" t="s">
        <v>482</v>
      </c>
      <c r="C40" s="398" t="s">
        <v>483</v>
      </c>
      <c r="D40" s="399">
        <f>SUM(D34+D37)</f>
        <v>16840583</v>
      </c>
      <c r="E40" s="399"/>
      <c r="F40" s="399"/>
      <c r="G40" s="399">
        <f>SUM(G38:G39)</f>
        <v>15078004</v>
      </c>
      <c r="H40" s="399">
        <f>SUM(H34+H37)</f>
        <v>0</v>
      </c>
      <c r="I40" s="1259">
        <f t="shared" si="3"/>
        <v>16840583</v>
      </c>
      <c r="J40" s="1260">
        <f t="shared" si="4"/>
        <v>15078004</v>
      </c>
    </row>
    <row r="41" spans="1:10" s="374" customFormat="1" ht="16.5" customHeight="1">
      <c r="A41" s="390" t="s">
        <v>93</v>
      </c>
      <c r="B41" s="391" t="s">
        <v>484</v>
      </c>
      <c r="C41" s="400" t="s">
        <v>198</v>
      </c>
      <c r="D41" s="401">
        <f>D40</f>
        <v>16840583</v>
      </c>
      <c r="E41" s="401"/>
      <c r="F41" s="401"/>
      <c r="G41" s="401">
        <f>SUM(G40,G34)</f>
        <v>15210246</v>
      </c>
      <c r="H41" s="401">
        <f t="shared" ref="H41" si="5">H40</f>
        <v>0</v>
      </c>
      <c r="I41" s="1259">
        <f t="shared" si="3"/>
        <v>16840583</v>
      </c>
      <c r="J41" s="1260">
        <f t="shared" si="4"/>
        <v>15210246</v>
      </c>
    </row>
    <row r="42" spans="1:10" s="374" customFormat="1" ht="23.25" customHeight="1">
      <c r="A42" s="390" t="s">
        <v>96</v>
      </c>
      <c r="B42" s="391" t="s">
        <v>485</v>
      </c>
      <c r="C42" s="402"/>
      <c r="D42" s="401">
        <f>D33+D41</f>
        <v>16840583</v>
      </c>
      <c r="E42" s="401"/>
      <c r="F42" s="401"/>
      <c r="G42" s="401">
        <f>SUM(G41,G33)</f>
        <v>15219169</v>
      </c>
      <c r="H42" s="401">
        <f>H33+H41</f>
        <v>0</v>
      </c>
      <c r="I42" s="1259">
        <f t="shared" si="3"/>
        <v>16840583</v>
      </c>
      <c r="J42" s="1260">
        <f t="shared" si="4"/>
        <v>15219169</v>
      </c>
    </row>
    <row r="43" spans="1:10" s="374" customFormat="1" ht="15" customHeight="1">
      <c r="A43" s="1401" t="s">
        <v>486</v>
      </c>
      <c r="B43" s="1401"/>
      <c r="C43" s="1401"/>
      <c r="D43" s="1401"/>
      <c r="E43" s="1401"/>
      <c r="F43" s="1401"/>
      <c r="G43" s="1401"/>
      <c r="H43" s="1401"/>
      <c r="I43" s="403"/>
    </row>
    <row r="44" spans="1:10" s="374" customFormat="1" ht="17.25" customHeight="1">
      <c r="A44" s="404" t="s">
        <v>9</v>
      </c>
      <c r="B44" s="405" t="s">
        <v>203</v>
      </c>
      <c r="C44" s="406" t="s">
        <v>204</v>
      </c>
      <c r="D44" s="407">
        <v>11468087</v>
      </c>
      <c r="E44" s="407"/>
      <c r="F44" s="407">
        <v>-203452</v>
      </c>
      <c r="G44" s="407">
        <f>SUM(D44:F44)</f>
        <v>11264635</v>
      </c>
      <c r="H44" s="407">
        <v>0</v>
      </c>
      <c r="I44" s="407">
        <f>SUM(D44)</f>
        <v>11468087</v>
      </c>
      <c r="J44" s="1222">
        <f>SUM(G44)</f>
        <v>11264635</v>
      </c>
    </row>
    <row r="45" spans="1:10" s="374" customFormat="1" ht="17.25" customHeight="1">
      <c r="A45" s="408" t="s">
        <v>12</v>
      </c>
      <c r="B45" s="409" t="s">
        <v>205</v>
      </c>
      <c r="C45" s="410" t="s">
        <v>206</v>
      </c>
      <c r="D45" s="411">
        <v>2256156</v>
      </c>
      <c r="E45" s="411"/>
      <c r="F45" s="407">
        <v>-19743</v>
      </c>
      <c r="G45" s="407">
        <f t="shared" ref="G45:G46" si="6">SUM(D45:F45)</f>
        <v>2236413</v>
      </c>
      <c r="H45" s="411">
        <v>0</v>
      </c>
      <c r="I45" s="407">
        <f t="shared" ref="I45:I46" si="7">SUM(D45)</f>
        <v>2256156</v>
      </c>
      <c r="J45" s="1222">
        <f t="shared" ref="J45:J46" si="8">SUM(G45)</f>
        <v>2236413</v>
      </c>
    </row>
    <row r="46" spans="1:10" s="374" customFormat="1" ht="17.25" customHeight="1">
      <c r="A46" s="408" t="s">
        <v>15</v>
      </c>
      <c r="B46" s="409" t="s">
        <v>207</v>
      </c>
      <c r="C46" s="410" t="s">
        <v>208</v>
      </c>
      <c r="D46" s="411">
        <v>3116340</v>
      </c>
      <c r="E46" s="411"/>
      <c r="F46" s="407">
        <v>-1398219</v>
      </c>
      <c r="G46" s="407">
        <f t="shared" si="6"/>
        <v>1718121</v>
      </c>
      <c r="H46" s="411">
        <v>0</v>
      </c>
      <c r="I46" s="407">
        <f t="shared" si="7"/>
        <v>3116340</v>
      </c>
      <c r="J46" s="1222">
        <f t="shared" si="8"/>
        <v>1718121</v>
      </c>
    </row>
    <row r="47" spans="1:10" s="374" customFormat="1" ht="17.25" customHeight="1">
      <c r="A47" s="408" t="s">
        <v>18</v>
      </c>
      <c r="B47" s="409" t="s">
        <v>209</v>
      </c>
      <c r="C47" s="410" t="s">
        <v>210</v>
      </c>
      <c r="D47" s="411"/>
      <c r="E47" s="411"/>
      <c r="F47" s="411"/>
      <c r="G47" s="411"/>
      <c r="H47" s="411"/>
      <c r="I47" s="407">
        <f>SUM(D47:H47)</f>
        <v>0</v>
      </c>
      <c r="J47" s="1223"/>
    </row>
    <row r="48" spans="1:10" s="374" customFormat="1" ht="17.25" customHeight="1">
      <c r="A48" s="408" t="s">
        <v>21</v>
      </c>
      <c r="B48" s="409" t="s">
        <v>211</v>
      </c>
      <c r="C48" s="410" t="s">
        <v>212</v>
      </c>
      <c r="D48" s="411"/>
      <c r="E48" s="411"/>
      <c r="F48" s="411"/>
      <c r="G48" s="411"/>
      <c r="H48" s="411"/>
      <c r="I48" s="407">
        <f>SUM(D48:H48)</f>
        <v>0</v>
      </c>
      <c r="J48" s="1224"/>
    </row>
    <row r="49" spans="1:13" s="358" customFormat="1" ht="17.25" customHeight="1">
      <c r="A49" s="412" t="s">
        <v>24</v>
      </c>
      <c r="B49" s="413" t="s">
        <v>487</v>
      </c>
      <c r="C49" s="414" t="s">
        <v>229</v>
      </c>
      <c r="D49" s="415">
        <f>SUM(D44:D48)</f>
        <v>16840583</v>
      </c>
      <c r="E49" s="415"/>
      <c r="F49" s="415">
        <f>SUM(F44:F48)</f>
        <v>-1621414</v>
      </c>
      <c r="G49" s="415">
        <f>SUM(G44:G48)</f>
        <v>15219169</v>
      </c>
      <c r="H49" s="415">
        <f>SUM(H44:H48)</f>
        <v>0</v>
      </c>
      <c r="I49" s="415">
        <f>SUM(I44:I48)</f>
        <v>16840583</v>
      </c>
      <c r="J49" s="1225">
        <f>SUM(G49)</f>
        <v>15219169</v>
      </c>
      <c r="K49" s="416"/>
      <c r="L49" s="416"/>
      <c r="M49" s="416"/>
    </row>
    <row r="50" spans="1:13" s="418" customFormat="1" ht="17.25" customHeight="1">
      <c r="A50" s="408" t="s">
        <v>27</v>
      </c>
      <c r="B50" s="409" t="s">
        <v>488</v>
      </c>
      <c r="C50" s="410" t="s">
        <v>231</v>
      </c>
      <c r="D50" s="411"/>
      <c r="E50" s="411"/>
      <c r="F50" s="411"/>
      <c r="G50" s="411"/>
      <c r="H50" s="411"/>
      <c r="I50" s="411">
        <f>SUM(D50:H50)</f>
        <v>0</v>
      </c>
      <c r="J50" s="1156"/>
      <c r="K50" s="417"/>
      <c r="L50" s="417"/>
      <c r="M50" s="417"/>
    </row>
    <row r="51" spans="1:13" ht="17.25" customHeight="1">
      <c r="A51" s="408" t="s">
        <v>30</v>
      </c>
      <c r="B51" s="409" t="s">
        <v>232</v>
      </c>
      <c r="C51" s="410" t="s">
        <v>233</v>
      </c>
      <c r="D51" s="411"/>
      <c r="E51" s="411"/>
      <c r="F51" s="411"/>
      <c r="G51" s="411"/>
      <c r="H51" s="411"/>
      <c r="I51" s="411">
        <f>SUM(D51:H51)</f>
        <v>0</v>
      </c>
      <c r="J51" s="1223"/>
      <c r="K51" s="419"/>
      <c r="L51" s="419"/>
      <c r="M51" s="419"/>
    </row>
    <row r="52" spans="1:13" ht="17.25" customHeight="1">
      <c r="A52" s="408" t="s">
        <v>33</v>
      </c>
      <c r="B52" s="409" t="s">
        <v>489</v>
      </c>
      <c r="C52" s="410" t="s">
        <v>235</v>
      </c>
      <c r="D52" s="411"/>
      <c r="E52" s="411"/>
      <c r="F52" s="411"/>
      <c r="G52" s="411"/>
      <c r="H52" s="411"/>
      <c r="I52" s="411">
        <f>SUM(D52:H52)</f>
        <v>0</v>
      </c>
      <c r="J52" s="1223"/>
      <c r="K52" s="419"/>
      <c r="L52" s="419"/>
      <c r="M52" s="419"/>
    </row>
    <row r="53" spans="1:13" ht="17.25" customHeight="1">
      <c r="A53" s="420" t="s">
        <v>36</v>
      </c>
      <c r="B53" s="421" t="s">
        <v>490</v>
      </c>
      <c r="C53" s="422" t="s">
        <v>247</v>
      </c>
      <c r="D53" s="423">
        <f>SUM(D50:D52)</f>
        <v>0</v>
      </c>
      <c r="E53" s="423"/>
      <c r="F53" s="423"/>
      <c r="G53" s="423"/>
      <c r="H53" s="423">
        <f>SUM(H50:H52)</f>
        <v>0</v>
      </c>
      <c r="I53" s="415">
        <f>SUM(D53:H53)</f>
        <v>0</v>
      </c>
      <c r="J53" s="1224"/>
      <c r="K53" s="419"/>
      <c r="L53" s="419"/>
      <c r="M53" s="419"/>
    </row>
    <row r="54" spans="1:13" ht="17.25" customHeight="1">
      <c r="A54" s="424" t="s">
        <v>38</v>
      </c>
      <c r="B54" s="425" t="s">
        <v>491</v>
      </c>
      <c r="C54" s="402" t="s">
        <v>492</v>
      </c>
      <c r="D54" s="426">
        <f>D49+D53</f>
        <v>16840583</v>
      </c>
      <c r="E54" s="426"/>
      <c r="F54" s="426"/>
      <c r="G54" s="426">
        <f>SUM(G49)</f>
        <v>15219169</v>
      </c>
      <c r="H54" s="426">
        <f>H49+H53</f>
        <v>0</v>
      </c>
      <c r="I54" s="426">
        <f>I49+I53</f>
        <v>16840583</v>
      </c>
      <c r="J54" s="1221">
        <f>SUM(G54)</f>
        <v>15219169</v>
      </c>
      <c r="K54" s="419"/>
      <c r="L54" s="419"/>
      <c r="M54" s="419"/>
    </row>
    <row r="55" spans="1:13" ht="17.25" customHeight="1">
      <c r="A55" s="427" t="s">
        <v>40</v>
      </c>
      <c r="B55" s="428" t="s">
        <v>493</v>
      </c>
      <c r="C55" s="429" t="s">
        <v>494</v>
      </c>
      <c r="D55" s="430"/>
      <c r="E55" s="430"/>
      <c r="F55" s="430"/>
      <c r="G55" s="430"/>
      <c r="H55" s="430"/>
      <c r="I55" s="430">
        <f>SUM(D55:H55)</f>
        <v>0</v>
      </c>
      <c r="J55" s="1157"/>
      <c r="K55" s="419"/>
      <c r="L55" s="419"/>
      <c r="M55" s="419"/>
    </row>
    <row r="56" spans="1:13" ht="27.75" customHeight="1">
      <c r="A56" s="402" t="s">
        <v>44</v>
      </c>
      <c r="B56" s="425" t="s">
        <v>564</v>
      </c>
      <c r="C56" s="402" t="s">
        <v>259</v>
      </c>
      <c r="D56" s="426">
        <f>SUM(D55:D55)</f>
        <v>0</v>
      </c>
      <c r="E56" s="426"/>
      <c r="F56" s="426"/>
      <c r="G56" s="426"/>
      <c r="H56" s="426">
        <f>SUM(H55:H55)</f>
        <v>0</v>
      </c>
      <c r="I56" s="426">
        <f>SUM(I55:I55)</f>
        <v>0</v>
      </c>
      <c r="J56" s="1226"/>
      <c r="K56" s="419"/>
      <c r="L56" s="419"/>
      <c r="M56" s="419"/>
    </row>
    <row r="57" spans="1:13" ht="17.25" customHeight="1">
      <c r="A57" s="431" t="s">
        <v>46</v>
      </c>
      <c r="B57" s="432" t="s">
        <v>495</v>
      </c>
      <c r="C57" s="402" t="s">
        <v>261</v>
      </c>
      <c r="D57" s="433">
        <f>SUM(D54+D56)</f>
        <v>16840583</v>
      </c>
      <c r="E57" s="433"/>
      <c r="F57" s="433"/>
      <c r="G57" s="433">
        <f>SUM(G54)</f>
        <v>15219169</v>
      </c>
      <c r="H57" s="433">
        <f>SUM(H54+H56)</f>
        <v>0</v>
      </c>
      <c r="I57" s="433">
        <f>SUM(I54+I56)</f>
        <v>16840583</v>
      </c>
      <c r="J57" s="1221">
        <f>SUM(G57)</f>
        <v>15219169</v>
      </c>
      <c r="K57" s="419"/>
      <c r="L57" s="419"/>
      <c r="M57" s="419"/>
    </row>
    <row r="58" spans="1:13" ht="12" customHeight="1">
      <c r="A58" s="434"/>
      <c r="B58" s="435"/>
      <c r="C58" s="436"/>
      <c r="D58" s="436"/>
      <c r="E58" s="436"/>
      <c r="F58" s="436"/>
      <c r="G58" s="436"/>
      <c r="H58" s="436"/>
      <c r="I58" s="436"/>
      <c r="J58" s="419"/>
      <c r="K58" s="419"/>
      <c r="L58" s="419"/>
      <c r="M58" s="419"/>
    </row>
    <row r="59" spans="1:13" ht="12" customHeight="1">
      <c r="A59" s="434"/>
      <c r="B59" s="435"/>
      <c r="C59" s="436"/>
      <c r="D59" s="436"/>
      <c r="E59" s="436"/>
      <c r="F59" s="436"/>
      <c r="G59" s="436"/>
      <c r="H59" s="436"/>
      <c r="I59" s="436"/>
      <c r="J59" s="419"/>
      <c r="K59" s="419"/>
      <c r="L59" s="419"/>
      <c r="M59" s="419"/>
    </row>
    <row r="60" spans="1:13">
      <c r="A60" s="437"/>
      <c r="B60" s="438"/>
      <c r="C60" s="438"/>
    </row>
    <row r="61" spans="1:13">
      <c r="A61" s="437"/>
      <c r="B61" s="438"/>
      <c r="C61" s="438"/>
    </row>
    <row r="62" spans="1:13">
      <c r="A62" s="437"/>
      <c r="B62" s="438"/>
      <c r="C62" s="438"/>
    </row>
  </sheetData>
  <sheetProtection formatCells="0"/>
  <mergeCells count="3">
    <mergeCell ref="A1:I1"/>
    <mergeCell ref="A5:I5"/>
    <mergeCell ref="A43:H43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60" orientation="portrait" verticalDpi="300" r:id="rId1"/>
  <headerFooter alignWithMargins="0">
    <oddHeader>&amp;R&amp;"Times New Roman CE,Félkövér dőlt"&amp;11 10. melléklet az 1/2018. (II.14.)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activeCell="E6" sqref="E6:F6"/>
    </sheetView>
  </sheetViews>
  <sheetFormatPr defaultRowHeight="12.75"/>
  <cols>
    <col min="1" max="1" width="6.6640625" style="348" customWidth="1"/>
    <col min="2" max="2" width="24.6640625" style="323" customWidth="1"/>
    <col min="3" max="3" width="13" style="323" customWidth="1"/>
    <col min="4" max="5" width="15.5" style="349" customWidth="1"/>
    <col min="6" max="6" width="11.5" style="349" customWidth="1"/>
    <col min="7" max="7" width="13" style="349" customWidth="1"/>
    <col min="8" max="9" width="14" style="349" customWidth="1"/>
    <col min="10" max="10" width="13.33203125" style="323" customWidth="1"/>
    <col min="11" max="11" width="14.6640625" style="323" customWidth="1"/>
    <col min="12" max="256" width="9.33203125" style="323"/>
    <col min="257" max="257" width="6.6640625" style="323" customWidth="1"/>
    <col min="258" max="258" width="24.6640625" style="323" customWidth="1"/>
    <col min="259" max="259" width="13" style="323" customWidth="1"/>
    <col min="260" max="261" width="15.5" style="323" customWidth="1"/>
    <col min="262" max="262" width="11.5" style="323" customWidth="1"/>
    <col min="263" max="263" width="13" style="323" customWidth="1"/>
    <col min="264" max="265" width="14" style="323" customWidth="1"/>
    <col min="266" max="266" width="13.33203125" style="323" customWidth="1"/>
    <col min="267" max="267" width="14.6640625" style="323" customWidth="1"/>
    <col min="268" max="512" width="9.33203125" style="323"/>
    <col min="513" max="513" width="6.6640625" style="323" customWidth="1"/>
    <col min="514" max="514" width="24.6640625" style="323" customWidth="1"/>
    <col min="515" max="515" width="13" style="323" customWidth="1"/>
    <col min="516" max="517" width="15.5" style="323" customWidth="1"/>
    <col min="518" max="518" width="11.5" style="323" customWidth="1"/>
    <col min="519" max="519" width="13" style="323" customWidth="1"/>
    <col min="520" max="521" width="14" style="323" customWidth="1"/>
    <col min="522" max="522" width="13.33203125" style="323" customWidth="1"/>
    <col min="523" max="523" width="14.6640625" style="323" customWidth="1"/>
    <col min="524" max="768" width="9.33203125" style="323"/>
    <col min="769" max="769" width="6.6640625" style="323" customWidth="1"/>
    <col min="770" max="770" width="24.6640625" style="323" customWidth="1"/>
    <col min="771" max="771" width="13" style="323" customWidth="1"/>
    <col min="772" max="773" width="15.5" style="323" customWidth="1"/>
    <col min="774" max="774" width="11.5" style="323" customWidth="1"/>
    <col min="775" max="775" width="13" style="323" customWidth="1"/>
    <col min="776" max="777" width="14" style="323" customWidth="1"/>
    <col min="778" max="778" width="13.33203125" style="323" customWidth="1"/>
    <col min="779" max="779" width="14.6640625" style="323" customWidth="1"/>
    <col min="780" max="1024" width="9.33203125" style="323"/>
    <col min="1025" max="1025" width="6.6640625" style="323" customWidth="1"/>
    <col min="1026" max="1026" width="24.6640625" style="323" customWidth="1"/>
    <col min="1027" max="1027" width="13" style="323" customWidth="1"/>
    <col min="1028" max="1029" width="15.5" style="323" customWidth="1"/>
    <col min="1030" max="1030" width="11.5" style="323" customWidth="1"/>
    <col min="1031" max="1031" width="13" style="323" customWidth="1"/>
    <col min="1032" max="1033" width="14" style="323" customWidth="1"/>
    <col min="1034" max="1034" width="13.33203125" style="323" customWidth="1"/>
    <col min="1035" max="1035" width="14.6640625" style="323" customWidth="1"/>
    <col min="1036" max="1280" width="9.33203125" style="323"/>
    <col min="1281" max="1281" width="6.6640625" style="323" customWidth="1"/>
    <col min="1282" max="1282" width="24.6640625" style="323" customWidth="1"/>
    <col min="1283" max="1283" width="13" style="323" customWidth="1"/>
    <col min="1284" max="1285" width="15.5" style="323" customWidth="1"/>
    <col min="1286" max="1286" width="11.5" style="323" customWidth="1"/>
    <col min="1287" max="1287" width="13" style="323" customWidth="1"/>
    <col min="1288" max="1289" width="14" style="323" customWidth="1"/>
    <col min="1290" max="1290" width="13.33203125" style="323" customWidth="1"/>
    <col min="1291" max="1291" width="14.6640625" style="323" customWidth="1"/>
    <col min="1292" max="1536" width="9.33203125" style="323"/>
    <col min="1537" max="1537" width="6.6640625" style="323" customWidth="1"/>
    <col min="1538" max="1538" width="24.6640625" style="323" customWidth="1"/>
    <col min="1539" max="1539" width="13" style="323" customWidth="1"/>
    <col min="1540" max="1541" width="15.5" style="323" customWidth="1"/>
    <col min="1542" max="1542" width="11.5" style="323" customWidth="1"/>
    <col min="1543" max="1543" width="13" style="323" customWidth="1"/>
    <col min="1544" max="1545" width="14" style="323" customWidth="1"/>
    <col min="1546" max="1546" width="13.33203125" style="323" customWidth="1"/>
    <col min="1547" max="1547" width="14.6640625" style="323" customWidth="1"/>
    <col min="1548" max="1792" width="9.33203125" style="323"/>
    <col min="1793" max="1793" width="6.6640625" style="323" customWidth="1"/>
    <col min="1794" max="1794" width="24.6640625" style="323" customWidth="1"/>
    <col min="1795" max="1795" width="13" style="323" customWidth="1"/>
    <col min="1796" max="1797" width="15.5" style="323" customWidth="1"/>
    <col min="1798" max="1798" width="11.5" style="323" customWidth="1"/>
    <col min="1799" max="1799" width="13" style="323" customWidth="1"/>
    <col min="1800" max="1801" width="14" style="323" customWidth="1"/>
    <col min="1802" max="1802" width="13.33203125" style="323" customWidth="1"/>
    <col min="1803" max="1803" width="14.6640625" style="323" customWidth="1"/>
    <col min="1804" max="2048" width="9.33203125" style="323"/>
    <col min="2049" max="2049" width="6.6640625" style="323" customWidth="1"/>
    <col min="2050" max="2050" width="24.6640625" style="323" customWidth="1"/>
    <col min="2051" max="2051" width="13" style="323" customWidth="1"/>
    <col min="2052" max="2053" width="15.5" style="323" customWidth="1"/>
    <col min="2054" max="2054" width="11.5" style="323" customWidth="1"/>
    <col min="2055" max="2055" width="13" style="323" customWidth="1"/>
    <col min="2056" max="2057" width="14" style="323" customWidth="1"/>
    <col min="2058" max="2058" width="13.33203125" style="323" customWidth="1"/>
    <col min="2059" max="2059" width="14.6640625" style="323" customWidth="1"/>
    <col min="2060" max="2304" width="9.33203125" style="323"/>
    <col min="2305" max="2305" width="6.6640625" style="323" customWidth="1"/>
    <col min="2306" max="2306" width="24.6640625" style="323" customWidth="1"/>
    <col min="2307" max="2307" width="13" style="323" customWidth="1"/>
    <col min="2308" max="2309" width="15.5" style="323" customWidth="1"/>
    <col min="2310" max="2310" width="11.5" style="323" customWidth="1"/>
    <col min="2311" max="2311" width="13" style="323" customWidth="1"/>
    <col min="2312" max="2313" width="14" style="323" customWidth="1"/>
    <col min="2314" max="2314" width="13.33203125" style="323" customWidth="1"/>
    <col min="2315" max="2315" width="14.6640625" style="323" customWidth="1"/>
    <col min="2316" max="2560" width="9.33203125" style="323"/>
    <col min="2561" max="2561" width="6.6640625" style="323" customWidth="1"/>
    <col min="2562" max="2562" width="24.6640625" style="323" customWidth="1"/>
    <col min="2563" max="2563" width="13" style="323" customWidth="1"/>
    <col min="2564" max="2565" width="15.5" style="323" customWidth="1"/>
    <col min="2566" max="2566" width="11.5" style="323" customWidth="1"/>
    <col min="2567" max="2567" width="13" style="323" customWidth="1"/>
    <col min="2568" max="2569" width="14" style="323" customWidth="1"/>
    <col min="2570" max="2570" width="13.33203125" style="323" customWidth="1"/>
    <col min="2571" max="2571" width="14.6640625" style="323" customWidth="1"/>
    <col min="2572" max="2816" width="9.33203125" style="323"/>
    <col min="2817" max="2817" width="6.6640625" style="323" customWidth="1"/>
    <col min="2818" max="2818" width="24.6640625" style="323" customWidth="1"/>
    <col min="2819" max="2819" width="13" style="323" customWidth="1"/>
    <col min="2820" max="2821" width="15.5" style="323" customWidth="1"/>
    <col min="2822" max="2822" width="11.5" style="323" customWidth="1"/>
    <col min="2823" max="2823" width="13" style="323" customWidth="1"/>
    <col min="2824" max="2825" width="14" style="323" customWidth="1"/>
    <col min="2826" max="2826" width="13.33203125" style="323" customWidth="1"/>
    <col min="2827" max="2827" width="14.6640625" style="323" customWidth="1"/>
    <col min="2828" max="3072" width="9.33203125" style="323"/>
    <col min="3073" max="3073" width="6.6640625" style="323" customWidth="1"/>
    <col min="3074" max="3074" width="24.6640625" style="323" customWidth="1"/>
    <col min="3075" max="3075" width="13" style="323" customWidth="1"/>
    <col min="3076" max="3077" width="15.5" style="323" customWidth="1"/>
    <col min="3078" max="3078" width="11.5" style="323" customWidth="1"/>
    <col min="3079" max="3079" width="13" style="323" customWidth="1"/>
    <col min="3080" max="3081" width="14" style="323" customWidth="1"/>
    <col min="3082" max="3082" width="13.33203125" style="323" customWidth="1"/>
    <col min="3083" max="3083" width="14.6640625" style="323" customWidth="1"/>
    <col min="3084" max="3328" width="9.33203125" style="323"/>
    <col min="3329" max="3329" width="6.6640625" style="323" customWidth="1"/>
    <col min="3330" max="3330" width="24.6640625" style="323" customWidth="1"/>
    <col min="3331" max="3331" width="13" style="323" customWidth="1"/>
    <col min="3332" max="3333" width="15.5" style="323" customWidth="1"/>
    <col min="3334" max="3334" width="11.5" style="323" customWidth="1"/>
    <col min="3335" max="3335" width="13" style="323" customWidth="1"/>
    <col min="3336" max="3337" width="14" style="323" customWidth="1"/>
    <col min="3338" max="3338" width="13.33203125" style="323" customWidth="1"/>
    <col min="3339" max="3339" width="14.6640625" style="323" customWidth="1"/>
    <col min="3340" max="3584" width="9.33203125" style="323"/>
    <col min="3585" max="3585" width="6.6640625" style="323" customWidth="1"/>
    <col min="3586" max="3586" width="24.6640625" style="323" customWidth="1"/>
    <col min="3587" max="3587" width="13" style="323" customWidth="1"/>
    <col min="3588" max="3589" width="15.5" style="323" customWidth="1"/>
    <col min="3590" max="3590" width="11.5" style="323" customWidth="1"/>
    <col min="3591" max="3591" width="13" style="323" customWidth="1"/>
    <col min="3592" max="3593" width="14" style="323" customWidth="1"/>
    <col min="3594" max="3594" width="13.33203125" style="323" customWidth="1"/>
    <col min="3595" max="3595" width="14.6640625" style="323" customWidth="1"/>
    <col min="3596" max="3840" width="9.33203125" style="323"/>
    <col min="3841" max="3841" width="6.6640625" style="323" customWidth="1"/>
    <col min="3842" max="3842" width="24.6640625" style="323" customWidth="1"/>
    <col min="3843" max="3843" width="13" style="323" customWidth="1"/>
    <col min="3844" max="3845" width="15.5" style="323" customWidth="1"/>
    <col min="3846" max="3846" width="11.5" style="323" customWidth="1"/>
    <col min="3847" max="3847" width="13" style="323" customWidth="1"/>
    <col min="3848" max="3849" width="14" style="323" customWidth="1"/>
    <col min="3850" max="3850" width="13.33203125" style="323" customWidth="1"/>
    <col min="3851" max="3851" width="14.6640625" style="323" customWidth="1"/>
    <col min="3852" max="4096" width="9.33203125" style="323"/>
    <col min="4097" max="4097" width="6.6640625" style="323" customWidth="1"/>
    <col min="4098" max="4098" width="24.6640625" style="323" customWidth="1"/>
    <col min="4099" max="4099" width="13" style="323" customWidth="1"/>
    <col min="4100" max="4101" width="15.5" style="323" customWidth="1"/>
    <col min="4102" max="4102" width="11.5" style="323" customWidth="1"/>
    <col min="4103" max="4103" width="13" style="323" customWidth="1"/>
    <col min="4104" max="4105" width="14" style="323" customWidth="1"/>
    <col min="4106" max="4106" width="13.33203125" style="323" customWidth="1"/>
    <col min="4107" max="4107" width="14.6640625" style="323" customWidth="1"/>
    <col min="4108" max="4352" width="9.33203125" style="323"/>
    <col min="4353" max="4353" width="6.6640625" style="323" customWidth="1"/>
    <col min="4354" max="4354" width="24.6640625" style="323" customWidth="1"/>
    <col min="4355" max="4355" width="13" style="323" customWidth="1"/>
    <col min="4356" max="4357" width="15.5" style="323" customWidth="1"/>
    <col min="4358" max="4358" width="11.5" style="323" customWidth="1"/>
    <col min="4359" max="4359" width="13" style="323" customWidth="1"/>
    <col min="4360" max="4361" width="14" style="323" customWidth="1"/>
    <col min="4362" max="4362" width="13.33203125" style="323" customWidth="1"/>
    <col min="4363" max="4363" width="14.6640625" style="323" customWidth="1"/>
    <col min="4364" max="4608" width="9.33203125" style="323"/>
    <col min="4609" max="4609" width="6.6640625" style="323" customWidth="1"/>
    <col min="4610" max="4610" width="24.6640625" style="323" customWidth="1"/>
    <col min="4611" max="4611" width="13" style="323" customWidth="1"/>
    <col min="4612" max="4613" width="15.5" style="323" customWidth="1"/>
    <col min="4614" max="4614" width="11.5" style="323" customWidth="1"/>
    <col min="4615" max="4615" width="13" style="323" customWidth="1"/>
    <col min="4616" max="4617" width="14" style="323" customWidth="1"/>
    <col min="4618" max="4618" width="13.33203125" style="323" customWidth="1"/>
    <col min="4619" max="4619" width="14.6640625" style="323" customWidth="1"/>
    <col min="4620" max="4864" width="9.33203125" style="323"/>
    <col min="4865" max="4865" width="6.6640625" style="323" customWidth="1"/>
    <col min="4866" max="4866" width="24.6640625" style="323" customWidth="1"/>
    <col min="4867" max="4867" width="13" style="323" customWidth="1"/>
    <col min="4868" max="4869" width="15.5" style="323" customWidth="1"/>
    <col min="4870" max="4870" width="11.5" style="323" customWidth="1"/>
    <col min="4871" max="4871" width="13" style="323" customWidth="1"/>
    <col min="4872" max="4873" width="14" style="323" customWidth="1"/>
    <col min="4874" max="4874" width="13.33203125" style="323" customWidth="1"/>
    <col min="4875" max="4875" width="14.6640625" style="323" customWidth="1"/>
    <col min="4876" max="5120" width="9.33203125" style="323"/>
    <col min="5121" max="5121" width="6.6640625" style="323" customWidth="1"/>
    <col min="5122" max="5122" width="24.6640625" style="323" customWidth="1"/>
    <col min="5123" max="5123" width="13" style="323" customWidth="1"/>
    <col min="5124" max="5125" width="15.5" style="323" customWidth="1"/>
    <col min="5126" max="5126" width="11.5" style="323" customWidth="1"/>
    <col min="5127" max="5127" width="13" style="323" customWidth="1"/>
    <col min="5128" max="5129" width="14" style="323" customWidth="1"/>
    <col min="5130" max="5130" width="13.33203125" style="323" customWidth="1"/>
    <col min="5131" max="5131" width="14.6640625" style="323" customWidth="1"/>
    <col min="5132" max="5376" width="9.33203125" style="323"/>
    <col min="5377" max="5377" width="6.6640625" style="323" customWidth="1"/>
    <col min="5378" max="5378" width="24.6640625" style="323" customWidth="1"/>
    <col min="5379" max="5379" width="13" style="323" customWidth="1"/>
    <col min="5380" max="5381" width="15.5" style="323" customWidth="1"/>
    <col min="5382" max="5382" width="11.5" style="323" customWidth="1"/>
    <col min="5383" max="5383" width="13" style="323" customWidth="1"/>
    <col min="5384" max="5385" width="14" style="323" customWidth="1"/>
    <col min="5386" max="5386" width="13.33203125" style="323" customWidth="1"/>
    <col min="5387" max="5387" width="14.6640625" style="323" customWidth="1"/>
    <col min="5388" max="5632" width="9.33203125" style="323"/>
    <col min="5633" max="5633" width="6.6640625" style="323" customWidth="1"/>
    <col min="5634" max="5634" width="24.6640625" style="323" customWidth="1"/>
    <col min="5635" max="5635" width="13" style="323" customWidth="1"/>
    <col min="5636" max="5637" width="15.5" style="323" customWidth="1"/>
    <col min="5638" max="5638" width="11.5" style="323" customWidth="1"/>
    <col min="5639" max="5639" width="13" style="323" customWidth="1"/>
    <col min="5640" max="5641" width="14" style="323" customWidth="1"/>
    <col min="5642" max="5642" width="13.33203125" style="323" customWidth="1"/>
    <col min="5643" max="5643" width="14.6640625" style="323" customWidth="1"/>
    <col min="5644" max="5888" width="9.33203125" style="323"/>
    <col min="5889" max="5889" width="6.6640625" style="323" customWidth="1"/>
    <col min="5890" max="5890" width="24.6640625" style="323" customWidth="1"/>
    <col min="5891" max="5891" width="13" style="323" customWidth="1"/>
    <col min="5892" max="5893" width="15.5" style="323" customWidth="1"/>
    <col min="5894" max="5894" width="11.5" style="323" customWidth="1"/>
    <col min="5895" max="5895" width="13" style="323" customWidth="1"/>
    <col min="5896" max="5897" width="14" style="323" customWidth="1"/>
    <col min="5898" max="5898" width="13.33203125" style="323" customWidth="1"/>
    <col min="5899" max="5899" width="14.6640625" style="323" customWidth="1"/>
    <col min="5900" max="6144" width="9.33203125" style="323"/>
    <col min="6145" max="6145" width="6.6640625" style="323" customWidth="1"/>
    <col min="6146" max="6146" width="24.6640625" style="323" customWidth="1"/>
    <col min="6147" max="6147" width="13" style="323" customWidth="1"/>
    <col min="6148" max="6149" width="15.5" style="323" customWidth="1"/>
    <col min="6150" max="6150" width="11.5" style="323" customWidth="1"/>
    <col min="6151" max="6151" width="13" style="323" customWidth="1"/>
    <col min="6152" max="6153" width="14" style="323" customWidth="1"/>
    <col min="6154" max="6154" width="13.33203125" style="323" customWidth="1"/>
    <col min="6155" max="6155" width="14.6640625" style="323" customWidth="1"/>
    <col min="6156" max="6400" width="9.33203125" style="323"/>
    <col min="6401" max="6401" width="6.6640625" style="323" customWidth="1"/>
    <col min="6402" max="6402" width="24.6640625" style="323" customWidth="1"/>
    <col min="6403" max="6403" width="13" style="323" customWidth="1"/>
    <col min="6404" max="6405" width="15.5" style="323" customWidth="1"/>
    <col min="6406" max="6406" width="11.5" style="323" customWidth="1"/>
    <col min="6407" max="6407" width="13" style="323" customWidth="1"/>
    <col min="6408" max="6409" width="14" style="323" customWidth="1"/>
    <col min="6410" max="6410" width="13.33203125" style="323" customWidth="1"/>
    <col min="6411" max="6411" width="14.6640625" style="323" customWidth="1"/>
    <col min="6412" max="6656" width="9.33203125" style="323"/>
    <col min="6657" max="6657" width="6.6640625" style="323" customWidth="1"/>
    <col min="6658" max="6658" width="24.6640625" style="323" customWidth="1"/>
    <col min="6659" max="6659" width="13" style="323" customWidth="1"/>
    <col min="6660" max="6661" width="15.5" style="323" customWidth="1"/>
    <col min="6662" max="6662" width="11.5" style="323" customWidth="1"/>
    <col min="6663" max="6663" width="13" style="323" customWidth="1"/>
    <col min="6664" max="6665" width="14" style="323" customWidth="1"/>
    <col min="6666" max="6666" width="13.33203125" style="323" customWidth="1"/>
    <col min="6667" max="6667" width="14.6640625" style="323" customWidth="1"/>
    <col min="6668" max="6912" width="9.33203125" style="323"/>
    <col min="6913" max="6913" width="6.6640625" style="323" customWidth="1"/>
    <col min="6914" max="6914" width="24.6640625" style="323" customWidth="1"/>
    <col min="6915" max="6915" width="13" style="323" customWidth="1"/>
    <col min="6916" max="6917" width="15.5" style="323" customWidth="1"/>
    <col min="6918" max="6918" width="11.5" style="323" customWidth="1"/>
    <col min="6919" max="6919" width="13" style="323" customWidth="1"/>
    <col min="6920" max="6921" width="14" style="323" customWidth="1"/>
    <col min="6922" max="6922" width="13.33203125" style="323" customWidth="1"/>
    <col min="6923" max="6923" width="14.6640625" style="323" customWidth="1"/>
    <col min="6924" max="7168" width="9.33203125" style="323"/>
    <col min="7169" max="7169" width="6.6640625" style="323" customWidth="1"/>
    <col min="7170" max="7170" width="24.6640625" style="323" customWidth="1"/>
    <col min="7171" max="7171" width="13" style="323" customWidth="1"/>
    <col min="7172" max="7173" width="15.5" style="323" customWidth="1"/>
    <col min="7174" max="7174" width="11.5" style="323" customWidth="1"/>
    <col min="7175" max="7175" width="13" style="323" customWidth="1"/>
    <col min="7176" max="7177" width="14" style="323" customWidth="1"/>
    <col min="7178" max="7178" width="13.33203125" style="323" customWidth="1"/>
    <col min="7179" max="7179" width="14.6640625" style="323" customWidth="1"/>
    <col min="7180" max="7424" width="9.33203125" style="323"/>
    <col min="7425" max="7425" width="6.6640625" style="323" customWidth="1"/>
    <col min="7426" max="7426" width="24.6640625" style="323" customWidth="1"/>
    <col min="7427" max="7427" width="13" style="323" customWidth="1"/>
    <col min="7428" max="7429" width="15.5" style="323" customWidth="1"/>
    <col min="7430" max="7430" width="11.5" style="323" customWidth="1"/>
    <col min="7431" max="7431" width="13" style="323" customWidth="1"/>
    <col min="7432" max="7433" width="14" style="323" customWidth="1"/>
    <col min="7434" max="7434" width="13.33203125" style="323" customWidth="1"/>
    <col min="7435" max="7435" width="14.6640625" style="323" customWidth="1"/>
    <col min="7436" max="7680" width="9.33203125" style="323"/>
    <col min="7681" max="7681" width="6.6640625" style="323" customWidth="1"/>
    <col min="7682" max="7682" width="24.6640625" style="323" customWidth="1"/>
    <col min="7683" max="7683" width="13" style="323" customWidth="1"/>
    <col min="7684" max="7685" width="15.5" style="323" customWidth="1"/>
    <col min="7686" max="7686" width="11.5" style="323" customWidth="1"/>
    <col min="7687" max="7687" width="13" style="323" customWidth="1"/>
    <col min="7688" max="7689" width="14" style="323" customWidth="1"/>
    <col min="7690" max="7690" width="13.33203125" style="323" customWidth="1"/>
    <col min="7691" max="7691" width="14.6640625" style="323" customWidth="1"/>
    <col min="7692" max="7936" width="9.33203125" style="323"/>
    <col min="7937" max="7937" width="6.6640625" style="323" customWidth="1"/>
    <col min="7938" max="7938" width="24.6640625" style="323" customWidth="1"/>
    <col min="7939" max="7939" width="13" style="323" customWidth="1"/>
    <col min="7940" max="7941" width="15.5" style="323" customWidth="1"/>
    <col min="7942" max="7942" width="11.5" style="323" customWidth="1"/>
    <col min="7943" max="7943" width="13" style="323" customWidth="1"/>
    <col min="7944" max="7945" width="14" style="323" customWidth="1"/>
    <col min="7946" max="7946" width="13.33203125" style="323" customWidth="1"/>
    <col min="7947" max="7947" width="14.6640625" style="323" customWidth="1"/>
    <col min="7948" max="8192" width="9.33203125" style="323"/>
    <col min="8193" max="8193" width="6.6640625" style="323" customWidth="1"/>
    <col min="8194" max="8194" width="24.6640625" style="323" customWidth="1"/>
    <col min="8195" max="8195" width="13" style="323" customWidth="1"/>
    <col min="8196" max="8197" width="15.5" style="323" customWidth="1"/>
    <col min="8198" max="8198" width="11.5" style="323" customWidth="1"/>
    <col min="8199" max="8199" width="13" style="323" customWidth="1"/>
    <col min="8200" max="8201" width="14" style="323" customWidth="1"/>
    <col min="8202" max="8202" width="13.33203125" style="323" customWidth="1"/>
    <col min="8203" max="8203" width="14.6640625" style="323" customWidth="1"/>
    <col min="8204" max="8448" width="9.33203125" style="323"/>
    <col min="8449" max="8449" width="6.6640625" style="323" customWidth="1"/>
    <col min="8450" max="8450" width="24.6640625" style="323" customWidth="1"/>
    <col min="8451" max="8451" width="13" style="323" customWidth="1"/>
    <col min="8452" max="8453" width="15.5" style="323" customWidth="1"/>
    <col min="8454" max="8454" width="11.5" style="323" customWidth="1"/>
    <col min="8455" max="8455" width="13" style="323" customWidth="1"/>
    <col min="8456" max="8457" width="14" style="323" customWidth="1"/>
    <col min="8458" max="8458" width="13.33203125" style="323" customWidth="1"/>
    <col min="8459" max="8459" width="14.6640625" style="323" customWidth="1"/>
    <col min="8460" max="8704" width="9.33203125" style="323"/>
    <col min="8705" max="8705" width="6.6640625" style="323" customWidth="1"/>
    <col min="8706" max="8706" width="24.6640625" style="323" customWidth="1"/>
    <col min="8707" max="8707" width="13" style="323" customWidth="1"/>
    <col min="8708" max="8709" width="15.5" style="323" customWidth="1"/>
    <col min="8710" max="8710" width="11.5" style="323" customWidth="1"/>
    <col min="8711" max="8711" width="13" style="323" customWidth="1"/>
    <col min="8712" max="8713" width="14" style="323" customWidth="1"/>
    <col min="8714" max="8714" width="13.33203125" style="323" customWidth="1"/>
    <col min="8715" max="8715" width="14.6640625" style="323" customWidth="1"/>
    <col min="8716" max="8960" width="9.33203125" style="323"/>
    <col min="8961" max="8961" width="6.6640625" style="323" customWidth="1"/>
    <col min="8962" max="8962" width="24.6640625" style="323" customWidth="1"/>
    <col min="8963" max="8963" width="13" style="323" customWidth="1"/>
    <col min="8964" max="8965" width="15.5" style="323" customWidth="1"/>
    <col min="8966" max="8966" width="11.5" style="323" customWidth="1"/>
    <col min="8967" max="8967" width="13" style="323" customWidth="1"/>
    <col min="8968" max="8969" width="14" style="323" customWidth="1"/>
    <col min="8970" max="8970" width="13.33203125" style="323" customWidth="1"/>
    <col min="8971" max="8971" width="14.6640625" style="323" customWidth="1"/>
    <col min="8972" max="9216" width="9.33203125" style="323"/>
    <col min="9217" max="9217" width="6.6640625" style="323" customWidth="1"/>
    <col min="9218" max="9218" width="24.6640625" style="323" customWidth="1"/>
    <col min="9219" max="9219" width="13" style="323" customWidth="1"/>
    <col min="9220" max="9221" width="15.5" style="323" customWidth="1"/>
    <col min="9222" max="9222" width="11.5" style="323" customWidth="1"/>
    <col min="9223" max="9223" width="13" style="323" customWidth="1"/>
    <col min="9224" max="9225" width="14" style="323" customWidth="1"/>
    <col min="9226" max="9226" width="13.33203125" style="323" customWidth="1"/>
    <col min="9227" max="9227" width="14.6640625" style="323" customWidth="1"/>
    <col min="9228" max="9472" width="9.33203125" style="323"/>
    <col min="9473" max="9473" width="6.6640625" style="323" customWidth="1"/>
    <col min="9474" max="9474" width="24.6640625" style="323" customWidth="1"/>
    <col min="9475" max="9475" width="13" style="323" customWidth="1"/>
    <col min="9476" max="9477" width="15.5" style="323" customWidth="1"/>
    <col min="9478" max="9478" width="11.5" style="323" customWidth="1"/>
    <col min="9479" max="9479" width="13" style="323" customWidth="1"/>
    <col min="9480" max="9481" width="14" style="323" customWidth="1"/>
    <col min="9482" max="9482" width="13.33203125" style="323" customWidth="1"/>
    <col min="9483" max="9483" width="14.6640625" style="323" customWidth="1"/>
    <col min="9484" max="9728" width="9.33203125" style="323"/>
    <col min="9729" max="9729" width="6.6640625" style="323" customWidth="1"/>
    <col min="9730" max="9730" width="24.6640625" style="323" customWidth="1"/>
    <col min="9731" max="9731" width="13" style="323" customWidth="1"/>
    <col min="9732" max="9733" width="15.5" style="323" customWidth="1"/>
    <col min="9734" max="9734" width="11.5" style="323" customWidth="1"/>
    <col min="9735" max="9735" width="13" style="323" customWidth="1"/>
    <col min="9736" max="9737" width="14" style="323" customWidth="1"/>
    <col min="9738" max="9738" width="13.33203125" style="323" customWidth="1"/>
    <col min="9739" max="9739" width="14.6640625" style="323" customWidth="1"/>
    <col min="9740" max="9984" width="9.33203125" style="323"/>
    <col min="9985" max="9985" width="6.6640625" style="323" customWidth="1"/>
    <col min="9986" max="9986" width="24.6640625" style="323" customWidth="1"/>
    <col min="9987" max="9987" width="13" style="323" customWidth="1"/>
    <col min="9988" max="9989" width="15.5" style="323" customWidth="1"/>
    <col min="9990" max="9990" width="11.5" style="323" customWidth="1"/>
    <col min="9991" max="9991" width="13" style="323" customWidth="1"/>
    <col min="9992" max="9993" width="14" style="323" customWidth="1"/>
    <col min="9994" max="9994" width="13.33203125" style="323" customWidth="1"/>
    <col min="9995" max="9995" width="14.6640625" style="323" customWidth="1"/>
    <col min="9996" max="10240" width="9.33203125" style="323"/>
    <col min="10241" max="10241" width="6.6640625" style="323" customWidth="1"/>
    <col min="10242" max="10242" width="24.6640625" style="323" customWidth="1"/>
    <col min="10243" max="10243" width="13" style="323" customWidth="1"/>
    <col min="10244" max="10245" width="15.5" style="323" customWidth="1"/>
    <col min="10246" max="10246" width="11.5" style="323" customWidth="1"/>
    <col min="10247" max="10247" width="13" style="323" customWidth="1"/>
    <col min="10248" max="10249" width="14" style="323" customWidth="1"/>
    <col min="10250" max="10250" width="13.33203125" style="323" customWidth="1"/>
    <col min="10251" max="10251" width="14.6640625" style="323" customWidth="1"/>
    <col min="10252" max="10496" width="9.33203125" style="323"/>
    <col min="10497" max="10497" width="6.6640625" style="323" customWidth="1"/>
    <col min="10498" max="10498" width="24.6640625" style="323" customWidth="1"/>
    <col min="10499" max="10499" width="13" style="323" customWidth="1"/>
    <col min="10500" max="10501" width="15.5" style="323" customWidth="1"/>
    <col min="10502" max="10502" width="11.5" style="323" customWidth="1"/>
    <col min="10503" max="10503" width="13" style="323" customWidth="1"/>
    <col min="10504" max="10505" width="14" style="323" customWidth="1"/>
    <col min="10506" max="10506" width="13.33203125" style="323" customWidth="1"/>
    <col min="10507" max="10507" width="14.6640625" style="323" customWidth="1"/>
    <col min="10508" max="10752" width="9.33203125" style="323"/>
    <col min="10753" max="10753" width="6.6640625" style="323" customWidth="1"/>
    <col min="10754" max="10754" width="24.6640625" style="323" customWidth="1"/>
    <col min="10755" max="10755" width="13" style="323" customWidth="1"/>
    <col min="10756" max="10757" width="15.5" style="323" customWidth="1"/>
    <col min="10758" max="10758" width="11.5" style="323" customWidth="1"/>
    <col min="10759" max="10759" width="13" style="323" customWidth="1"/>
    <col min="10760" max="10761" width="14" style="323" customWidth="1"/>
    <col min="10762" max="10762" width="13.33203125" style="323" customWidth="1"/>
    <col min="10763" max="10763" width="14.6640625" style="323" customWidth="1"/>
    <col min="10764" max="11008" width="9.33203125" style="323"/>
    <col min="11009" max="11009" width="6.6640625" style="323" customWidth="1"/>
    <col min="11010" max="11010" width="24.6640625" style="323" customWidth="1"/>
    <col min="11011" max="11011" width="13" style="323" customWidth="1"/>
    <col min="11012" max="11013" width="15.5" style="323" customWidth="1"/>
    <col min="11014" max="11014" width="11.5" style="323" customWidth="1"/>
    <col min="11015" max="11015" width="13" style="323" customWidth="1"/>
    <col min="11016" max="11017" width="14" style="323" customWidth="1"/>
    <col min="11018" max="11018" width="13.33203125" style="323" customWidth="1"/>
    <col min="11019" max="11019" width="14.6640625" style="323" customWidth="1"/>
    <col min="11020" max="11264" width="9.33203125" style="323"/>
    <col min="11265" max="11265" width="6.6640625" style="323" customWidth="1"/>
    <col min="11266" max="11266" width="24.6640625" style="323" customWidth="1"/>
    <col min="11267" max="11267" width="13" style="323" customWidth="1"/>
    <col min="11268" max="11269" width="15.5" style="323" customWidth="1"/>
    <col min="11270" max="11270" width="11.5" style="323" customWidth="1"/>
    <col min="11271" max="11271" width="13" style="323" customWidth="1"/>
    <col min="11272" max="11273" width="14" style="323" customWidth="1"/>
    <col min="11274" max="11274" width="13.33203125" style="323" customWidth="1"/>
    <col min="11275" max="11275" width="14.6640625" style="323" customWidth="1"/>
    <col min="11276" max="11520" width="9.33203125" style="323"/>
    <col min="11521" max="11521" width="6.6640625" style="323" customWidth="1"/>
    <col min="11522" max="11522" width="24.6640625" style="323" customWidth="1"/>
    <col min="11523" max="11523" width="13" style="323" customWidth="1"/>
    <col min="11524" max="11525" width="15.5" style="323" customWidth="1"/>
    <col min="11526" max="11526" width="11.5" style="323" customWidth="1"/>
    <col min="11527" max="11527" width="13" style="323" customWidth="1"/>
    <col min="11528" max="11529" width="14" style="323" customWidth="1"/>
    <col min="11530" max="11530" width="13.33203125" style="323" customWidth="1"/>
    <col min="11531" max="11531" width="14.6640625" style="323" customWidth="1"/>
    <col min="11532" max="11776" width="9.33203125" style="323"/>
    <col min="11777" max="11777" width="6.6640625" style="323" customWidth="1"/>
    <col min="11778" max="11778" width="24.6640625" style="323" customWidth="1"/>
    <col min="11779" max="11779" width="13" style="323" customWidth="1"/>
    <col min="11780" max="11781" width="15.5" style="323" customWidth="1"/>
    <col min="11782" max="11782" width="11.5" style="323" customWidth="1"/>
    <col min="11783" max="11783" width="13" style="323" customWidth="1"/>
    <col min="11784" max="11785" width="14" style="323" customWidth="1"/>
    <col min="11786" max="11786" width="13.33203125" style="323" customWidth="1"/>
    <col min="11787" max="11787" width="14.6640625" style="323" customWidth="1"/>
    <col min="11788" max="12032" width="9.33203125" style="323"/>
    <col min="12033" max="12033" width="6.6640625" style="323" customWidth="1"/>
    <col min="12034" max="12034" width="24.6640625" style="323" customWidth="1"/>
    <col min="12035" max="12035" width="13" style="323" customWidth="1"/>
    <col min="12036" max="12037" width="15.5" style="323" customWidth="1"/>
    <col min="12038" max="12038" width="11.5" style="323" customWidth="1"/>
    <col min="12039" max="12039" width="13" style="323" customWidth="1"/>
    <col min="12040" max="12041" width="14" style="323" customWidth="1"/>
    <col min="12042" max="12042" width="13.33203125" style="323" customWidth="1"/>
    <col min="12043" max="12043" width="14.6640625" style="323" customWidth="1"/>
    <col min="12044" max="12288" width="9.33203125" style="323"/>
    <col min="12289" max="12289" width="6.6640625" style="323" customWidth="1"/>
    <col min="12290" max="12290" width="24.6640625" style="323" customWidth="1"/>
    <col min="12291" max="12291" width="13" style="323" customWidth="1"/>
    <col min="12292" max="12293" width="15.5" style="323" customWidth="1"/>
    <col min="12294" max="12294" width="11.5" style="323" customWidth="1"/>
    <col min="12295" max="12295" width="13" style="323" customWidth="1"/>
    <col min="12296" max="12297" width="14" style="323" customWidth="1"/>
    <col min="12298" max="12298" width="13.33203125" style="323" customWidth="1"/>
    <col min="12299" max="12299" width="14.6640625" style="323" customWidth="1"/>
    <col min="12300" max="12544" width="9.33203125" style="323"/>
    <col min="12545" max="12545" width="6.6640625" style="323" customWidth="1"/>
    <col min="12546" max="12546" width="24.6640625" style="323" customWidth="1"/>
    <col min="12547" max="12547" width="13" style="323" customWidth="1"/>
    <col min="12548" max="12549" width="15.5" style="323" customWidth="1"/>
    <col min="12550" max="12550" width="11.5" style="323" customWidth="1"/>
    <col min="12551" max="12551" width="13" style="323" customWidth="1"/>
    <col min="12552" max="12553" width="14" style="323" customWidth="1"/>
    <col min="12554" max="12554" width="13.33203125" style="323" customWidth="1"/>
    <col min="12555" max="12555" width="14.6640625" style="323" customWidth="1"/>
    <col min="12556" max="12800" width="9.33203125" style="323"/>
    <col min="12801" max="12801" width="6.6640625" style="323" customWidth="1"/>
    <col min="12802" max="12802" width="24.6640625" style="323" customWidth="1"/>
    <col min="12803" max="12803" width="13" style="323" customWidth="1"/>
    <col min="12804" max="12805" width="15.5" style="323" customWidth="1"/>
    <col min="12806" max="12806" width="11.5" style="323" customWidth="1"/>
    <col min="12807" max="12807" width="13" style="323" customWidth="1"/>
    <col min="12808" max="12809" width="14" style="323" customWidth="1"/>
    <col min="12810" max="12810" width="13.33203125" style="323" customWidth="1"/>
    <col min="12811" max="12811" width="14.6640625" style="323" customWidth="1"/>
    <col min="12812" max="13056" width="9.33203125" style="323"/>
    <col min="13057" max="13057" width="6.6640625" style="323" customWidth="1"/>
    <col min="13058" max="13058" width="24.6640625" style="323" customWidth="1"/>
    <col min="13059" max="13059" width="13" style="323" customWidth="1"/>
    <col min="13060" max="13061" width="15.5" style="323" customWidth="1"/>
    <col min="13062" max="13062" width="11.5" style="323" customWidth="1"/>
    <col min="13063" max="13063" width="13" style="323" customWidth="1"/>
    <col min="13064" max="13065" width="14" style="323" customWidth="1"/>
    <col min="13066" max="13066" width="13.33203125" style="323" customWidth="1"/>
    <col min="13067" max="13067" width="14.6640625" style="323" customWidth="1"/>
    <col min="13068" max="13312" width="9.33203125" style="323"/>
    <col min="13313" max="13313" width="6.6640625" style="323" customWidth="1"/>
    <col min="13314" max="13314" width="24.6640625" style="323" customWidth="1"/>
    <col min="13315" max="13315" width="13" style="323" customWidth="1"/>
    <col min="13316" max="13317" width="15.5" style="323" customWidth="1"/>
    <col min="13318" max="13318" width="11.5" style="323" customWidth="1"/>
    <col min="13319" max="13319" width="13" style="323" customWidth="1"/>
    <col min="13320" max="13321" width="14" style="323" customWidth="1"/>
    <col min="13322" max="13322" width="13.33203125" style="323" customWidth="1"/>
    <col min="13323" max="13323" width="14.6640625" style="323" customWidth="1"/>
    <col min="13324" max="13568" width="9.33203125" style="323"/>
    <col min="13569" max="13569" width="6.6640625" style="323" customWidth="1"/>
    <col min="13570" max="13570" width="24.6640625" style="323" customWidth="1"/>
    <col min="13571" max="13571" width="13" style="323" customWidth="1"/>
    <col min="13572" max="13573" width="15.5" style="323" customWidth="1"/>
    <col min="13574" max="13574" width="11.5" style="323" customWidth="1"/>
    <col min="13575" max="13575" width="13" style="323" customWidth="1"/>
    <col min="13576" max="13577" width="14" style="323" customWidth="1"/>
    <col min="13578" max="13578" width="13.33203125" style="323" customWidth="1"/>
    <col min="13579" max="13579" width="14.6640625" style="323" customWidth="1"/>
    <col min="13580" max="13824" width="9.33203125" style="323"/>
    <col min="13825" max="13825" width="6.6640625" style="323" customWidth="1"/>
    <col min="13826" max="13826" width="24.6640625" style="323" customWidth="1"/>
    <col min="13827" max="13827" width="13" style="323" customWidth="1"/>
    <col min="13828" max="13829" width="15.5" style="323" customWidth="1"/>
    <col min="13830" max="13830" width="11.5" style="323" customWidth="1"/>
    <col min="13831" max="13831" width="13" style="323" customWidth="1"/>
    <col min="13832" max="13833" width="14" style="323" customWidth="1"/>
    <col min="13834" max="13834" width="13.33203125" style="323" customWidth="1"/>
    <col min="13835" max="13835" width="14.6640625" style="323" customWidth="1"/>
    <col min="13836" max="14080" width="9.33203125" style="323"/>
    <col min="14081" max="14081" width="6.6640625" style="323" customWidth="1"/>
    <col min="14082" max="14082" width="24.6640625" style="323" customWidth="1"/>
    <col min="14083" max="14083" width="13" style="323" customWidth="1"/>
    <col min="14084" max="14085" width="15.5" style="323" customWidth="1"/>
    <col min="14086" max="14086" width="11.5" style="323" customWidth="1"/>
    <col min="14087" max="14087" width="13" style="323" customWidth="1"/>
    <col min="14088" max="14089" width="14" style="323" customWidth="1"/>
    <col min="14090" max="14090" width="13.33203125" style="323" customWidth="1"/>
    <col min="14091" max="14091" width="14.6640625" style="323" customWidth="1"/>
    <col min="14092" max="14336" width="9.33203125" style="323"/>
    <col min="14337" max="14337" width="6.6640625" style="323" customWidth="1"/>
    <col min="14338" max="14338" width="24.6640625" style="323" customWidth="1"/>
    <col min="14339" max="14339" width="13" style="323" customWidth="1"/>
    <col min="14340" max="14341" width="15.5" style="323" customWidth="1"/>
    <col min="14342" max="14342" width="11.5" style="323" customWidth="1"/>
    <col min="14343" max="14343" width="13" style="323" customWidth="1"/>
    <col min="14344" max="14345" width="14" style="323" customWidth="1"/>
    <col min="14346" max="14346" width="13.33203125" style="323" customWidth="1"/>
    <col min="14347" max="14347" width="14.6640625" style="323" customWidth="1"/>
    <col min="14348" max="14592" width="9.33203125" style="323"/>
    <col min="14593" max="14593" width="6.6640625" style="323" customWidth="1"/>
    <col min="14594" max="14594" width="24.6640625" style="323" customWidth="1"/>
    <col min="14595" max="14595" width="13" style="323" customWidth="1"/>
    <col min="14596" max="14597" width="15.5" style="323" customWidth="1"/>
    <col min="14598" max="14598" width="11.5" style="323" customWidth="1"/>
    <col min="14599" max="14599" width="13" style="323" customWidth="1"/>
    <col min="14600" max="14601" width="14" style="323" customWidth="1"/>
    <col min="14602" max="14602" width="13.33203125" style="323" customWidth="1"/>
    <col min="14603" max="14603" width="14.6640625" style="323" customWidth="1"/>
    <col min="14604" max="14848" width="9.33203125" style="323"/>
    <col min="14849" max="14849" width="6.6640625" style="323" customWidth="1"/>
    <col min="14850" max="14850" width="24.6640625" style="323" customWidth="1"/>
    <col min="14851" max="14851" width="13" style="323" customWidth="1"/>
    <col min="14852" max="14853" width="15.5" style="323" customWidth="1"/>
    <col min="14854" max="14854" width="11.5" style="323" customWidth="1"/>
    <col min="14855" max="14855" width="13" style="323" customWidth="1"/>
    <col min="14856" max="14857" width="14" style="323" customWidth="1"/>
    <col min="14858" max="14858" width="13.33203125" style="323" customWidth="1"/>
    <col min="14859" max="14859" width="14.6640625" style="323" customWidth="1"/>
    <col min="14860" max="15104" width="9.33203125" style="323"/>
    <col min="15105" max="15105" width="6.6640625" style="323" customWidth="1"/>
    <col min="15106" max="15106" width="24.6640625" style="323" customWidth="1"/>
    <col min="15107" max="15107" width="13" style="323" customWidth="1"/>
    <col min="15108" max="15109" width="15.5" style="323" customWidth="1"/>
    <col min="15110" max="15110" width="11.5" style="323" customWidth="1"/>
    <col min="15111" max="15111" width="13" style="323" customWidth="1"/>
    <col min="15112" max="15113" width="14" style="323" customWidth="1"/>
    <col min="15114" max="15114" width="13.33203125" style="323" customWidth="1"/>
    <col min="15115" max="15115" width="14.6640625" style="323" customWidth="1"/>
    <col min="15116" max="15360" width="9.33203125" style="323"/>
    <col min="15361" max="15361" width="6.6640625" style="323" customWidth="1"/>
    <col min="15362" max="15362" width="24.6640625" style="323" customWidth="1"/>
    <col min="15363" max="15363" width="13" style="323" customWidth="1"/>
    <col min="15364" max="15365" width="15.5" style="323" customWidth="1"/>
    <col min="15366" max="15366" width="11.5" style="323" customWidth="1"/>
    <col min="15367" max="15367" width="13" style="323" customWidth="1"/>
    <col min="15368" max="15369" width="14" style="323" customWidth="1"/>
    <col min="15370" max="15370" width="13.33203125" style="323" customWidth="1"/>
    <col min="15371" max="15371" width="14.6640625" style="323" customWidth="1"/>
    <col min="15372" max="15616" width="9.33203125" style="323"/>
    <col min="15617" max="15617" width="6.6640625" style="323" customWidth="1"/>
    <col min="15618" max="15618" width="24.6640625" style="323" customWidth="1"/>
    <col min="15619" max="15619" width="13" style="323" customWidth="1"/>
    <col min="15620" max="15621" width="15.5" style="323" customWidth="1"/>
    <col min="15622" max="15622" width="11.5" style="323" customWidth="1"/>
    <col min="15623" max="15623" width="13" style="323" customWidth="1"/>
    <col min="15624" max="15625" width="14" style="323" customWidth="1"/>
    <col min="15626" max="15626" width="13.33203125" style="323" customWidth="1"/>
    <col min="15627" max="15627" width="14.6640625" style="323" customWidth="1"/>
    <col min="15628" max="15872" width="9.33203125" style="323"/>
    <col min="15873" max="15873" width="6.6640625" style="323" customWidth="1"/>
    <col min="15874" max="15874" width="24.6640625" style="323" customWidth="1"/>
    <col min="15875" max="15875" width="13" style="323" customWidth="1"/>
    <col min="15876" max="15877" width="15.5" style="323" customWidth="1"/>
    <col min="15878" max="15878" width="11.5" style="323" customWidth="1"/>
    <col min="15879" max="15879" width="13" style="323" customWidth="1"/>
    <col min="15880" max="15881" width="14" style="323" customWidth="1"/>
    <col min="15882" max="15882" width="13.33203125" style="323" customWidth="1"/>
    <col min="15883" max="15883" width="14.6640625" style="323" customWidth="1"/>
    <col min="15884" max="16128" width="9.33203125" style="323"/>
    <col min="16129" max="16129" width="6.6640625" style="323" customWidth="1"/>
    <col min="16130" max="16130" width="24.6640625" style="323" customWidth="1"/>
    <col min="16131" max="16131" width="13" style="323" customWidth="1"/>
    <col min="16132" max="16133" width="15.5" style="323" customWidth="1"/>
    <col min="16134" max="16134" width="11.5" style="323" customWidth="1"/>
    <col min="16135" max="16135" width="13" style="323" customWidth="1"/>
    <col min="16136" max="16137" width="14" style="323" customWidth="1"/>
    <col min="16138" max="16138" width="13.33203125" style="323" customWidth="1"/>
    <col min="16139" max="16139" width="14.6640625" style="323" customWidth="1"/>
    <col min="16140" max="16384" width="9.33203125" style="323"/>
  </cols>
  <sheetData>
    <row r="1" spans="1:11" ht="44.25" customHeight="1">
      <c r="A1" s="1372" t="s">
        <v>707</v>
      </c>
      <c r="B1" s="1372"/>
      <c r="C1" s="1372"/>
      <c r="D1" s="1372"/>
      <c r="E1" s="1372"/>
      <c r="F1" s="1372"/>
      <c r="G1" s="1372"/>
      <c r="H1" s="1372"/>
      <c r="I1" s="1228"/>
      <c r="J1" s="1228"/>
      <c r="K1" s="1228"/>
    </row>
    <row r="2" spans="1:11" ht="15">
      <c r="A2" s="324"/>
      <c r="B2" s="325"/>
      <c r="C2" s="325"/>
      <c r="D2" s="326"/>
      <c r="E2" s="327"/>
      <c r="F2" s="327"/>
      <c r="G2" s="328"/>
      <c r="H2" s="328"/>
      <c r="I2" s="327"/>
    </row>
    <row r="3" spans="1:11" ht="21" customHeight="1">
      <c r="A3" s="334"/>
      <c r="B3" s="335"/>
      <c r="C3" s="335"/>
      <c r="D3" s="336"/>
      <c r="E3" s="337"/>
      <c r="F3" s="336"/>
      <c r="G3" s="336"/>
      <c r="H3" s="336" t="s">
        <v>1</v>
      </c>
      <c r="I3" s="338"/>
    </row>
    <row r="4" spans="1:11" ht="42" customHeight="1">
      <c r="A4" s="1368" t="s">
        <v>435</v>
      </c>
      <c r="B4" s="1369"/>
      <c r="C4" s="1374" t="s">
        <v>436</v>
      </c>
      <c r="D4" s="1375"/>
      <c r="E4" s="1376" t="s">
        <v>700</v>
      </c>
      <c r="F4" s="1376"/>
      <c r="G4" s="1377" t="s">
        <v>699</v>
      </c>
      <c r="H4" s="1376"/>
      <c r="I4" s="336"/>
    </row>
    <row r="5" spans="1:11" ht="42" customHeight="1">
      <c r="A5" s="1370"/>
      <c r="B5" s="1371"/>
      <c r="C5" s="1374"/>
      <c r="D5" s="1375"/>
      <c r="E5" s="1408" t="s">
        <v>534</v>
      </c>
      <c r="F5" s="1409"/>
      <c r="G5" s="964" t="s">
        <v>701</v>
      </c>
      <c r="H5" s="962" t="s">
        <v>702</v>
      </c>
      <c r="I5" s="328"/>
    </row>
    <row r="6" spans="1:11" ht="15">
      <c r="A6" s="1362" t="s">
        <v>693</v>
      </c>
      <c r="B6" s="1363"/>
      <c r="C6" s="1393" t="s">
        <v>660</v>
      </c>
      <c r="D6" s="1018" t="s">
        <v>703</v>
      </c>
      <c r="E6" s="1410">
        <f>E7-E8</f>
        <v>16840583</v>
      </c>
      <c r="F6" s="1411"/>
      <c r="G6" s="1022"/>
      <c r="H6" s="1013"/>
      <c r="I6" s="326"/>
    </row>
    <row r="7" spans="1:11" s="347" customFormat="1" ht="15">
      <c r="A7" s="1364"/>
      <c r="B7" s="1365"/>
      <c r="C7" s="1394"/>
      <c r="D7" s="1019" t="s">
        <v>704</v>
      </c>
      <c r="E7" s="1412">
        <v>16840583</v>
      </c>
      <c r="F7" s="1413"/>
      <c r="G7" s="1023"/>
      <c r="H7" s="1014"/>
      <c r="I7" s="346"/>
    </row>
    <row r="8" spans="1:11">
      <c r="A8" s="1366"/>
      <c r="B8" s="1367"/>
      <c r="C8" s="1395"/>
      <c r="D8" s="1020" t="s">
        <v>705</v>
      </c>
      <c r="E8" s="1406">
        <v>0</v>
      </c>
      <c r="F8" s="1407"/>
      <c r="G8" s="1024"/>
      <c r="H8" s="1016"/>
    </row>
    <row r="9" spans="1:11" ht="15">
      <c r="A9" s="1362" t="s">
        <v>708</v>
      </c>
      <c r="B9" s="1390"/>
      <c r="C9" s="1378" t="s">
        <v>678</v>
      </c>
      <c r="D9" s="1018" t="s">
        <v>703</v>
      </c>
      <c r="E9" s="1402">
        <f>E10-E11</f>
        <v>-12149898</v>
      </c>
      <c r="F9" s="1403"/>
      <c r="G9" s="1025"/>
      <c r="H9" s="1017"/>
    </row>
    <row r="10" spans="1:11" ht="15">
      <c r="A10" s="1364"/>
      <c r="B10" s="1391"/>
      <c r="C10" s="1379"/>
      <c r="D10" s="1019" t="s">
        <v>704</v>
      </c>
      <c r="E10" s="1404">
        <v>0</v>
      </c>
      <c r="F10" s="1405"/>
      <c r="G10" s="1026"/>
      <c r="H10" s="1015"/>
    </row>
    <row r="11" spans="1:11">
      <c r="A11" s="1366"/>
      <c r="B11" s="1392"/>
      <c r="C11" s="1380"/>
      <c r="D11" s="1020" t="s">
        <v>705</v>
      </c>
      <c r="E11" s="1406">
        <v>12149898</v>
      </c>
      <c r="F11" s="1407"/>
      <c r="G11" s="1024"/>
      <c r="H11" s="1016"/>
    </row>
    <row r="12" spans="1:11" ht="15">
      <c r="A12" s="1362" t="s">
        <v>709</v>
      </c>
      <c r="B12" s="1390"/>
      <c r="C12" s="1378" t="s">
        <v>679</v>
      </c>
      <c r="D12" s="1018" t="s">
        <v>703</v>
      </c>
      <c r="E12" s="1402">
        <f>E13-E14</f>
        <v>-200000</v>
      </c>
      <c r="F12" s="1403"/>
      <c r="G12" s="1025"/>
      <c r="H12" s="1017"/>
    </row>
    <row r="13" spans="1:11" ht="15">
      <c r="A13" s="1364"/>
      <c r="B13" s="1391"/>
      <c r="C13" s="1379"/>
      <c r="D13" s="1019" t="s">
        <v>704</v>
      </c>
      <c r="E13" s="1404">
        <v>0</v>
      </c>
      <c r="F13" s="1405"/>
      <c r="G13" s="1026"/>
      <c r="H13" s="1015"/>
    </row>
    <row r="14" spans="1:11">
      <c r="A14" s="1366"/>
      <c r="B14" s="1392"/>
      <c r="C14" s="1380"/>
      <c r="D14" s="1020" t="s">
        <v>705</v>
      </c>
      <c r="E14" s="1406">
        <v>200000</v>
      </c>
      <c r="F14" s="1407"/>
      <c r="G14" s="1024"/>
      <c r="H14" s="1016"/>
    </row>
    <row r="15" spans="1:11" ht="15">
      <c r="A15" s="1362" t="s">
        <v>710</v>
      </c>
      <c r="B15" s="1390"/>
      <c r="C15" s="1378" t="s">
        <v>680</v>
      </c>
      <c r="D15" s="1018" t="s">
        <v>703</v>
      </c>
      <c r="E15" s="1402">
        <f>E16-E17</f>
        <v>-1460500</v>
      </c>
      <c r="F15" s="1403"/>
      <c r="G15" s="1025"/>
      <c r="H15" s="1017"/>
    </row>
    <row r="16" spans="1:11" ht="15">
      <c r="A16" s="1364"/>
      <c r="B16" s="1391"/>
      <c r="C16" s="1379"/>
      <c r="D16" s="1019" t="s">
        <v>704</v>
      </c>
      <c r="E16" s="1404">
        <v>0</v>
      </c>
      <c r="F16" s="1405"/>
      <c r="G16" s="1026"/>
      <c r="H16" s="1015"/>
    </row>
    <row r="17" spans="1:8">
      <c r="A17" s="1366"/>
      <c r="B17" s="1392"/>
      <c r="C17" s="1380"/>
      <c r="D17" s="1020" t="s">
        <v>705</v>
      </c>
      <c r="E17" s="1406">
        <v>1460500</v>
      </c>
      <c r="F17" s="1407"/>
      <c r="G17" s="1024"/>
      <c r="H17" s="1016"/>
    </row>
    <row r="18" spans="1:8" ht="15">
      <c r="A18" s="1362" t="s">
        <v>711</v>
      </c>
      <c r="B18" s="1390"/>
      <c r="C18" s="1378" t="s">
        <v>681</v>
      </c>
      <c r="D18" s="1018" t="s">
        <v>703</v>
      </c>
      <c r="E18" s="1402">
        <f>E19-E20</f>
        <v>-3030185</v>
      </c>
      <c r="F18" s="1403"/>
      <c r="G18" s="1025"/>
      <c r="H18" s="1017"/>
    </row>
    <row r="19" spans="1:8" ht="15">
      <c r="A19" s="1364"/>
      <c r="B19" s="1391"/>
      <c r="C19" s="1379"/>
      <c r="D19" s="1019" t="s">
        <v>704</v>
      </c>
      <c r="E19" s="1404">
        <v>0</v>
      </c>
      <c r="F19" s="1405"/>
      <c r="G19" s="1026"/>
      <c r="H19" s="1015"/>
    </row>
    <row r="20" spans="1:8">
      <c r="A20" s="1366"/>
      <c r="B20" s="1392"/>
      <c r="C20" s="1380"/>
      <c r="D20" s="1020" t="s">
        <v>705</v>
      </c>
      <c r="E20" s="1406">
        <v>3030185</v>
      </c>
      <c r="F20" s="1407"/>
      <c r="G20" s="1024"/>
      <c r="H20" s="1016"/>
    </row>
    <row r="21" spans="1:8" ht="15">
      <c r="A21" s="1386" t="s">
        <v>397</v>
      </c>
      <c r="B21" s="1387"/>
      <c r="C21" s="1379"/>
      <c r="D21" s="1021" t="s">
        <v>703</v>
      </c>
      <c r="E21" s="1402">
        <f>E22-E23</f>
        <v>0</v>
      </c>
      <c r="F21" s="1403"/>
      <c r="G21" s="965"/>
      <c r="H21" s="963"/>
    </row>
    <row r="22" spans="1:8" ht="15">
      <c r="A22" s="1386"/>
      <c r="B22" s="1387"/>
      <c r="C22" s="1379"/>
      <c r="D22" s="1019" t="s">
        <v>704</v>
      </c>
      <c r="E22" s="1404">
        <f>E7+E10+E13+E16+E19</f>
        <v>16840583</v>
      </c>
      <c r="F22" s="1405"/>
      <c r="G22" s="1026"/>
      <c r="H22" s="1015"/>
    </row>
    <row r="23" spans="1:8">
      <c r="A23" s="1388"/>
      <c r="B23" s="1389"/>
      <c r="C23" s="1380"/>
      <c r="D23" s="1020" t="s">
        <v>705</v>
      </c>
      <c r="E23" s="1406">
        <f>E8+E11+E14+E17+E20</f>
        <v>16840583</v>
      </c>
      <c r="F23" s="1407"/>
      <c r="G23" s="1024"/>
      <c r="H23" s="1016"/>
    </row>
  </sheetData>
  <mergeCells count="37">
    <mergeCell ref="A1:H1"/>
    <mergeCell ref="A6:B8"/>
    <mergeCell ref="C6:C8"/>
    <mergeCell ref="A9:B11"/>
    <mergeCell ref="C9:C11"/>
    <mergeCell ref="A4:B5"/>
    <mergeCell ref="C4:C5"/>
    <mergeCell ref="D4:D5"/>
    <mergeCell ref="E4:F4"/>
    <mergeCell ref="G4:H4"/>
    <mergeCell ref="E5:F5"/>
    <mergeCell ref="E6:F6"/>
    <mergeCell ref="E7:F7"/>
    <mergeCell ref="E8:F8"/>
    <mergeCell ref="E9:F9"/>
    <mergeCell ref="E10:F10"/>
    <mergeCell ref="A12:B14"/>
    <mergeCell ref="C12:C14"/>
    <mergeCell ref="A21:B23"/>
    <mergeCell ref="C21:C23"/>
    <mergeCell ref="A15:B17"/>
    <mergeCell ref="C15:C17"/>
    <mergeCell ref="A18:B20"/>
    <mergeCell ref="C18:C20"/>
    <mergeCell ref="E11:F11"/>
    <mergeCell ref="E12:F12"/>
    <mergeCell ref="E13:F13"/>
    <mergeCell ref="E14:F14"/>
    <mergeCell ref="E15:F15"/>
    <mergeCell ref="E21:F21"/>
    <mergeCell ref="E22:F22"/>
    <mergeCell ref="E23:F23"/>
    <mergeCell ref="E16:F16"/>
    <mergeCell ref="E17:F17"/>
    <mergeCell ref="E18:F18"/>
    <mergeCell ref="E19:F19"/>
    <mergeCell ref="E20:F20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az 1/2018. (II.14.)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O26"/>
  <sheetViews>
    <sheetView workbookViewId="0">
      <selection sqref="A1:O24"/>
    </sheetView>
  </sheetViews>
  <sheetFormatPr defaultRowHeight="15.75"/>
  <cols>
    <col min="1" max="1" width="5.5" style="443" customWidth="1"/>
    <col min="2" max="2" width="28.83203125" style="442" customWidth="1"/>
    <col min="3" max="14" width="11.33203125" style="442" customWidth="1"/>
    <col min="15" max="15" width="11.33203125" style="443" customWidth="1"/>
    <col min="16" max="256" width="9.33203125" style="442"/>
    <col min="257" max="257" width="5.5" style="442" customWidth="1"/>
    <col min="258" max="258" width="28.83203125" style="442" customWidth="1"/>
    <col min="259" max="271" width="11.33203125" style="442" customWidth="1"/>
    <col min="272" max="512" width="9.33203125" style="442"/>
    <col min="513" max="513" width="5.5" style="442" customWidth="1"/>
    <col min="514" max="514" width="28.83203125" style="442" customWidth="1"/>
    <col min="515" max="527" width="11.33203125" style="442" customWidth="1"/>
    <col min="528" max="768" width="9.33203125" style="442"/>
    <col min="769" max="769" width="5.5" style="442" customWidth="1"/>
    <col min="770" max="770" width="28.83203125" style="442" customWidth="1"/>
    <col min="771" max="783" width="11.33203125" style="442" customWidth="1"/>
    <col min="784" max="1024" width="9.33203125" style="442"/>
    <col min="1025" max="1025" width="5.5" style="442" customWidth="1"/>
    <col min="1026" max="1026" width="28.83203125" style="442" customWidth="1"/>
    <col min="1027" max="1039" width="11.33203125" style="442" customWidth="1"/>
    <col min="1040" max="1280" width="9.33203125" style="442"/>
    <col min="1281" max="1281" width="5.5" style="442" customWidth="1"/>
    <col min="1282" max="1282" width="28.83203125" style="442" customWidth="1"/>
    <col min="1283" max="1295" width="11.33203125" style="442" customWidth="1"/>
    <col min="1296" max="1536" width="9.33203125" style="442"/>
    <col min="1537" max="1537" width="5.5" style="442" customWidth="1"/>
    <col min="1538" max="1538" width="28.83203125" style="442" customWidth="1"/>
    <col min="1539" max="1551" width="11.33203125" style="442" customWidth="1"/>
    <col min="1552" max="1792" width="9.33203125" style="442"/>
    <col min="1793" max="1793" width="5.5" style="442" customWidth="1"/>
    <col min="1794" max="1794" width="28.83203125" style="442" customWidth="1"/>
    <col min="1795" max="1807" width="11.33203125" style="442" customWidth="1"/>
    <col min="1808" max="2048" width="9.33203125" style="442"/>
    <col min="2049" max="2049" width="5.5" style="442" customWidth="1"/>
    <col min="2050" max="2050" width="28.83203125" style="442" customWidth="1"/>
    <col min="2051" max="2063" width="11.33203125" style="442" customWidth="1"/>
    <col min="2064" max="2304" width="9.33203125" style="442"/>
    <col min="2305" max="2305" width="5.5" style="442" customWidth="1"/>
    <col min="2306" max="2306" width="28.83203125" style="442" customWidth="1"/>
    <col min="2307" max="2319" width="11.33203125" style="442" customWidth="1"/>
    <col min="2320" max="2560" width="9.33203125" style="442"/>
    <col min="2561" max="2561" width="5.5" style="442" customWidth="1"/>
    <col min="2562" max="2562" width="28.83203125" style="442" customWidth="1"/>
    <col min="2563" max="2575" width="11.33203125" style="442" customWidth="1"/>
    <col min="2576" max="2816" width="9.33203125" style="442"/>
    <col min="2817" max="2817" width="5.5" style="442" customWidth="1"/>
    <col min="2818" max="2818" width="28.83203125" style="442" customWidth="1"/>
    <col min="2819" max="2831" width="11.33203125" style="442" customWidth="1"/>
    <col min="2832" max="3072" width="9.33203125" style="442"/>
    <col min="3073" max="3073" width="5.5" style="442" customWidth="1"/>
    <col min="3074" max="3074" width="28.83203125" style="442" customWidth="1"/>
    <col min="3075" max="3087" width="11.33203125" style="442" customWidth="1"/>
    <col min="3088" max="3328" width="9.33203125" style="442"/>
    <col min="3329" max="3329" width="5.5" style="442" customWidth="1"/>
    <col min="3330" max="3330" width="28.83203125" style="442" customWidth="1"/>
    <col min="3331" max="3343" width="11.33203125" style="442" customWidth="1"/>
    <col min="3344" max="3584" width="9.33203125" style="442"/>
    <col min="3585" max="3585" width="5.5" style="442" customWidth="1"/>
    <col min="3586" max="3586" width="28.83203125" style="442" customWidth="1"/>
    <col min="3587" max="3599" width="11.33203125" style="442" customWidth="1"/>
    <col min="3600" max="3840" width="9.33203125" style="442"/>
    <col min="3841" max="3841" width="5.5" style="442" customWidth="1"/>
    <col min="3842" max="3842" width="28.83203125" style="442" customWidth="1"/>
    <col min="3843" max="3855" width="11.33203125" style="442" customWidth="1"/>
    <col min="3856" max="4096" width="9.33203125" style="442"/>
    <col min="4097" max="4097" width="5.5" style="442" customWidth="1"/>
    <col min="4098" max="4098" width="28.83203125" style="442" customWidth="1"/>
    <col min="4099" max="4111" width="11.33203125" style="442" customWidth="1"/>
    <col min="4112" max="4352" width="9.33203125" style="442"/>
    <col min="4353" max="4353" width="5.5" style="442" customWidth="1"/>
    <col min="4354" max="4354" width="28.83203125" style="442" customWidth="1"/>
    <col min="4355" max="4367" width="11.33203125" style="442" customWidth="1"/>
    <col min="4368" max="4608" width="9.33203125" style="442"/>
    <col min="4609" max="4609" width="5.5" style="442" customWidth="1"/>
    <col min="4610" max="4610" width="28.83203125" style="442" customWidth="1"/>
    <col min="4611" max="4623" width="11.33203125" style="442" customWidth="1"/>
    <col min="4624" max="4864" width="9.33203125" style="442"/>
    <col min="4865" max="4865" width="5.5" style="442" customWidth="1"/>
    <col min="4866" max="4866" width="28.83203125" style="442" customWidth="1"/>
    <col min="4867" max="4879" width="11.33203125" style="442" customWidth="1"/>
    <col min="4880" max="5120" width="9.33203125" style="442"/>
    <col min="5121" max="5121" width="5.5" style="442" customWidth="1"/>
    <col min="5122" max="5122" width="28.83203125" style="442" customWidth="1"/>
    <col min="5123" max="5135" width="11.33203125" style="442" customWidth="1"/>
    <col min="5136" max="5376" width="9.33203125" style="442"/>
    <col min="5377" max="5377" width="5.5" style="442" customWidth="1"/>
    <col min="5378" max="5378" width="28.83203125" style="442" customWidth="1"/>
    <col min="5379" max="5391" width="11.33203125" style="442" customWidth="1"/>
    <col min="5392" max="5632" width="9.33203125" style="442"/>
    <col min="5633" max="5633" width="5.5" style="442" customWidth="1"/>
    <col min="5634" max="5634" width="28.83203125" style="442" customWidth="1"/>
    <col min="5635" max="5647" width="11.33203125" style="442" customWidth="1"/>
    <col min="5648" max="5888" width="9.33203125" style="442"/>
    <col min="5889" max="5889" width="5.5" style="442" customWidth="1"/>
    <col min="5890" max="5890" width="28.83203125" style="442" customWidth="1"/>
    <col min="5891" max="5903" width="11.33203125" style="442" customWidth="1"/>
    <col min="5904" max="6144" width="9.33203125" style="442"/>
    <col min="6145" max="6145" width="5.5" style="442" customWidth="1"/>
    <col min="6146" max="6146" width="28.83203125" style="442" customWidth="1"/>
    <col min="6147" max="6159" width="11.33203125" style="442" customWidth="1"/>
    <col min="6160" max="6400" width="9.33203125" style="442"/>
    <col min="6401" max="6401" width="5.5" style="442" customWidth="1"/>
    <col min="6402" max="6402" width="28.83203125" style="442" customWidth="1"/>
    <col min="6403" max="6415" width="11.33203125" style="442" customWidth="1"/>
    <col min="6416" max="6656" width="9.33203125" style="442"/>
    <col min="6657" max="6657" width="5.5" style="442" customWidth="1"/>
    <col min="6658" max="6658" width="28.83203125" style="442" customWidth="1"/>
    <col min="6659" max="6671" width="11.33203125" style="442" customWidth="1"/>
    <col min="6672" max="6912" width="9.33203125" style="442"/>
    <col min="6913" max="6913" width="5.5" style="442" customWidth="1"/>
    <col min="6914" max="6914" width="28.83203125" style="442" customWidth="1"/>
    <col min="6915" max="6927" width="11.33203125" style="442" customWidth="1"/>
    <col min="6928" max="7168" width="9.33203125" style="442"/>
    <col min="7169" max="7169" width="5.5" style="442" customWidth="1"/>
    <col min="7170" max="7170" width="28.83203125" style="442" customWidth="1"/>
    <col min="7171" max="7183" width="11.33203125" style="442" customWidth="1"/>
    <col min="7184" max="7424" width="9.33203125" style="442"/>
    <col min="7425" max="7425" width="5.5" style="442" customWidth="1"/>
    <col min="7426" max="7426" width="28.83203125" style="442" customWidth="1"/>
    <col min="7427" max="7439" width="11.33203125" style="442" customWidth="1"/>
    <col min="7440" max="7680" width="9.33203125" style="442"/>
    <col min="7681" max="7681" width="5.5" style="442" customWidth="1"/>
    <col min="7682" max="7682" width="28.83203125" style="442" customWidth="1"/>
    <col min="7683" max="7695" width="11.33203125" style="442" customWidth="1"/>
    <col min="7696" max="7936" width="9.33203125" style="442"/>
    <col min="7937" max="7937" width="5.5" style="442" customWidth="1"/>
    <col min="7938" max="7938" width="28.83203125" style="442" customWidth="1"/>
    <col min="7939" max="7951" width="11.33203125" style="442" customWidth="1"/>
    <col min="7952" max="8192" width="9.33203125" style="442"/>
    <col min="8193" max="8193" width="5.5" style="442" customWidth="1"/>
    <col min="8194" max="8194" width="28.83203125" style="442" customWidth="1"/>
    <col min="8195" max="8207" width="11.33203125" style="442" customWidth="1"/>
    <col min="8208" max="8448" width="9.33203125" style="442"/>
    <col min="8449" max="8449" width="5.5" style="442" customWidth="1"/>
    <col min="8450" max="8450" width="28.83203125" style="442" customWidth="1"/>
    <col min="8451" max="8463" width="11.33203125" style="442" customWidth="1"/>
    <col min="8464" max="8704" width="9.33203125" style="442"/>
    <col min="8705" max="8705" width="5.5" style="442" customWidth="1"/>
    <col min="8706" max="8706" width="28.83203125" style="442" customWidth="1"/>
    <col min="8707" max="8719" width="11.33203125" style="442" customWidth="1"/>
    <col min="8720" max="8960" width="9.33203125" style="442"/>
    <col min="8961" max="8961" width="5.5" style="442" customWidth="1"/>
    <col min="8962" max="8962" width="28.83203125" style="442" customWidth="1"/>
    <col min="8963" max="8975" width="11.33203125" style="442" customWidth="1"/>
    <col min="8976" max="9216" width="9.33203125" style="442"/>
    <col min="9217" max="9217" width="5.5" style="442" customWidth="1"/>
    <col min="9218" max="9218" width="28.83203125" style="442" customWidth="1"/>
    <col min="9219" max="9231" width="11.33203125" style="442" customWidth="1"/>
    <col min="9232" max="9472" width="9.33203125" style="442"/>
    <col min="9473" max="9473" width="5.5" style="442" customWidth="1"/>
    <col min="9474" max="9474" width="28.83203125" style="442" customWidth="1"/>
    <col min="9475" max="9487" width="11.33203125" style="442" customWidth="1"/>
    <col min="9488" max="9728" width="9.33203125" style="442"/>
    <col min="9729" max="9729" width="5.5" style="442" customWidth="1"/>
    <col min="9730" max="9730" width="28.83203125" style="442" customWidth="1"/>
    <col min="9731" max="9743" width="11.33203125" style="442" customWidth="1"/>
    <col min="9744" max="9984" width="9.33203125" style="442"/>
    <col min="9985" max="9985" width="5.5" style="442" customWidth="1"/>
    <col min="9986" max="9986" width="28.83203125" style="442" customWidth="1"/>
    <col min="9987" max="9999" width="11.33203125" style="442" customWidth="1"/>
    <col min="10000" max="10240" width="9.33203125" style="442"/>
    <col min="10241" max="10241" width="5.5" style="442" customWidth="1"/>
    <col min="10242" max="10242" width="28.83203125" style="442" customWidth="1"/>
    <col min="10243" max="10255" width="11.33203125" style="442" customWidth="1"/>
    <col min="10256" max="10496" width="9.33203125" style="442"/>
    <col min="10497" max="10497" width="5.5" style="442" customWidth="1"/>
    <col min="10498" max="10498" width="28.83203125" style="442" customWidth="1"/>
    <col min="10499" max="10511" width="11.33203125" style="442" customWidth="1"/>
    <col min="10512" max="10752" width="9.33203125" style="442"/>
    <col min="10753" max="10753" width="5.5" style="442" customWidth="1"/>
    <col min="10754" max="10754" width="28.83203125" style="442" customWidth="1"/>
    <col min="10755" max="10767" width="11.33203125" style="442" customWidth="1"/>
    <col min="10768" max="11008" width="9.33203125" style="442"/>
    <col min="11009" max="11009" width="5.5" style="442" customWidth="1"/>
    <col min="11010" max="11010" width="28.83203125" style="442" customWidth="1"/>
    <col min="11011" max="11023" width="11.33203125" style="442" customWidth="1"/>
    <col min="11024" max="11264" width="9.33203125" style="442"/>
    <col min="11265" max="11265" width="5.5" style="442" customWidth="1"/>
    <col min="11266" max="11266" width="28.83203125" style="442" customWidth="1"/>
    <col min="11267" max="11279" width="11.33203125" style="442" customWidth="1"/>
    <col min="11280" max="11520" width="9.33203125" style="442"/>
    <col min="11521" max="11521" width="5.5" style="442" customWidth="1"/>
    <col min="11522" max="11522" width="28.83203125" style="442" customWidth="1"/>
    <col min="11523" max="11535" width="11.33203125" style="442" customWidth="1"/>
    <col min="11536" max="11776" width="9.33203125" style="442"/>
    <col min="11777" max="11777" width="5.5" style="442" customWidth="1"/>
    <col min="11778" max="11778" width="28.83203125" style="442" customWidth="1"/>
    <col min="11779" max="11791" width="11.33203125" style="442" customWidth="1"/>
    <col min="11792" max="12032" width="9.33203125" style="442"/>
    <col min="12033" max="12033" width="5.5" style="442" customWidth="1"/>
    <col min="12034" max="12034" width="28.83203125" style="442" customWidth="1"/>
    <col min="12035" max="12047" width="11.33203125" style="442" customWidth="1"/>
    <col min="12048" max="12288" width="9.33203125" style="442"/>
    <col min="12289" max="12289" width="5.5" style="442" customWidth="1"/>
    <col min="12290" max="12290" width="28.83203125" style="442" customWidth="1"/>
    <col min="12291" max="12303" width="11.33203125" style="442" customWidth="1"/>
    <col min="12304" max="12544" width="9.33203125" style="442"/>
    <col min="12545" max="12545" width="5.5" style="442" customWidth="1"/>
    <col min="12546" max="12546" width="28.83203125" style="442" customWidth="1"/>
    <col min="12547" max="12559" width="11.33203125" style="442" customWidth="1"/>
    <col min="12560" max="12800" width="9.33203125" style="442"/>
    <col min="12801" max="12801" width="5.5" style="442" customWidth="1"/>
    <col min="12802" max="12802" width="28.83203125" style="442" customWidth="1"/>
    <col min="12803" max="12815" width="11.33203125" style="442" customWidth="1"/>
    <col min="12816" max="13056" width="9.33203125" style="442"/>
    <col min="13057" max="13057" width="5.5" style="442" customWidth="1"/>
    <col min="13058" max="13058" width="28.83203125" style="442" customWidth="1"/>
    <col min="13059" max="13071" width="11.33203125" style="442" customWidth="1"/>
    <col min="13072" max="13312" width="9.33203125" style="442"/>
    <col min="13313" max="13313" width="5.5" style="442" customWidth="1"/>
    <col min="13314" max="13314" width="28.83203125" style="442" customWidth="1"/>
    <col min="13315" max="13327" width="11.33203125" style="442" customWidth="1"/>
    <col min="13328" max="13568" width="9.33203125" style="442"/>
    <col min="13569" max="13569" width="5.5" style="442" customWidth="1"/>
    <col min="13570" max="13570" width="28.83203125" style="442" customWidth="1"/>
    <col min="13571" max="13583" width="11.33203125" style="442" customWidth="1"/>
    <col min="13584" max="13824" width="9.33203125" style="442"/>
    <col min="13825" max="13825" width="5.5" style="442" customWidth="1"/>
    <col min="13826" max="13826" width="28.83203125" style="442" customWidth="1"/>
    <col min="13827" max="13839" width="11.33203125" style="442" customWidth="1"/>
    <col min="13840" max="14080" width="9.33203125" style="442"/>
    <col min="14081" max="14081" width="5.5" style="442" customWidth="1"/>
    <col min="14082" max="14082" width="28.83203125" style="442" customWidth="1"/>
    <col min="14083" max="14095" width="11.33203125" style="442" customWidth="1"/>
    <col min="14096" max="14336" width="9.33203125" style="442"/>
    <col min="14337" max="14337" width="5.5" style="442" customWidth="1"/>
    <col min="14338" max="14338" width="28.83203125" style="442" customWidth="1"/>
    <col min="14339" max="14351" width="11.33203125" style="442" customWidth="1"/>
    <col min="14352" max="14592" width="9.33203125" style="442"/>
    <col min="14593" max="14593" width="5.5" style="442" customWidth="1"/>
    <col min="14594" max="14594" width="28.83203125" style="442" customWidth="1"/>
    <col min="14595" max="14607" width="11.33203125" style="442" customWidth="1"/>
    <col min="14608" max="14848" width="9.33203125" style="442"/>
    <col min="14849" max="14849" width="5.5" style="442" customWidth="1"/>
    <col min="14850" max="14850" width="28.83203125" style="442" customWidth="1"/>
    <col min="14851" max="14863" width="11.33203125" style="442" customWidth="1"/>
    <col min="14864" max="15104" width="9.33203125" style="442"/>
    <col min="15105" max="15105" width="5.5" style="442" customWidth="1"/>
    <col min="15106" max="15106" width="28.83203125" style="442" customWidth="1"/>
    <col min="15107" max="15119" width="11.33203125" style="442" customWidth="1"/>
    <col min="15120" max="15360" width="9.33203125" style="442"/>
    <col min="15361" max="15361" width="5.5" style="442" customWidth="1"/>
    <col min="15362" max="15362" width="28.83203125" style="442" customWidth="1"/>
    <col min="15363" max="15375" width="11.33203125" style="442" customWidth="1"/>
    <col min="15376" max="15616" width="9.33203125" style="442"/>
    <col min="15617" max="15617" width="5.5" style="442" customWidth="1"/>
    <col min="15618" max="15618" width="28.83203125" style="442" customWidth="1"/>
    <col min="15619" max="15631" width="11.33203125" style="442" customWidth="1"/>
    <col min="15632" max="15872" width="9.33203125" style="442"/>
    <col min="15873" max="15873" width="5.5" style="442" customWidth="1"/>
    <col min="15874" max="15874" width="28.83203125" style="442" customWidth="1"/>
    <col min="15875" max="15887" width="11.33203125" style="442" customWidth="1"/>
    <col min="15888" max="16128" width="9.33203125" style="442"/>
    <col min="16129" max="16129" width="5.5" style="442" customWidth="1"/>
    <col min="16130" max="16130" width="28.83203125" style="442" customWidth="1"/>
    <col min="16131" max="16143" width="11.33203125" style="442" customWidth="1"/>
    <col min="16144" max="16384" width="9.33203125" style="442"/>
  </cols>
  <sheetData>
    <row r="1" spans="1:15" ht="45.75" customHeight="1">
      <c r="A1" s="1414" t="s">
        <v>731</v>
      </c>
      <c r="B1" s="1415"/>
      <c r="C1" s="1415"/>
      <c r="D1" s="1415"/>
      <c r="E1" s="1415"/>
      <c r="F1" s="1415"/>
      <c r="G1" s="1415"/>
      <c r="H1" s="1415"/>
      <c r="I1" s="1415"/>
      <c r="J1" s="1415"/>
      <c r="K1" s="1415"/>
      <c r="L1" s="1415"/>
      <c r="M1" s="1415"/>
      <c r="N1" s="1415"/>
      <c r="O1" s="1415"/>
    </row>
    <row r="2" spans="1:15" ht="12" customHeight="1">
      <c r="N2" s="444"/>
      <c r="O2" s="445" t="s">
        <v>677</v>
      </c>
    </row>
    <row r="3" spans="1:15" s="443" customFormat="1" ht="31.5" customHeight="1">
      <c r="A3" s="446" t="s">
        <v>396</v>
      </c>
      <c r="B3" s="447" t="s">
        <v>267</v>
      </c>
      <c r="C3" s="447" t="s">
        <v>496</v>
      </c>
      <c r="D3" s="447" t="s">
        <v>497</v>
      </c>
      <c r="E3" s="447" t="s">
        <v>498</v>
      </c>
      <c r="F3" s="447" t="s">
        <v>499</v>
      </c>
      <c r="G3" s="447" t="s">
        <v>500</v>
      </c>
      <c r="H3" s="447" t="s">
        <v>501</v>
      </c>
      <c r="I3" s="447" t="s">
        <v>502</v>
      </c>
      <c r="J3" s="447" t="s">
        <v>503</v>
      </c>
      <c r="K3" s="447" t="s">
        <v>504</v>
      </c>
      <c r="L3" s="447" t="s">
        <v>505</v>
      </c>
      <c r="M3" s="447" t="s">
        <v>506</v>
      </c>
      <c r="N3" s="447" t="s">
        <v>507</v>
      </c>
      <c r="O3" s="448" t="s">
        <v>508</v>
      </c>
    </row>
    <row r="4" spans="1:15" s="450" customFormat="1" ht="21" customHeight="1">
      <c r="A4" s="449" t="s">
        <v>9</v>
      </c>
      <c r="B4" s="1416" t="s">
        <v>265</v>
      </c>
      <c r="C4" s="1416"/>
      <c r="D4" s="1416"/>
      <c r="E4" s="1416"/>
      <c r="F4" s="1416"/>
      <c r="G4" s="1416"/>
      <c r="H4" s="1416"/>
      <c r="I4" s="1416"/>
      <c r="J4" s="1416"/>
      <c r="K4" s="1416"/>
      <c r="L4" s="1416"/>
      <c r="M4" s="1416"/>
      <c r="N4" s="1416"/>
      <c r="O4" s="1417"/>
    </row>
    <row r="5" spans="1:15" s="455" customFormat="1" ht="21" customHeight="1">
      <c r="A5" s="451" t="s">
        <v>12</v>
      </c>
      <c r="B5" s="452" t="s">
        <v>509</v>
      </c>
      <c r="C5" s="453">
        <v>2880326</v>
      </c>
      <c r="D5" s="453">
        <v>2880326</v>
      </c>
      <c r="E5" s="453">
        <v>2880326</v>
      </c>
      <c r="F5" s="453">
        <v>2880326</v>
      </c>
      <c r="G5" s="453">
        <v>2880326</v>
      </c>
      <c r="H5" s="453">
        <v>2880326</v>
      </c>
      <c r="I5" s="453">
        <v>2880326</v>
      </c>
      <c r="J5" s="453">
        <v>2880326</v>
      </c>
      <c r="K5" s="453">
        <v>2880326</v>
      </c>
      <c r="L5" s="453">
        <v>2880326</v>
      </c>
      <c r="M5" s="453">
        <v>2880326</v>
      </c>
      <c r="N5" s="453">
        <v>2880325</v>
      </c>
      <c r="O5" s="454">
        <f t="shared" ref="O5:O12" si="0">SUM(C5:N5)</f>
        <v>34563911</v>
      </c>
    </row>
    <row r="6" spans="1:15" s="455" customFormat="1" ht="21" customHeight="1">
      <c r="A6" s="456" t="s">
        <v>15</v>
      </c>
      <c r="B6" s="457" t="s">
        <v>510</v>
      </c>
      <c r="C6" s="458">
        <v>0</v>
      </c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9">
        <f t="shared" si="0"/>
        <v>0</v>
      </c>
    </row>
    <row r="7" spans="1:15" s="455" customFormat="1" ht="21" customHeight="1">
      <c r="A7" s="456" t="s">
        <v>18</v>
      </c>
      <c r="B7" s="460" t="s">
        <v>438</v>
      </c>
      <c r="C7" s="458">
        <v>3570583</v>
      </c>
      <c r="D7" s="458">
        <v>3570583</v>
      </c>
      <c r="E7" s="458">
        <v>3570583</v>
      </c>
      <c r="F7" s="458">
        <v>3570583</v>
      </c>
      <c r="G7" s="458">
        <v>3570583</v>
      </c>
      <c r="H7" s="458">
        <v>3570583</v>
      </c>
      <c r="I7" s="458">
        <v>3570583</v>
      </c>
      <c r="J7" s="458">
        <v>3570583</v>
      </c>
      <c r="K7" s="458">
        <v>3570583</v>
      </c>
      <c r="L7" s="458">
        <v>3570583</v>
      </c>
      <c r="M7" s="458">
        <v>3570583</v>
      </c>
      <c r="N7" s="458">
        <v>3570587</v>
      </c>
      <c r="O7" s="459">
        <f t="shared" si="0"/>
        <v>42847000</v>
      </c>
    </row>
    <row r="8" spans="1:15" s="455" customFormat="1" ht="21" customHeight="1">
      <c r="A8" s="456" t="s">
        <v>21</v>
      </c>
      <c r="B8" s="460" t="s">
        <v>439</v>
      </c>
      <c r="C8" s="458"/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9">
        <f t="shared" si="0"/>
        <v>0</v>
      </c>
    </row>
    <row r="9" spans="1:15" s="455" customFormat="1" ht="21" customHeight="1">
      <c r="A9" s="456" t="s">
        <v>24</v>
      </c>
      <c r="B9" s="460" t="s">
        <v>511</v>
      </c>
      <c r="C9" s="458">
        <v>125000</v>
      </c>
      <c r="D9" s="458">
        <v>125000</v>
      </c>
      <c r="E9" s="458">
        <v>125000</v>
      </c>
      <c r="F9" s="458">
        <v>125000</v>
      </c>
      <c r="G9" s="458">
        <v>125000</v>
      </c>
      <c r="H9" s="458">
        <v>125000</v>
      </c>
      <c r="I9" s="458">
        <v>125000</v>
      </c>
      <c r="J9" s="458">
        <v>125000</v>
      </c>
      <c r="K9" s="458">
        <v>125000</v>
      </c>
      <c r="L9" s="458">
        <v>125000</v>
      </c>
      <c r="M9" s="458">
        <v>125000</v>
      </c>
      <c r="N9" s="458">
        <v>125000</v>
      </c>
      <c r="O9" s="459">
        <f t="shared" si="0"/>
        <v>1500000</v>
      </c>
    </row>
    <row r="10" spans="1:15" s="455" customFormat="1" ht="21" customHeight="1">
      <c r="A10" s="456" t="s">
        <v>27</v>
      </c>
      <c r="B10" s="460" t="s">
        <v>512</v>
      </c>
      <c r="C10" s="458"/>
      <c r="D10" s="458"/>
      <c r="E10" s="458"/>
      <c r="F10" s="458"/>
      <c r="G10" s="458"/>
      <c r="H10" s="458"/>
      <c r="I10" s="458"/>
      <c r="J10" s="458"/>
      <c r="K10" s="458"/>
      <c r="L10" s="458"/>
      <c r="M10" s="458"/>
      <c r="N10" s="458"/>
      <c r="O10" s="459">
        <f t="shared" si="0"/>
        <v>0</v>
      </c>
    </row>
    <row r="11" spans="1:15" s="455" customFormat="1" ht="21" customHeight="1">
      <c r="A11" s="461" t="s">
        <v>30</v>
      </c>
      <c r="B11" s="462" t="s">
        <v>513</v>
      </c>
      <c r="C11" s="463">
        <v>71027397</v>
      </c>
      <c r="D11" s="463"/>
      <c r="E11" s="463"/>
      <c r="F11" s="463"/>
      <c r="G11" s="463"/>
      <c r="H11" s="463">
        <v>25061692</v>
      </c>
      <c r="I11" s="463"/>
      <c r="J11" s="463"/>
      <c r="K11" s="463"/>
      <c r="L11" s="463"/>
      <c r="M11" s="463"/>
      <c r="N11" s="463"/>
      <c r="O11" s="464">
        <f t="shared" si="0"/>
        <v>96089089</v>
      </c>
    </row>
    <row r="12" spans="1:15" s="450" customFormat="1" ht="21" customHeight="1">
      <c r="A12" s="465" t="s">
        <v>33</v>
      </c>
      <c r="B12" s="466" t="s">
        <v>514</v>
      </c>
      <c r="C12" s="467">
        <f t="shared" ref="C12:N12" si="1">SUM(C5:C11)</f>
        <v>77603306</v>
      </c>
      <c r="D12" s="467">
        <f t="shared" si="1"/>
        <v>6575909</v>
      </c>
      <c r="E12" s="467">
        <f t="shared" si="1"/>
        <v>6575909</v>
      </c>
      <c r="F12" s="467">
        <f t="shared" si="1"/>
        <v>6575909</v>
      </c>
      <c r="G12" s="467">
        <f t="shared" si="1"/>
        <v>6575909</v>
      </c>
      <c r="H12" s="467">
        <f t="shared" si="1"/>
        <v>31637601</v>
      </c>
      <c r="I12" s="467">
        <f t="shared" si="1"/>
        <v>6575909</v>
      </c>
      <c r="J12" s="467">
        <f t="shared" si="1"/>
        <v>6575909</v>
      </c>
      <c r="K12" s="467">
        <f t="shared" si="1"/>
        <v>6575909</v>
      </c>
      <c r="L12" s="467">
        <f t="shared" si="1"/>
        <v>6575909</v>
      </c>
      <c r="M12" s="467">
        <f t="shared" si="1"/>
        <v>6575909</v>
      </c>
      <c r="N12" s="467">
        <f t="shared" si="1"/>
        <v>6575912</v>
      </c>
      <c r="O12" s="468">
        <f t="shared" si="0"/>
        <v>175000000</v>
      </c>
    </row>
    <row r="13" spans="1:15" s="450" customFormat="1" ht="21" customHeight="1">
      <c r="A13" s="449" t="s">
        <v>36</v>
      </c>
      <c r="B13" s="1416" t="s">
        <v>266</v>
      </c>
      <c r="C13" s="1416"/>
      <c r="D13" s="1416"/>
      <c r="E13" s="1416"/>
      <c r="F13" s="1416"/>
      <c r="G13" s="1416"/>
      <c r="H13" s="1416"/>
      <c r="I13" s="1416"/>
      <c r="J13" s="1416"/>
      <c r="K13" s="1416"/>
      <c r="L13" s="1416"/>
      <c r="M13" s="1416"/>
      <c r="N13" s="1416"/>
      <c r="O13" s="1417"/>
    </row>
    <row r="14" spans="1:15" s="455" customFormat="1" ht="21" customHeight="1">
      <c r="A14" s="451" t="s">
        <v>38</v>
      </c>
      <c r="B14" s="452" t="s">
        <v>441</v>
      </c>
      <c r="C14" s="453">
        <v>2401355</v>
      </c>
      <c r="D14" s="453">
        <v>2401355</v>
      </c>
      <c r="E14" s="453">
        <v>2401355</v>
      </c>
      <c r="F14" s="453">
        <v>2401355</v>
      </c>
      <c r="G14" s="453">
        <v>2401355</v>
      </c>
      <c r="H14" s="453">
        <v>2401355</v>
      </c>
      <c r="I14" s="453">
        <v>2401355</v>
      </c>
      <c r="J14" s="453">
        <v>2401355</v>
      </c>
      <c r="K14" s="453">
        <v>2401355</v>
      </c>
      <c r="L14" s="453">
        <v>2401355</v>
      </c>
      <c r="M14" s="453">
        <v>2401355</v>
      </c>
      <c r="N14" s="453">
        <v>2401353</v>
      </c>
      <c r="O14" s="454">
        <f t="shared" ref="O14:O23" si="2">SUM(C14:N14)</f>
        <v>28816258</v>
      </c>
    </row>
    <row r="15" spans="1:15" s="455" customFormat="1" ht="21" customHeight="1">
      <c r="A15" s="456" t="s">
        <v>40</v>
      </c>
      <c r="B15" s="457" t="s">
        <v>205</v>
      </c>
      <c r="C15" s="458">
        <v>424244</v>
      </c>
      <c r="D15" s="458">
        <v>424244</v>
      </c>
      <c r="E15" s="458">
        <v>424244</v>
      </c>
      <c r="F15" s="458">
        <v>424244</v>
      </c>
      <c r="G15" s="458">
        <v>424244</v>
      </c>
      <c r="H15" s="458">
        <v>424244</v>
      </c>
      <c r="I15" s="458">
        <v>424244</v>
      </c>
      <c r="J15" s="458">
        <v>424244</v>
      </c>
      <c r="K15" s="458">
        <v>424244</v>
      </c>
      <c r="L15" s="458">
        <v>424244</v>
      </c>
      <c r="M15" s="458">
        <v>424244</v>
      </c>
      <c r="N15" s="458">
        <v>424242</v>
      </c>
      <c r="O15" s="459">
        <f t="shared" si="2"/>
        <v>5090926</v>
      </c>
    </row>
    <row r="16" spans="1:15" s="455" customFormat="1" ht="21" customHeight="1">
      <c r="A16" s="456" t="s">
        <v>42</v>
      </c>
      <c r="B16" s="460" t="s">
        <v>207</v>
      </c>
      <c r="C16" s="458">
        <v>2929725</v>
      </c>
      <c r="D16" s="458">
        <v>2929725</v>
      </c>
      <c r="E16" s="458">
        <v>2929725</v>
      </c>
      <c r="F16" s="458">
        <v>2929725</v>
      </c>
      <c r="G16" s="458">
        <v>2929725</v>
      </c>
      <c r="H16" s="458">
        <v>2929725</v>
      </c>
      <c r="I16" s="458">
        <v>2929725</v>
      </c>
      <c r="J16" s="458">
        <v>2929725</v>
      </c>
      <c r="K16" s="458">
        <v>2929725</v>
      </c>
      <c r="L16" s="458">
        <v>2929725</v>
      </c>
      <c r="M16" s="458">
        <v>2929725</v>
      </c>
      <c r="N16" s="458">
        <v>2929725</v>
      </c>
      <c r="O16" s="459">
        <f t="shared" si="2"/>
        <v>35156700</v>
      </c>
    </row>
    <row r="17" spans="1:15" s="455" customFormat="1" ht="21" customHeight="1">
      <c r="A17" s="456" t="s">
        <v>44</v>
      </c>
      <c r="B17" s="460" t="s">
        <v>209</v>
      </c>
      <c r="C17" s="458">
        <v>116667</v>
      </c>
      <c r="D17" s="458">
        <v>116667</v>
      </c>
      <c r="E17" s="458">
        <v>116667</v>
      </c>
      <c r="F17" s="458">
        <v>116667</v>
      </c>
      <c r="G17" s="458">
        <v>116667</v>
      </c>
      <c r="H17" s="458">
        <v>116667</v>
      </c>
      <c r="I17" s="458">
        <v>116667</v>
      </c>
      <c r="J17" s="458">
        <v>116667</v>
      </c>
      <c r="K17" s="458">
        <v>116667</v>
      </c>
      <c r="L17" s="458">
        <v>116667</v>
      </c>
      <c r="M17" s="458">
        <v>116667</v>
      </c>
      <c r="N17" s="458">
        <v>116663</v>
      </c>
      <c r="O17" s="459">
        <f t="shared" si="2"/>
        <v>1400000</v>
      </c>
    </row>
    <row r="18" spans="1:15" s="455" customFormat="1" ht="21" customHeight="1">
      <c r="A18" s="456" t="s">
        <v>46</v>
      </c>
      <c r="B18" s="460" t="s">
        <v>211</v>
      </c>
      <c r="C18" s="458">
        <v>313750</v>
      </c>
      <c r="D18" s="458">
        <v>188750</v>
      </c>
      <c r="E18" s="458">
        <v>188750</v>
      </c>
      <c r="F18" s="458">
        <v>188750</v>
      </c>
      <c r="G18" s="458">
        <v>188750</v>
      </c>
      <c r="H18" s="458">
        <v>188750</v>
      </c>
      <c r="I18" s="458">
        <v>188750</v>
      </c>
      <c r="J18" s="458">
        <v>313750</v>
      </c>
      <c r="K18" s="458">
        <v>188750</v>
      </c>
      <c r="L18" s="458">
        <v>188750</v>
      </c>
      <c r="M18" s="458">
        <v>188750</v>
      </c>
      <c r="N18" s="458">
        <v>188752</v>
      </c>
      <c r="O18" s="459">
        <f t="shared" si="2"/>
        <v>2515002</v>
      </c>
    </row>
    <row r="19" spans="1:15" s="455" customFormat="1" ht="21" customHeight="1">
      <c r="A19" s="456" t="s">
        <v>48</v>
      </c>
      <c r="B19" s="460" t="s">
        <v>230</v>
      </c>
      <c r="C19" s="458"/>
      <c r="D19" s="458"/>
      <c r="E19" s="458"/>
      <c r="F19" s="458"/>
      <c r="G19" s="458"/>
      <c r="H19" s="458">
        <v>30603549</v>
      </c>
      <c r="I19" s="458"/>
      <c r="J19" s="458"/>
      <c r="K19" s="458"/>
      <c r="L19" s="458"/>
      <c r="M19" s="458"/>
      <c r="N19" s="458"/>
      <c r="O19" s="459">
        <f t="shared" si="2"/>
        <v>30603549</v>
      </c>
    </row>
    <row r="20" spans="1:15" s="455" customFormat="1" ht="21" customHeight="1">
      <c r="A20" s="456" t="s">
        <v>50</v>
      </c>
      <c r="B20" s="457" t="s">
        <v>232</v>
      </c>
      <c r="C20" s="458"/>
      <c r="D20" s="458"/>
      <c r="E20" s="458"/>
      <c r="F20" s="458"/>
      <c r="G20" s="458"/>
      <c r="H20" s="458"/>
      <c r="I20" s="458"/>
      <c r="J20" s="458"/>
      <c r="K20" s="458"/>
      <c r="L20" s="458"/>
      <c r="M20" s="458"/>
      <c r="N20" s="458"/>
      <c r="O20" s="459">
        <f t="shared" si="2"/>
        <v>0</v>
      </c>
    </row>
    <row r="21" spans="1:15" s="455" customFormat="1" ht="21" customHeight="1">
      <c r="A21" s="456" t="s">
        <v>53</v>
      </c>
      <c r="B21" s="460" t="s">
        <v>234</v>
      </c>
      <c r="C21" s="458"/>
      <c r="D21" s="458"/>
      <c r="E21" s="458"/>
      <c r="F21" s="458"/>
      <c r="G21" s="458"/>
      <c r="H21" s="458"/>
      <c r="I21" s="458"/>
      <c r="J21" s="458"/>
      <c r="K21" s="458"/>
      <c r="L21" s="458"/>
      <c r="M21" s="458"/>
      <c r="N21" s="458"/>
      <c r="O21" s="459">
        <f t="shared" si="2"/>
        <v>0</v>
      </c>
    </row>
    <row r="22" spans="1:15" s="455" customFormat="1" ht="21" customHeight="1">
      <c r="A22" s="469" t="s">
        <v>63</v>
      </c>
      <c r="B22" s="470" t="s">
        <v>442</v>
      </c>
      <c r="C22" s="471">
        <v>71417565</v>
      </c>
      <c r="D22" s="471"/>
      <c r="E22" s="471"/>
      <c r="F22" s="471"/>
      <c r="G22" s="471"/>
      <c r="H22" s="471"/>
      <c r="I22" s="471"/>
      <c r="J22" s="471"/>
      <c r="K22" s="471"/>
      <c r="L22" s="471"/>
      <c r="M22" s="471"/>
      <c r="N22" s="471"/>
      <c r="O22" s="472">
        <f t="shared" si="2"/>
        <v>71417565</v>
      </c>
    </row>
    <row r="23" spans="1:15" s="450" customFormat="1" ht="21" customHeight="1">
      <c r="A23" s="473" t="s">
        <v>65</v>
      </c>
      <c r="B23" s="466" t="s">
        <v>426</v>
      </c>
      <c r="C23" s="467">
        <f t="shared" ref="C23:N23" si="3">SUM(C14:C22)</f>
        <v>77603306</v>
      </c>
      <c r="D23" s="467">
        <f t="shared" si="3"/>
        <v>6060741</v>
      </c>
      <c r="E23" s="467">
        <f t="shared" si="3"/>
        <v>6060741</v>
      </c>
      <c r="F23" s="467">
        <f t="shared" si="3"/>
        <v>6060741</v>
      </c>
      <c r="G23" s="467">
        <f t="shared" si="3"/>
        <v>6060741</v>
      </c>
      <c r="H23" s="467">
        <f t="shared" si="3"/>
        <v>36664290</v>
      </c>
      <c r="I23" s="467">
        <f t="shared" si="3"/>
        <v>6060741</v>
      </c>
      <c r="J23" s="467">
        <f t="shared" si="3"/>
        <v>6185741</v>
      </c>
      <c r="K23" s="467">
        <f t="shared" si="3"/>
        <v>6060741</v>
      </c>
      <c r="L23" s="467">
        <f t="shared" si="3"/>
        <v>6060741</v>
      </c>
      <c r="M23" s="467">
        <f t="shared" si="3"/>
        <v>6060741</v>
      </c>
      <c r="N23" s="467">
        <f t="shared" si="3"/>
        <v>6060735</v>
      </c>
      <c r="O23" s="468">
        <f t="shared" si="2"/>
        <v>175000000</v>
      </c>
    </row>
    <row r="24" spans="1:15" ht="21" customHeight="1">
      <c r="A24" s="474" t="s">
        <v>67</v>
      </c>
      <c r="B24" s="475" t="s">
        <v>515</v>
      </c>
      <c r="C24" s="476">
        <f t="shared" ref="C24:O24" si="4">C12-C23</f>
        <v>0</v>
      </c>
      <c r="D24" s="476">
        <f t="shared" si="4"/>
        <v>515168</v>
      </c>
      <c r="E24" s="476">
        <f t="shared" si="4"/>
        <v>515168</v>
      </c>
      <c r="F24" s="476">
        <f t="shared" si="4"/>
        <v>515168</v>
      </c>
      <c r="G24" s="476">
        <f t="shared" si="4"/>
        <v>515168</v>
      </c>
      <c r="H24" s="476">
        <f t="shared" si="4"/>
        <v>-5026689</v>
      </c>
      <c r="I24" s="476">
        <f t="shared" si="4"/>
        <v>515168</v>
      </c>
      <c r="J24" s="476">
        <f t="shared" si="4"/>
        <v>390168</v>
      </c>
      <c r="K24" s="476">
        <f t="shared" si="4"/>
        <v>515168</v>
      </c>
      <c r="L24" s="476">
        <f t="shared" si="4"/>
        <v>515168</v>
      </c>
      <c r="M24" s="476">
        <f t="shared" si="4"/>
        <v>515168</v>
      </c>
      <c r="N24" s="476">
        <f t="shared" si="4"/>
        <v>515177</v>
      </c>
      <c r="O24" s="477">
        <f t="shared" si="4"/>
        <v>0</v>
      </c>
    </row>
    <row r="25" spans="1:15">
      <c r="A25" s="478"/>
    </row>
    <row r="26" spans="1:15">
      <c r="B26" s="479"/>
      <c r="C26" s="480"/>
      <c r="D26" s="480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az 1/2018. (II.14.)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sqref="A1:D17"/>
    </sheetView>
  </sheetViews>
  <sheetFormatPr defaultRowHeight="12.75"/>
  <cols>
    <col min="1" max="1" width="5.83203125" style="567" customWidth="1"/>
    <col min="2" max="2" width="54.83203125" style="356" customWidth="1"/>
    <col min="3" max="4" width="17.6640625" style="356" customWidth="1"/>
    <col min="5" max="256" width="9.33203125" style="356"/>
    <col min="257" max="257" width="5.83203125" style="356" customWidth="1"/>
    <col min="258" max="258" width="54.83203125" style="356" customWidth="1"/>
    <col min="259" max="260" width="17.6640625" style="356" customWidth="1"/>
    <col min="261" max="512" width="9.33203125" style="356"/>
    <col min="513" max="513" width="5.83203125" style="356" customWidth="1"/>
    <col min="514" max="514" width="54.83203125" style="356" customWidth="1"/>
    <col min="515" max="516" width="17.6640625" style="356" customWidth="1"/>
    <col min="517" max="768" width="9.33203125" style="356"/>
    <col min="769" max="769" width="5.83203125" style="356" customWidth="1"/>
    <col min="770" max="770" width="54.83203125" style="356" customWidth="1"/>
    <col min="771" max="772" width="17.6640625" style="356" customWidth="1"/>
    <col min="773" max="1024" width="9.33203125" style="356"/>
    <col min="1025" max="1025" width="5.83203125" style="356" customWidth="1"/>
    <col min="1026" max="1026" width="54.83203125" style="356" customWidth="1"/>
    <col min="1027" max="1028" width="17.6640625" style="356" customWidth="1"/>
    <col min="1029" max="1280" width="9.33203125" style="356"/>
    <col min="1281" max="1281" width="5.83203125" style="356" customWidth="1"/>
    <col min="1282" max="1282" width="54.83203125" style="356" customWidth="1"/>
    <col min="1283" max="1284" width="17.6640625" style="356" customWidth="1"/>
    <col min="1285" max="1536" width="9.33203125" style="356"/>
    <col min="1537" max="1537" width="5.83203125" style="356" customWidth="1"/>
    <col min="1538" max="1538" width="54.83203125" style="356" customWidth="1"/>
    <col min="1539" max="1540" width="17.6640625" style="356" customWidth="1"/>
    <col min="1541" max="1792" width="9.33203125" style="356"/>
    <col min="1793" max="1793" width="5.83203125" style="356" customWidth="1"/>
    <col min="1794" max="1794" width="54.83203125" style="356" customWidth="1"/>
    <col min="1795" max="1796" width="17.6640625" style="356" customWidth="1"/>
    <col min="1797" max="2048" width="9.33203125" style="356"/>
    <col min="2049" max="2049" width="5.83203125" style="356" customWidth="1"/>
    <col min="2050" max="2050" width="54.83203125" style="356" customWidth="1"/>
    <col min="2051" max="2052" width="17.6640625" style="356" customWidth="1"/>
    <col min="2053" max="2304" width="9.33203125" style="356"/>
    <col min="2305" max="2305" width="5.83203125" style="356" customWidth="1"/>
    <col min="2306" max="2306" width="54.83203125" style="356" customWidth="1"/>
    <col min="2307" max="2308" width="17.6640625" style="356" customWidth="1"/>
    <col min="2309" max="2560" width="9.33203125" style="356"/>
    <col min="2561" max="2561" width="5.83203125" style="356" customWidth="1"/>
    <col min="2562" max="2562" width="54.83203125" style="356" customWidth="1"/>
    <col min="2563" max="2564" width="17.6640625" style="356" customWidth="1"/>
    <col min="2565" max="2816" width="9.33203125" style="356"/>
    <col min="2817" max="2817" width="5.83203125" style="356" customWidth="1"/>
    <col min="2818" max="2818" width="54.83203125" style="356" customWidth="1"/>
    <col min="2819" max="2820" width="17.6640625" style="356" customWidth="1"/>
    <col min="2821" max="3072" width="9.33203125" style="356"/>
    <col min="3073" max="3073" width="5.83203125" style="356" customWidth="1"/>
    <col min="3074" max="3074" width="54.83203125" style="356" customWidth="1"/>
    <col min="3075" max="3076" width="17.6640625" style="356" customWidth="1"/>
    <col min="3077" max="3328" width="9.33203125" style="356"/>
    <col min="3329" max="3329" width="5.83203125" style="356" customWidth="1"/>
    <col min="3330" max="3330" width="54.83203125" style="356" customWidth="1"/>
    <col min="3331" max="3332" width="17.6640625" style="356" customWidth="1"/>
    <col min="3333" max="3584" width="9.33203125" style="356"/>
    <col min="3585" max="3585" width="5.83203125" style="356" customWidth="1"/>
    <col min="3586" max="3586" width="54.83203125" style="356" customWidth="1"/>
    <col min="3587" max="3588" width="17.6640625" style="356" customWidth="1"/>
    <col min="3589" max="3840" width="9.33203125" style="356"/>
    <col min="3841" max="3841" width="5.83203125" style="356" customWidth="1"/>
    <col min="3842" max="3842" width="54.83203125" style="356" customWidth="1"/>
    <col min="3843" max="3844" width="17.6640625" style="356" customWidth="1"/>
    <col min="3845" max="4096" width="9.33203125" style="356"/>
    <col min="4097" max="4097" width="5.83203125" style="356" customWidth="1"/>
    <col min="4098" max="4098" width="54.83203125" style="356" customWidth="1"/>
    <col min="4099" max="4100" width="17.6640625" style="356" customWidth="1"/>
    <col min="4101" max="4352" width="9.33203125" style="356"/>
    <col min="4353" max="4353" width="5.83203125" style="356" customWidth="1"/>
    <col min="4354" max="4354" width="54.83203125" style="356" customWidth="1"/>
    <col min="4355" max="4356" width="17.6640625" style="356" customWidth="1"/>
    <col min="4357" max="4608" width="9.33203125" style="356"/>
    <col min="4609" max="4609" width="5.83203125" style="356" customWidth="1"/>
    <col min="4610" max="4610" width="54.83203125" style="356" customWidth="1"/>
    <col min="4611" max="4612" width="17.6640625" style="356" customWidth="1"/>
    <col min="4613" max="4864" width="9.33203125" style="356"/>
    <col min="4865" max="4865" width="5.83203125" style="356" customWidth="1"/>
    <col min="4866" max="4866" width="54.83203125" style="356" customWidth="1"/>
    <col min="4867" max="4868" width="17.6640625" style="356" customWidth="1"/>
    <col min="4869" max="5120" width="9.33203125" style="356"/>
    <col min="5121" max="5121" width="5.83203125" style="356" customWidth="1"/>
    <col min="5122" max="5122" width="54.83203125" style="356" customWidth="1"/>
    <col min="5123" max="5124" width="17.6640625" style="356" customWidth="1"/>
    <col min="5125" max="5376" width="9.33203125" style="356"/>
    <col min="5377" max="5377" width="5.83203125" style="356" customWidth="1"/>
    <col min="5378" max="5378" width="54.83203125" style="356" customWidth="1"/>
    <col min="5379" max="5380" width="17.6640625" style="356" customWidth="1"/>
    <col min="5381" max="5632" width="9.33203125" style="356"/>
    <col min="5633" max="5633" width="5.83203125" style="356" customWidth="1"/>
    <col min="5634" max="5634" width="54.83203125" style="356" customWidth="1"/>
    <col min="5635" max="5636" width="17.6640625" style="356" customWidth="1"/>
    <col min="5637" max="5888" width="9.33203125" style="356"/>
    <col min="5889" max="5889" width="5.83203125" style="356" customWidth="1"/>
    <col min="5890" max="5890" width="54.83203125" style="356" customWidth="1"/>
    <col min="5891" max="5892" width="17.6640625" style="356" customWidth="1"/>
    <col min="5893" max="6144" width="9.33203125" style="356"/>
    <col min="6145" max="6145" width="5.83203125" style="356" customWidth="1"/>
    <col min="6146" max="6146" width="54.83203125" style="356" customWidth="1"/>
    <col min="6147" max="6148" width="17.6640625" style="356" customWidth="1"/>
    <col min="6149" max="6400" width="9.33203125" style="356"/>
    <col min="6401" max="6401" width="5.83203125" style="356" customWidth="1"/>
    <col min="6402" max="6402" width="54.83203125" style="356" customWidth="1"/>
    <col min="6403" max="6404" width="17.6640625" style="356" customWidth="1"/>
    <col min="6405" max="6656" width="9.33203125" style="356"/>
    <col min="6657" max="6657" width="5.83203125" style="356" customWidth="1"/>
    <col min="6658" max="6658" width="54.83203125" style="356" customWidth="1"/>
    <col min="6659" max="6660" width="17.6640625" style="356" customWidth="1"/>
    <col min="6661" max="6912" width="9.33203125" style="356"/>
    <col min="6913" max="6913" width="5.83203125" style="356" customWidth="1"/>
    <col min="6914" max="6914" width="54.83203125" style="356" customWidth="1"/>
    <col min="6915" max="6916" width="17.6640625" style="356" customWidth="1"/>
    <col min="6917" max="7168" width="9.33203125" style="356"/>
    <col min="7169" max="7169" width="5.83203125" style="356" customWidth="1"/>
    <col min="7170" max="7170" width="54.83203125" style="356" customWidth="1"/>
    <col min="7171" max="7172" width="17.6640625" style="356" customWidth="1"/>
    <col min="7173" max="7424" width="9.33203125" style="356"/>
    <col min="7425" max="7425" width="5.83203125" style="356" customWidth="1"/>
    <col min="7426" max="7426" width="54.83203125" style="356" customWidth="1"/>
    <col min="7427" max="7428" width="17.6640625" style="356" customWidth="1"/>
    <col min="7429" max="7680" width="9.33203125" style="356"/>
    <col min="7681" max="7681" width="5.83203125" style="356" customWidth="1"/>
    <col min="7682" max="7682" width="54.83203125" style="356" customWidth="1"/>
    <col min="7683" max="7684" width="17.6640625" style="356" customWidth="1"/>
    <col min="7685" max="7936" width="9.33203125" style="356"/>
    <col min="7937" max="7937" width="5.83203125" style="356" customWidth="1"/>
    <col min="7938" max="7938" width="54.83203125" style="356" customWidth="1"/>
    <col min="7939" max="7940" width="17.6640625" style="356" customWidth="1"/>
    <col min="7941" max="8192" width="9.33203125" style="356"/>
    <col min="8193" max="8193" width="5.83203125" style="356" customWidth="1"/>
    <col min="8194" max="8194" width="54.83203125" style="356" customWidth="1"/>
    <col min="8195" max="8196" width="17.6640625" style="356" customWidth="1"/>
    <col min="8197" max="8448" width="9.33203125" style="356"/>
    <col min="8449" max="8449" width="5.83203125" style="356" customWidth="1"/>
    <col min="8450" max="8450" width="54.83203125" style="356" customWidth="1"/>
    <col min="8451" max="8452" width="17.6640625" style="356" customWidth="1"/>
    <col min="8453" max="8704" width="9.33203125" style="356"/>
    <col min="8705" max="8705" width="5.83203125" style="356" customWidth="1"/>
    <col min="8706" max="8706" width="54.83203125" style="356" customWidth="1"/>
    <col min="8707" max="8708" width="17.6640625" style="356" customWidth="1"/>
    <col min="8709" max="8960" width="9.33203125" style="356"/>
    <col min="8961" max="8961" width="5.83203125" style="356" customWidth="1"/>
    <col min="8962" max="8962" width="54.83203125" style="356" customWidth="1"/>
    <col min="8963" max="8964" width="17.6640625" style="356" customWidth="1"/>
    <col min="8965" max="9216" width="9.33203125" style="356"/>
    <col min="9217" max="9217" width="5.83203125" style="356" customWidth="1"/>
    <col min="9218" max="9218" width="54.83203125" style="356" customWidth="1"/>
    <col min="9219" max="9220" width="17.6640625" style="356" customWidth="1"/>
    <col min="9221" max="9472" width="9.33203125" style="356"/>
    <col min="9473" max="9473" width="5.83203125" style="356" customWidth="1"/>
    <col min="9474" max="9474" width="54.83203125" style="356" customWidth="1"/>
    <col min="9475" max="9476" width="17.6640625" style="356" customWidth="1"/>
    <col min="9477" max="9728" width="9.33203125" style="356"/>
    <col min="9729" max="9729" width="5.83203125" style="356" customWidth="1"/>
    <col min="9730" max="9730" width="54.83203125" style="356" customWidth="1"/>
    <col min="9731" max="9732" width="17.6640625" style="356" customWidth="1"/>
    <col min="9733" max="9984" width="9.33203125" style="356"/>
    <col min="9985" max="9985" width="5.83203125" style="356" customWidth="1"/>
    <col min="9986" max="9986" width="54.83203125" style="356" customWidth="1"/>
    <col min="9987" max="9988" width="17.6640625" style="356" customWidth="1"/>
    <col min="9989" max="10240" width="9.33203125" style="356"/>
    <col min="10241" max="10241" width="5.83203125" style="356" customWidth="1"/>
    <col min="10242" max="10242" width="54.83203125" style="356" customWidth="1"/>
    <col min="10243" max="10244" width="17.6640625" style="356" customWidth="1"/>
    <col min="10245" max="10496" width="9.33203125" style="356"/>
    <col min="10497" max="10497" width="5.83203125" style="356" customWidth="1"/>
    <col min="10498" max="10498" width="54.83203125" style="356" customWidth="1"/>
    <col min="10499" max="10500" width="17.6640625" style="356" customWidth="1"/>
    <col min="10501" max="10752" width="9.33203125" style="356"/>
    <col min="10753" max="10753" width="5.83203125" style="356" customWidth="1"/>
    <col min="10754" max="10754" width="54.83203125" style="356" customWidth="1"/>
    <col min="10755" max="10756" width="17.6640625" style="356" customWidth="1"/>
    <col min="10757" max="11008" width="9.33203125" style="356"/>
    <col min="11009" max="11009" width="5.83203125" style="356" customWidth="1"/>
    <col min="11010" max="11010" width="54.83203125" style="356" customWidth="1"/>
    <col min="11011" max="11012" width="17.6640625" style="356" customWidth="1"/>
    <col min="11013" max="11264" width="9.33203125" style="356"/>
    <col min="11265" max="11265" width="5.83203125" style="356" customWidth="1"/>
    <col min="11266" max="11266" width="54.83203125" style="356" customWidth="1"/>
    <col min="11267" max="11268" width="17.6640625" style="356" customWidth="1"/>
    <col min="11269" max="11520" width="9.33203125" style="356"/>
    <col min="11521" max="11521" width="5.83203125" style="356" customWidth="1"/>
    <col min="11522" max="11522" width="54.83203125" style="356" customWidth="1"/>
    <col min="11523" max="11524" width="17.6640625" style="356" customWidth="1"/>
    <col min="11525" max="11776" width="9.33203125" style="356"/>
    <col min="11777" max="11777" width="5.83203125" style="356" customWidth="1"/>
    <col min="11778" max="11778" width="54.83203125" style="356" customWidth="1"/>
    <col min="11779" max="11780" width="17.6640625" style="356" customWidth="1"/>
    <col min="11781" max="12032" width="9.33203125" style="356"/>
    <col min="12033" max="12033" width="5.83203125" style="356" customWidth="1"/>
    <col min="12034" max="12034" width="54.83203125" style="356" customWidth="1"/>
    <col min="12035" max="12036" width="17.6640625" style="356" customWidth="1"/>
    <col min="12037" max="12288" width="9.33203125" style="356"/>
    <col min="12289" max="12289" width="5.83203125" style="356" customWidth="1"/>
    <col min="12290" max="12290" width="54.83203125" style="356" customWidth="1"/>
    <col min="12291" max="12292" width="17.6640625" style="356" customWidth="1"/>
    <col min="12293" max="12544" width="9.33203125" style="356"/>
    <col min="12545" max="12545" width="5.83203125" style="356" customWidth="1"/>
    <col min="12546" max="12546" width="54.83203125" style="356" customWidth="1"/>
    <col min="12547" max="12548" width="17.6640625" style="356" customWidth="1"/>
    <col min="12549" max="12800" width="9.33203125" style="356"/>
    <col min="12801" max="12801" width="5.83203125" style="356" customWidth="1"/>
    <col min="12802" max="12802" width="54.83203125" style="356" customWidth="1"/>
    <col min="12803" max="12804" width="17.6640625" style="356" customWidth="1"/>
    <col min="12805" max="13056" width="9.33203125" style="356"/>
    <col min="13057" max="13057" width="5.83203125" style="356" customWidth="1"/>
    <col min="13058" max="13058" width="54.83203125" style="356" customWidth="1"/>
    <col min="13059" max="13060" width="17.6640625" style="356" customWidth="1"/>
    <col min="13061" max="13312" width="9.33203125" style="356"/>
    <col min="13313" max="13313" width="5.83203125" style="356" customWidth="1"/>
    <col min="13314" max="13314" width="54.83203125" style="356" customWidth="1"/>
    <col min="13315" max="13316" width="17.6640625" style="356" customWidth="1"/>
    <col min="13317" max="13568" width="9.33203125" style="356"/>
    <col min="13569" max="13569" width="5.83203125" style="356" customWidth="1"/>
    <col min="13570" max="13570" width="54.83203125" style="356" customWidth="1"/>
    <col min="13571" max="13572" width="17.6640625" style="356" customWidth="1"/>
    <col min="13573" max="13824" width="9.33203125" style="356"/>
    <col min="13825" max="13825" width="5.83203125" style="356" customWidth="1"/>
    <col min="13826" max="13826" width="54.83203125" style="356" customWidth="1"/>
    <col min="13827" max="13828" width="17.6640625" style="356" customWidth="1"/>
    <col min="13829" max="14080" width="9.33203125" style="356"/>
    <col min="14081" max="14081" width="5.83203125" style="356" customWidth="1"/>
    <col min="14082" max="14082" width="54.83203125" style="356" customWidth="1"/>
    <col min="14083" max="14084" width="17.6640625" style="356" customWidth="1"/>
    <col min="14085" max="14336" width="9.33203125" style="356"/>
    <col min="14337" max="14337" width="5.83203125" style="356" customWidth="1"/>
    <col min="14338" max="14338" width="54.83203125" style="356" customWidth="1"/>
    <col min="14339" max="14340" width="17.6640625" style="356" customWidth="1"/>
    <col min="14341" max="14592" width="9.33203125" style="356"/>
    <col min="14593" max="14593" width="5.83203125" style="356" customWidth="1"/>
    <col min="14594" max="14594" width="54.83203125" style="356" customWidth="1"/>
    <col min="14595" max="14596" width="17.6640625" style="356" customWidth="1"/>
    <col min="14597" max="14848" width="9.33203125" style="356"/>
    <col min="14849" max="14849" width="5.83203125" style="356" customWidth="1"/>
    <col min="14850" max="14850" width="54.83203125" style="356" customWidth="1"/>
    <col min="14851" max="14852" width="17.6640625" style="356" customWidth="1"/>
    <col min="14853" max="15104" width="9.33203125" style="356"/>
    <col min="15105" max="15105" width="5.83203125" style="356" customWidth="1"/>
    <col min="15106" max="15106" width="54.83203125" style="356" customWidth="1"/>
    <col min="15107" max="15108" width="17.6640625" style="356" customWidth="1"/>
    <col min="15109" max="15360" width="9.33203125" style="356"/>
    <col min="15361" max="15361" width="5.83203125" style="356" customWidth="1"/>
    <col min="15362" max="15362" width="54.83203125" style="356" customWidth="1"/>
    <col min="15363" max="15364" width="17.6640625" style="356" customWidth="1"/>
    <col min="15365" max="15616" width="9.33203125" style="356"/>
    <col min="15617" max="15617" width="5.83203125" style="356" customWidth="1"/>
    <col min="15618" max="15618" width="54.83203125" style="356" customWidth="1"/>
    <col min="15619" max="15620" width="17.6640625" style="356" customWidth="1"/>
    <col min="15621" max="15872" width="9.33203125" style="356"/>
    <col min="15873" max="15873" width="5.83203125" style="356" customWidth="1"/>
    <col min="15874" max="15874" width="54.83203125" style="356" customWidth="1"/>
    <col min="15875" max="15876" width="17.6640625" style="356" customWidth="1"/>
    <col min="15877" max="16128" width="9.33203125" style="356"/>
    <col min="16129" max="16129" width="5.83203125" style="356" customWidth="1"/>
    <col min="16130" max="16130" width="54.83203125" style="356" customWidth="1"/>
    <col min="16131" max="16132" width="17.6640625" style="356" customWidth="1"/>
    <col min="16133" max="16384" width="9.33203125" style="356"/>
  </cols>
  <sheetData>
    <row r="1" spans="1:4" ht="44.25" customHeight="1">
      <c r="A1" s="1418" t="s">
        <v>732</v>
      </c>
      <c r="B1" s="1418"/>
      <c r="C1" s="1418"/>
      <c r="D1" s="1418"/>
    </row>
    <row r="2" spans="1:4" ht="20.25" customHeight="1">
      <c r="A2" s="1419"/>
      <c r="B2" s="1419"/>
      <c r="C2" s="1419"/>
      <c r="D2" s="1419"/>
    </row>
    <row r="3" spans="1:4" ht="20.25" customHeight="1">
      <c r="A3" s="1419"/>
      <c r="B3" s="1419"/>
      <c r="C3" s="1419"/>
      <c r="D3" s="1419"/>
    </row>
    <row r="4" spans="1:4" s="542" customFormat="1" ht="15.75" thickBot="1">
      <c r="A4" s="541"/>
      <c r="D4" s="543" t="s">
        <v>677</v>
      </c>
    </row>
    <row r="5" spans="1:4" s="547" customFormat="1" ht="48" customHeight="1" thickBot="1">
      <c r="A5" s="544" t="s">
        <v>396</v>
      </c>
      <c r="B5" s="545" t="s">
        <v>3</v>
      </c>
      <c r="C5" s="545" t="s">
        <v>532</v>
      </c>
      <c r="D5" s="546" t="s">
        <v>533</v>
      </c>
    </row>
    <row r="6" spans="1:4" s="547" customFormat="1" ht="14.1" customHeight="1" thickBot="1">
      <c r="A6" s="548">
        <v>1</v>
      </c>
      <c r="B6" s="549">
        <v>2</v>
      </c>
      <c r="C6" s="550">
        <v>3</v>
      </c>
      <c r="D6" s="551">
        <v>4</v>
      </c>
    </row>
    <row r="7" spans="1:4" ht="18" customHeight="1">
      <c r="A7" s="552" t="s">
        <v>9</v>
      </c>
      <c r="B7" s="553" t="s">
        <v>85</v>
      </c>
      <c r="C7" s="554">
        <v>1520000</v>
      </c>
      <c r="D7" s="555">
        <v>328500</v>
      </c>
    </row>
    <row r="8" spans="1:4" ht="18" customHeight="1">
      <c r="A8" s="556" t="s">
        <v>12</v>
      </c>
      <c r="B8" s="557" t="s">
        <v>736</v>
      </c>
      <c r="C8" s="558">
        <v>1107880</v>
      </c>
      <c r="D8" s="559">
        <v>277759</v>
      </c>
    </row>
    <row r="9" spans="1:4" ht="18" customHeight="1">
      <c r="A9" s="556" t="s">
        <v>15</v>
      </c>
      <c r="B9" s="557"/>
      <c r="C9" s="558"/>
      <c r="D9" s="559"/>
    </row>
    <row r="10" spans="1:4" ht="18" customHeight="1">
      <c r="A10" s="556" t="s">
        <v>18</v>
      </c>
      <c r="B10" s="557"/>
      <c r="C10" s="558"/>
      <c r="D10" s="559"/>
    </row>
    <row r="11" spans="1:4" ht="18" customHeight="1">
      <c r="A11" s="556" t="s">
        <v>21</v>
      </c>
      <c r="B11" s="557"/>
      <c r="C11" s="558"/>
      <c r="D11" s="559"/>
    </row>
    <row r="12" spans="1:4" ht="18" customHeight="1">
      <c r="A12" s="556" t="s">
        <v>24</v>
      </c>
      <c r="B12" s="557"/>
      <c r="C12" s="558"/>
      <c r="D12" s="559"/>
    </row>
    <row r="13" spans="1:4" ht="18" customHeight="1">
      <c r="A13" s="560" t="s">
        <v>27</v>
      </c>
      <c r="B13" s="557"/>
      <c r="C13" s="561"/>
      <c r="D13" s="559"/>
    </row>
    <row r="14" spans="1:4" ht="18" customHeight="1">
      <c r="A14" s="560" t="s">
        <v>30</v>
      </c>
      <c r="B14" s="557"/>
      <c r="C14" s="561"/>
      <c r="D14" s="559"/>
    </row>
    <row r="15" spans="1:4" ht="18" customHeight="1">
      <c r="A15" s="560" t="s">
        <v>33</v>
      </c>
      <c r="B15" s="557"/>
      <c r="C15" s="561"/>
      <c r="D15" s="559"/>
    </row>
    <row r="16" spans="1:4" ht="18" customHeight="1">
      <c r="A16" s="560" t="s">
        <v>36</v>
      </c>
      <c r="B16" s="557"/>
      <c r="C16" s="561"/>
      <c r="D16" s="559"/>
    </row>
    <row r="17" spans="1:4" ht="18" customHeight="1" thickBot="1">
      <c r="A17" s="562" t="s">
        <v>38</v>
      </c>
      <c r="B17" s="563" t="s">
        <v>508</v>
      </c>
      <c r="C17" s="564">
        <f>SUM(C7:C16)</f>
        <v>2627880</v>
      </c>
      <c r="D17" s="565">
        <f>SUM(D7:D16)</f>
        <v>606259</v>
      </c>
    </row>
    <row r="18" spans="1:4" ht="25.5" customHeight="1">
      <c r="A18" s="566"/>
      <c r="B18" s="1420"/>
      <c r="C18" s="1420"/>
      <c r="D18" s="1420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az 1/2018. (II.14.)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sqref="A1:H6"/>
    </sheetView>
  </sheetViews>
  <sheetFormatPr defaultRowHeight="12.75"/>
  <cols>
    <col min="1" max="1" width="6.1640625" customWidth="1"/>
    <col min="2" max="2" width="21.6640625" customWidth="1"/>
    <col min="3" max="8" width="16.33203125" customWidth="1"/>
  </cols>
  <sheetData>
    <row r="1" spans="1:8" ht="41.25" customHeight="1">
      <c r="A1" s="1421" t="s">
        <v>737</v>
      </c>
      <c r="B1" s="1422"/>
      <c r="C1" s="1422"/>
      <c r="D1" s="1422"/>
      <c r="E1" s="1422"/>
      <c r="F1" s="1422"/>
      <c r="G1" s="1422"/>
      <c r="H1" s="1422"/>
    </row>
    <row r="2" spans="1:8" ht="12.75" customHeight="1">
      <c r="A2" s="610"/>
      <c r="B2" s="611"/>
      <c r="C2" s="611"/>
      <c r="D2" s="611"/>
      <c r="E2" s="611"/>
      <c r="F2" s="611"/>
      <c r="G2" s="611"/>
      <c r="H2" s="612" t="s">
        <v>555</v>
      </c>
    </row>
    <row r="3" spans="1:8" ht="38.25">
      <c r="A3" s="613" t="s">
        <v>396</v>
      </c>
      <c r="B3" s="614" t="s">
        <v>556</v>
      </c>
      <c r="C3" s="614" t="s">
        <v>560</v>
      </c>
      <c r="D3" s="614" t="s">
        <v>557</v>
      </c>
      <c r="E3" s="614" t="s">
        <v>558</v>
      </c>
      <c r="F3" s="614" t="s">
        <v>559</v>
      </c>
      <c r="G3" s="614" t="s">
        <v>561</v>
      </c>
      <c r="H3" s="615" t="s">
        <v>397</v>
      </c>
    </row>
    <row r="4" spans="1:8" ht="48" customHeight="1">
      <c r="A4" s="1027" t="s">
        <v>9</v>
      </c>
      <c r="B4" s="1028" t="s">
        <v>686</v>
      </c>
      <c r="C4" s="1028"/>
      <c r="D4" s="1029">
        <v>4</v>
      </c>
      <c r="E4" s="1029">
        <v>2</v>
      </c>
      <c r="F4" s="1029"/>
      <c r="G4" s="1029"/>
      <c r="H4" s="1029">
        <f>SUM(C4:G4)</f>
        <v>6</v>
      </c>
    </row>
    <row r="5" spans="1:8" ht="33" customHeight="1">
      <c r="A5" s="1027" t="s">
        <v>12</v>
      </c>
      <c r="B5" s="1028" t="s">
        <v>641</v>
      </c>
      <c r="C5" s="1028"/>
      <c r="D5" s="1029">
        <v>2</v>
      </c>
      <c r="E5" s="1029"/>
      <c r="F5" s="1029"/>
      <c r="G5" s="1029">
        <v>6</v>
      </c>
      <c r="H5" s="1029">
        <f t="shared" ref="H5" si="0">SUM(C5:G5)</f>
        <v>8</v>
      </c>
    </row>
    <row r="6" spans="1:8" ht="35.25" customHeight="1">
      <c r="A6" s="1030"/>
      <c r="B6" s="1031" t="s">
        <v>397</v>
      </c>
      <c r="C6" s="1031">
        <f>C4+C5</f>
        <v>0</v>
      </c>
      <c r="D6" s="1031">
        <f t="shared" ref="D6:H6" si="1">D4+D5</f>
        <v>6</v>
      </c>
      <c r="E6" s="1031">
        <f t="shared" si="1"/>
        <v>2</v>
      </c>
      <c r="F6" s="1031">
        <f t="shared" si="1"/>
        <v>0</v>
      </c>
      <c r="G6" s="1227">
        <f t="shared" si="1"/>
        <v>6</v>
      </c>
      <c r="H6" s="1227">
        <f t="shared" si="1"/>
        <v>14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az 1/2018. (II.14.)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E19"/>
  <sheetViews>
    <sheetView topLeftCell="A4" workbookViewId="0">
      <selection activeCell="G11" sqref="G11"/>
    </sheetView>
  </sheetViews>
  <sheetFormatPr defaultColWidth="9.33203125" defaultRowHeight="15"/>
  <cols>
    <col min="1" max="1" width="11.5" style="504" customWidth="1"/>
    <col min="2" max="2" width="59.5" style="503" customWidth="1"/>
    <col min="3" max="3" width="23.6640625" style="540" customWidth="1"/>
    <col min="4" max="4" width="15.33203125" style="503" customWidth="1"/>
    <col min="5" max="6" width="17.83203125" style="503" customWidth="1"/>
    <col min="7" max="8" width="19" style="503" customWidth="1"/>
    <col min="9" max="16384" width="9.33203125" style="503"/>
  </cols>
  <sheetData>
    <row r="1" spans="1:5" ht="42" customHeight="1">
      <c r="A1" s="1424" t="s">
        <v>733</v>
      </c>
      <c r="B1" s="1424"/>
      <c r="C1" s="1424"/>
      <c r="D1" s="1424"/>
      <c r="E1" s="1424"/>
    </row>
    <row r="2" spans="1:5" ht="15" customHeight="1">
      <c r="C2" s="505"/>
    </row>
    <row r="3" spans="1:5" s="506" customFormat="1" ht="25.5" customHeight="1">
      <c r="A3" s="1423" t="s">
        <v>524</v>
      </c>
      <c r="B3" s="1423"/>
      <c r="C3" s="1423"/>
      <c r="D3" s="1423"/>
      <c r="E3" s="1423"/>
    </row>
    <row r="4" spans="1:5">
      <c r="A4" s="507"/>
      <c r="B4" s="508"/>
      <c r="C4" s="509"/>
      <c r="E4" s="509" t="s">
        <v>1</v>
      </c>
    </row>
    <row r="5" spans="1:5" s="513" customFormat="1" ht="27.75" customHeight="1">
      <c r="A5" s="510" t="s">
        <v>525</v>
      </c>
      <c r="B5" s="511" t="s">
        <v>526</v>
      </c>
      <c r="C5" s="512" t="s">
        <v>534</v>
      </c>
      <c r="D5" s="1162" t="s">
        <v>738</v>
      </c>
      <c r="E5" s="1163" t="s">
        <v>698</v>
      </c>
    </row>
    <row r="6" spans="1:5" ht="34.5" customHeight="1">
      <c r="A6" s="514" t="s">
        <v>9</v>
      </c>
      <c r="B6" s="515" t="s">
        <v>527</v>
      </c>
      <c r="C6" s="516"/>
      <c r="D6" s="1173"/>
      <c r="E6" s="1174"/>
    </row>
    <row r="7" spans="1:5" ht="25.5" customHeight="1">
      <c r="A7" s="517" t="s">
        <v>12</v>
      </c>
      <c r="B7" s="518" t="s">
        <v>528</v>
      </c>
      <c r="C7" s="519">
        <v>69865533</v>
      </c>
      <c r="D7" s="1165"/>
      <c r="E7" s="1166">
        <f>SUM(C7:D7)</f>
        <v>69865533</v>
      </c>
    </row>
    <row r="8" spans="1:5" s="523" customFormat="1" ht="25.5" customHeight="1">
      <c r="A8" s="520" t="s">
        <v>15</v>
      </c>
      <c r="B8" s="521" t="s">
        <v>397</v>
      </c>
      <c r="C8" s="522">
        <f>SUM(C6:C7)</f>
        <v>69865533</v>
      </c>
      <c r="D8" s="1175"/>
      <c r="E8" s="1176">
        <f>SUM(C8:D8)</f>
        <v>69865533</v>
      </c>
    </row>
    <row r="10" spans="1:5" s="506" customFormat="1" ht="25.5" customHeight="1">
      <c r="A10" s="1423" t="s">
        <v>529</v>
      </c>
      <c r="B10" s="1423"/>
      <c r="C10" s="1423"/>
    </row>
    <row r="11" spans="1:5">
      <c r="A11" s="507"/>
      <c r="B11" s="508"/>
      <c r="C11" s="524"/>
    </row>
    <row r="12" spans="1:5" s="513" customFormat="1" ht="28.5">
      <c r="A12" s="510" t="s">
        <v>525</v>
      </c>
      <c r="B12" s="511" t="s">
        <v>526</v>
      </c>
      <c r="C12" s="512" t="s">
        <v>534</v>
      </c>
      <c r="D12" s="1171" t="s">
        <v>738</v>
      </c>
      <c r="E12" s="1172" t="s">
        <v>698</v>
      </c>
    </row>
    <row r="13" spans="1:5" ht="25.5" customHeight="1">
      <c r="A13" s="514" t="s">
        <v>9</v>
      </c>
      <c r="B13" s="515" t="s">
        <v>530</v>
      </c>
      <c r="C13" s="525"/>
      <c r="D13" s="1169"/>
      <c r="E13" s="1170"/>
    </row>
    <row r="14" spans="1:5" ht="25.5" customHeight="1">
      <c r="A14" s="526" t="s">
        <v>12</v>
      </c>
      <c r="B14" s="527"/>
      <c r="C14" s="528"/>
      <c r="D14" s="1165"/>
      <c r="E14" s="1166"/>
    </row>
    <row r="15" spans="1:5" ht="25.5" customHeight="1">
      <c r="A15" s="514" t="s">
        <v>15</v>
      </c>
      <c r="B15" s="529"/>
      <c r="C15" s="530"/>
      <c r="D15" s="1165"/>
      <c r="E15" s="1166"/>
    </row>
    <row r="16" spans="1:5" ht="25.5" customHeight="1">
      <c r="A16" s="531" t="s">
        <v>18</v>
      </c>
      <c r="B16" s="529"/>
      <c r="C16" s="530"/>
      <c r="D16" s="1167"/>
      <c r="E16" s="1168"/>
    </row>
    <row r="17" spans="1:5" ht="25.5" customHeight="1">
      <c r="A17" s="532" t="s">
        <v>21</v>
      </c>
      <c r="B17" s="533" t="s">
        <v>397</v>
      </c>
      <c r="C17" s="534">
        <f>SUM(C13:C16)</f>
        <v>0</v>
      </c>
      <c r="D17" s="1164"/>
      <c r="E17" s="1177">
        <f>SUM(C17:D17)</f>
        <v>0</v>
      </c>
    </row>
    <row r="18" spans="1:5" ht="25.5" customHeight="1">
      <c r="A18" s="535" t="s">
        <v>24</v>
      </c>
      <c r="B18" s="536" t="s">
        <v>531</v>
      </c>
      <c r="C18" s="537">
        <f>SUM(C8+C17)</f>
        <v>69865533</v>
      </c>
      <c r="D18" s="1164"/>
      <c r="E18" s="1178">
        <f>SUM(C18:D18)</f>
        <v>69865533</v>
      </c>
    </row>
    <row r="19" spans="1:5" ht="18.75">
      <c r="A19" s="538"/>
      <c r="B19" s="539"/>
      <c r="C19" s="539"/>
      <c r="D19" s="539"/>
    </row>
  </sheetData>
  <mergeCells count="3">
    <mergeCell ref="A10:C10"/>
    <mergeCell ref="A1:E1"/>
    <mergeCell ref="A3:E3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horizontalDpi="4294967293" verticalDpi="4294967293" r:id="rId1"/>
  <headerFooter scaleWithDoc="0">
    <oddHeader>&amp;R&amp;"Times New Roman,Félkövér dőlt"&amp;11 14.  melléklet a 1/2018.(II.14.)önkormányzati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sqref="A1:F28"/>
    </sheetView>
  </sheetViews>
  <sheetFormatPr defaultRowHeight="15.7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>
      <c r="A1" s="1425" t="s">
        <v>687</v>
      </c>
      <c r="B1" s="1426"/>
      <c r="C1" s="1426"/>
      <c r="D1" s="1426"/>
      <c r="E1" s="1426"/>
      <c r="F1" s="1426"/>
    </row>
    <row r="3" spans="1:6" ht="15.95" customHeight="1">
      <c r="A3" s="1283" t="s">
        <v>535</v>
      </c>
      <c r="B3" s="1283"/>
      <c r="C3" s="1283"/>
      <c r="D3" s="1283"/>
      <c r="E3" s="1283"/>
      <c r="F3" s="1283"/>
    </row>
    <row r="4" spans="1:6" ht="15.95" customHeight="1">
      <c r="A4" s="1284"/>
      <c r="B4" s="1284"/>
      <c r="D4" s="441"/>
      <c r="E4" s="441"/>
      <c r="F4" s="3" t="s">
        <v>677</v>
      </c>
    </row>
    <row r="5" spans="1:6" ht="31.5" customHeight="1">
      <c r="A5" s="229" t="s">
        <v>2</v>
      </c>
      <c r="B5" s="31" t="s">
        <v>3</v>
      </c>
      <c r="C5" s="31" t="s">
        <v>536</v>
      </c>
      <c r="D5" s="31" t="s">
        <v>537</v>
      </c>
      <c r="E5" s="31" t="s">
        <v>538</v>
      </c>
      <c r="F5" s="230" t="s">
        <v>734</v>
      </c>
    </row>
    <row r="6" spans="1:6" s="7" customFormat="1" ht="12" customHeight="1">
      <c r="A6" s="568" t="s">
        <v>5</v>
      </c>
      <c r="B6" s="569" t="s">
        <v>6</v>
      </c>
      <c r="C6" s="569" t="s">
        <v>7</v>
      </c>
      <c r="D6" s="569" t="s">
        <v>8</v>
      </c>
      <c r="E6" s="570" t="s">
        <v>268</v>
      </c>
      <c r="F6" s="571" t="s">
        <v>450</v>
      </c>
    </row>
    <row r="7" spans="1:6" s="11" customFormat="1" ht="17.25" customHeight="1">
      <c r="A7" s="572" t="s">
        <v>9</v>
      </c>
      <c r="B7" s="573" t="s">
        <v>539</v>
      </c>
      <c r="C7" s="574">
        <v>34563911</v>
      </c>
      <c r="D7" s="574">
        <v>27200000</v>
      </c>
      <c r="E7" s="575">
        <v>27500000</v>
      </c>
      <c r="F7" s="576">
        <v>27600000</v>
      </c>
    </row>
    <row r="8" spans="1:6" s="11" customFormat="1" ht="17.25" customHeight="1">
      <c r="A8" s="577" t="s">
        <v>12</v>
      </c>
      <c r="B8" s="578" t="s">
        <v>540</v>
      </c>
      <c r="C8" s="579"/>
      <c r="D8" s="579"/>
      <c r="E8" s="580"/>
      <c r="F8" s="581"/>
    </row>
    <row r="9" spans="1:6" s="11" customFormat="1" ht="17.25" customHeight="1">
      <c r="A9" s="577" t="s">
        <v>15</v>
      </c>
      <c r="B9" s="578" t="s">
        <v>541</v>
      </c>
      <c r="C9" s="579">
        <v>42847000</v>
      </c>
      <c r="D9" s="579">
        <v>52700000</v>
      </c>
      <c r="E9" s="580">
        <v>52900000</v>
      </c>
      <c r="F9" s="581">
        <v>52900000</v>
      </c>
    </row>
    <row r="10" spans="1:6" s="11" customFormat="1" ht="17.25" customHeight="1">
      <c r="A10" s="577" t="s">
        <v>18</v>
      </c>
      <c r="B10" s="578" t="s">
        <v>439</v>
      </c>
      <c r="C10" s="579"/>
      <c r="D10" s="579"/>
      <c r="E10" s="580"/>
      <c r="F10" s="581"/>
    </row>
    <row r="11" spans="1:6" s="11" customFormat="1" ht="17.25" customHeight="1">
      <c r="A11" s="577" t="s">
        <v>21</v>
      </c>
      <c r="B11" s="578" t="s">
        <v>542</v>
      </c>
      <c r="C11" s="579">
        <v>1500000</v>
      </c>
      <c r="D11" s="579">
        <v>1500000</v>
      </c>
      <c r="E11" s="580">
        <v>1200000</v>
      </c>
      <c r="F11" s="581">
        <v>1200000</v>
      </c>
    </row>
    <row r="12" spans="1:6" s="11" customFormat="1" ht="17.25" customHeight="1">
      <c r="A12" s="577" t="s">
        <v>24</v>
      </c>
      <c r="B12" s="582" t="s">
        <v>543</v>
      </c>
      <c r="C12" s="579"/>
      <c r="D12" s="579"/>
      <c r="E12" s="580"/>
      <c r="F12" s="581"/>
    </row>
    <row r="13" spans="1:6" s="11" customFormat="1" ht="17.25" customHeight="1">
      <c r="A13" s="577" t="s">
        <v>27</v>
      </c>
      <c r="B13" s="578" t="s">
        <v>544</v>
      </c>
      <c r="C13" s="583">
        <f>SUM(C7:C12)</f>
        <v>78910911</v>
      </c>
      <c r="D13" s="583">
        <f>SUM(D7:D12)</f>
        <v>81400000</v>
      </c>
      <c r="E13" s="583">
        <v>81600000</v>
      </c>
      <c r="F13" s="584">
        <f>SUM(F7:F12)</f>
        <v>81700000</v>
      </c>
    </row>
    <row r="14" spans="1:6" s="11" customFormat="1" ht="17.25" customHeight="1">
      <c r="A14" s="585" t="s">
        <v>30</v>
      </c>
      <c r="B14" s="586" t="s">
        <v>545</v>
      </c>
      <c r="C14" s="587">
        <v>96089089</v>
      </c>
      <c r="D14" s="587">
        <v>2000000</v>
      </c>
      <c r="E14" s="588">
        <v>1000000</v>
      </c>
      <c r="F14" s="589">
        <v>1000000</v>
      </c>
    </row>
    <row r="15" spans="1:6" s="11" customFormat="1" ht="27" customHeight="1">
      <c r="A15" s="229" t="s">
        <v>33</v>
      </c>
      <c r="B15" s="86" t="s">
        <v>546</v>
      </c>
      <c r="C15" s="590">
        <f>+C13+C14</f>
        <v>175000000</v>
      </c>
      <c r="D15" s="590">
        <f>+D13+D14</f>
        <v>83400000</v>
      </c>
      <c r="E15" s="590">
        <f>+E13+E14</f>
        <v>82600000</v>
      </c>
      <c r="F15" s="592">
        <f>+F13+F14</f>
        <v>82700000</v>
      </c>
    </row>
    <row r="16" spans="1:6" s="11" customFormat="1" ht="12" customHeight="1">
      <c r="A16" s="593"/>
      <c r="B16" s="594"/>
      <c r="C16" s="595"/>
      <c r="D16" s="596"/>
      <c r="E16" s="596"/>
      <c r="F16" s="597"/>
    </row>
    <row r="17" spans="1:7" s="11" customFormat="1" ht="12" customHeight="1">
      <c r="A17" s="1283" t="s">
        <v>486</v>
      </c>
      <c r="B17" s="1283"/>
      <c r="C17" s="1283"/>
      <c r="D17" s="1283"/>
      <c r="E17" s="1283"/>
      <c r="F17" s="1283"/>
    </row>
    <row r="18" spans="1:7" s="11" customFormat="1" ht="12" customHeight="1">
      <c r="A18" s="1427"/>
      <c r="B18" s="1427"/>
      <c r="C18" s="92"/>
      <c r="D18" s="441"/>
      <c r="E18" s="441"/>
      <c r="F18" s="3" t="s">
        <v>677</v>
      </c>
    </row>
    <row r="19" spans="1:7" s="11" customFormat="1" ht="31.5" customHeight="1">
      <c r="A19" s="229" t="s">
        <v>2</v>
      </c>
      <c r="B19" s="31" t="s">
        <v>3</v>
      </c>
      <c r="C19" s="31" t="s">
        <v>536</v>
      </c>
      <c r="D19" s="31" t="s">
        <v>537</v>
      </c>
      <c r="E19" s="31" t="s">
        <v>538</v>
      </c>
      <c r="F19" s="230" t="s">
        <v>734</v>
      </c>
      <c r="G19" s="598"/>
    </row>
    <row r="20" spans="1:7" s="11" customFormat="1" ht="12" customHeight="1">
      <c r="A20" s="568" t="s">
        <v>5</v>
      </c>
      <c r="B20" s="569" t="s">
        <v>6</v>
      </c>
      <c r="C20" s="569" t="s">
        <v>7</v>
      </c>
      <c r="D20" s="569" t="s">
        <v>8</v>
      </c>
      <c r="E20" s="570" t="s">
        <v>268</v>
      </c>
      <c r="F20" s="571" t="s">
        <v>450</v>
      </c>
      <c r="G20" s="598"/>
    </row>
    <row r="21" spans="1:7" s="11" customFormat="1" ht="17.25" customHeight="1">
      <c r="A21" s="84" t="s">
        <v>9</v>
      </c>
      <c r="B21" s="599" t="s">
        <v>547</v>
      </c>
      <c r="C21" s="579">
        <v>142844419</v>
      </c>
      <c r="D21" s="579">
        <v>75500000</v>
      </c>
      <c r="E21" s="579">
        <v>75800000</v>
      </c>
      <c r="F21" s="581">
        <v>75800000</v>
      </c>
      <c r="G21" s="598"/>
    </row>
    <row r="22" spans="1:7" ht="17.25" customHeight="1">
      <c r="A22" s="84" t="s">
        <v>12</v>
      </c>
      <c r="B22" s="600" t="s">
        <v>548</v>
      </c>
      <c r="C22" s="583">
        <f>+C23+C24+C25</f>
        <v>30603549</v>
      </c>
      <c r="D22" s="583">
        <f>+D23+D24+D25</f>
        <v>7300000</v>
      </c>
      <c r="E22" s="583">
        <f t="shared" ref="E22:F22" si="0">+E23+E24+E25</f>
        <v>6100000</v>
      </c>
      <c r="F22" s="583">
        <f t="shared" si="0"/>
        <v>6200000</v>
      </c>
    </row>
    <row r="23" spans="1:7" ht="17.25" customHeight="1">
      <c r="A23" s="52" t="s">
        <v>549</v>
      </c>
      <c r="B23" s="578" t="s">
        <v>230</v>
      </c>
      <c r="C23" s="579"/>
      <c r="D23" s="579">
        <v>7300000</v>
      </c>
      <c r="E23" s="579"/>
      <c r="F23" s="581"/>
    </row>
    <row r="24" spans="1:7" ht="17.25" customHeight="1">
      <c r="A24" s="52" t="s">
        <v>550</v>
      </c>
      <c r="B24" s="578" t="s">
        <v>232</v>
      </c>
      <c r="C24" s="579">
        <v>30603549</v>
      </c>
      <c r="D24" s="579"/>
      <c r="E24" s="579">
        <v>6100000</v>
      </c>
      <c r="F24" s="581">
        <v>6200000</v>
      </c>
    </row>
    <row r="25" spans="1:7" ht="17.25" customHeight="1">
      <c r="A25" s="52" t="s">
        <v>551</v>
      </c>
      <c r="B25" s="582" t="s">
        <v>234</v>
      </c>
      <c r="C25" s="579"/>
      <c r="D25" s="579"/>
      <c r="E25" s="579"/>
      <c r="F25" s="581"/>
    </row>
    <row r="26" spans="1:7" ht="17.25" customHeight="1">
      <c r="A26" s="84" t="s">
        <v>15</v>
      </c>
      <c r="B26" s="601" t="s">
        <v>552</v>
      </c>
      <c r="C26" s="602">
        <f>+C21+C22</f>
        <v>173447968</v>
      </c>
      <c r="D26" s="602">
        <f>+D21+D22</f>
        <v>82800000</v>
      </c>
      <c r="E26" s="602">
        <f t="shared" ref="E26:F26" si="1">+E21+E22</f>
        <v>81900000</v>
      </c>
      <c r="F26" s="602">
        <f t="shared" si="1"/>
        <v>82000000</v>
      </c>
    </row>
    <row r="27" spans="1:7" ht="17.25" customHeight="1">
      <c r="A27" s="603" t="s">
        <v>18</v>
      </c>
      <c r="B27" s="604" t="s">
        <v>553</v>
      </c>
      <c r="C27" s="605">
        <v>1552032</v>
      </c>
      <c r="D27" s="605">
        <v>600000</v>
      </c>
      <c r="E27" s="605">
        <v>700000</v>
      </c>
      <c r="F27" s="606">
        <v>700000</v>
      </c>
      <c r="G27" s="88"/>
    </row>
    <row r="28" spans="1:7" s="11" customFormat="1" ht="17.25" customHeight="1">
      <c r="A28" s="607" t="s">
        <v>21</v>
      </c>
      <c r="B28" s="90" t="s">
        <v>554</v>
      </c>
      <c r="C28" s="608">
        <f>+C26+C27</f>
        <v>175000000</v>
      </c>
      <c r="D28" s="608">
        <f>+D26+D27</f>
        <v>83400000</v>
      </c>
      <c r="E28" s="608">
        <f>+E26+E27</f>
        <v>82600000</v>
      </c>
      <c r="F28" s="609">
        <f>+F26+F27</f>
        <v>82700000</v>
      </c>
    </row>
    <row r="29" spans="1:7">
      <c r="C29" s="91"/>
    </row>
    <row r="30" spans="1:7">
      <c r="C30" s="91"/>
    </row>
    <row r="31" spans="1:7">
      <c r="C31" s="91"/>
    </row>
    <row r="32" spans="1:7" ht="16.5" customHeight="1">
      <c r="C32" s="91"/>
    </row>
    <row r="33" spans="3:8">
      <c r="C33" s="91"/>
    </row>
    <row r="34" spans="3:8">
      <c r="C34" s="91"/>
    </row>
    <row r="35" spans="3:8" s="91" customFormat="1">
      <c r="G35" s="1"/>
      <c r="H35" s="1"/>
    </row>
    <row r="36" spans="3:8" s="91" customFormat="1">
      <c r="G36" s="1"/>
      <c r="H36" s="1"/>
    </row>
    <row r="37" spans="3:8" s="91" customFormat="1">
      <c r="G37" s="1"/>
      <c r="H37" s="1"/>
    </row>
    <row r="38" spans="3:8" s="91" customFormat="1">
      <c r="G38" s="1"/>
      <c r="H38" s="1"/>
    </row>
    <row r="39" spans="3:8" s="91" customFormat="1">
      <c r="G39" s="1"/>
      <c r="H39" s="1"/>
    </row>
    <row r="40" spans="3:8" s="91" customFormat="1">
      <c r="G40" s="1"/>
      <c r="H40" s="1"/>
    </row>
    <row r="41" spans="3:8" s="91" customFormat="1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az 1/2018. (II.14.)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118"/>
  <sheetViews>
    <sheetView topLeftCell="A100" zoomScaleSheetLayoutView="100" workbookViewId="0">
      <selection activeCell="B10" sqref="B10"/>
    </sheetView>
  </sheetViews>
  <sheetFormatPr defaultColWidth="9.33203125" defaultRowHeight="15.7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6" width="11.6640625" style="1" customWidth="1"/>
    <col min="7" max="7" width="14.5" style="1" customWidth="1"/>
    <col min="8" max="16384" width="9.33203125" style="1"/>
  </cols>
  <sheetData>
    <row r="1" spans="1:7" ht="60" customHeight="1">
      <c r="A1" s="1282" t="s">
        <v>713</v>
      </c>
      <c r="B1" s="1282"/>
      <c r="C1" s="1282"/>
      <c r="D1" s="1282"/>
      <c r="E1" s="1282"/>
      <c r="F1" s="1282"/>
      <c r="G1" s="1282"/>
    </row>
    <row r="2" spans="1:7" ht="15.95" customHeight="1">
      <c r="A2" s="1283" t="s">
        <v>0</v>
      </c>
      <c r="B2" s="1283"/>
      <c r="C2" s="1283"/>
      <c r="D2" s="1283"/>
      <c r="E2" s="1283"/>
      <c r="F2" s="1283"/>
      <c r="G2" s="1283"/>
    </row>
    <row r="3" spans="1:7" ht="15.95" customHeight="1">
      <c r="A3" s="1284"/>
      <c r="B3" s="1284"/>
      <c r="C3" s="2"/>
      <c r="D3" s="3"/>
      <c r="G3" s="3" t="s">
        <v>1</v>
      </c>
    </row>
    <row r="4" spans="1:7" ht="38.1" customHeight="1">
      <c r="A4" s="4" t="s">
        <v>2</v>
      </c>
      <c r="B4" s="5" t="s">
        <v>3</v>
      </c>
      <c r="C4" s="5" t="s">
        <v>4</v>
      </c>
      <c r="D4" s="6" t="s">
        <v>714</v>
      </c>
      <c r="E4" s="1034" t="s">
        <v>738</v>
      </c>
      <c r="F4" s="1240" t="s">
        <v>745</v>
      </c>
      <c r="G4" s="1035" t="s">
        <v>698</v>
      </c>
    </row>
    <row r="5" spans="1:7" s="7" customFormat="1" ht="12" customHeight="1">
      <c r="A5" s="4" t="s">
        <v>5</v>
      </c>
      <c r="B5" s="5" t="s">
        <v>6</v>
      </c>
      <c r="C5" s="5" t="s">
        <v>7</v>
      </c>
      <c r="D5" s="6" t="s">
        <v>8</v>
      </c>
      <c r="E5" s="1036" t="s">
        <v>268</v>
      </c>
      <c r="F5" s="1241" t="s">
        <v>450</v>
      </c>
      <c r="G5" s="1037" t="s">
        <v>739</v>
      </c>
    </row>
    <row r="6" spans="1:7" s="11" customFormat="1" ht="15.75" customHeight="1">
      <c r="A6" s="8" t="s">
        <v>9</v>
      </c>
      <c r="B6" s="9" t="s">
        <v>10</v>
      </c>
      <c r="C6" s="10" t="s">
        <v>11</v>
      </c>
      <c r="D6" s="576">
        <v>0</v>
      </c>
      <c r="E6" s="1179"/>
      <c r="F6" s="1242">
        <v>15860</v>
      </c>
      <c r="G6" s="1180">
        <v>15860</v>
      </c>
    </row>
    <row r="7" spans="1:7" s="11" customFormat="1" ht="15.75" customHeight="1">
      <c r="A7" s="12" t="s">
        <v>12</v>
      </c>
      <c r="B7" s="13" t="s">
        <v>13</v>
      </c>
      <c r="C7" s="14" t="s">
        <v>14</v>
      </c>
      <c r="D7" s="576">
        <v>10133200</v>
      </c>
      <c r="E7" s="1129"/>
      <c r="F7" s="1243"/>
      <c r="G7" s="1181">
        <f>SUM(D7:E7)</f>
        <v>10133200</v>
      </c>
    </row>
    <row r="8" spans="1:7" s="11" customFormat="1" ht="24" customHeight="1">
      <c r="A8" s="12" t="s">
        <v>15</v>
      </c>
      <c r="B8" s="13" t="s">
        <v>16</v>
      </c>
      <c r="C8" s="14" t="s">
        <v>17</v>
      </c>
      <c r="D8" s="576">
        <v>4405047</v>
      </c>
      <c r="E8" s="1129">
        <v>233888</v>
      </c>
      <c r="F8" s="1243">
        <v>70066</v>
      </c>
      <c r="G8" s="1181">
        <f>SUM(D8:F8)</f>
        <v>4709001</v>
      </c>
    </row>
    <row r="9" spans="1:7" s="11" customFormat="1" ht="15.75" customHeight="1">
      <c r="A9" s="12" t="s">
        <v>18</v>
      </c>
      <c r="B9" s="13" t="s">
        <v>19</v>
      </c>
      <c r="C9" s="14" t="s">
        <v>20</v>
      </c>
      <c r="D9" s="576">
        <v>1800000</v>
      </c>
      <c r="E9" s="1129"/>
      <c r="F9" s="1243"/>
      <c r="G9" s="1181">
        <f>SUM(D9:E9)</f>
        <v>1800000</v>
      </c>
    </row>
    <row r="10" spans="1:7" s="11" customFormat="1" ht="15.75" customHeight="1">
      <c r="A10" s="8" t="s">
        <v>21</v>
      </c>
      <c r="B10" s="13" t="s">
        <v>22</v>
      </c>
      <c r="C10" s="14" t="s">
        <v>23</v>
      </c>
      <c r="D10" s="576"/>
      <c r="E10" s="1129">
        <v>25939</v>
      </c>
      <c r="F10" s="1243">
        <v>1080388</v>
      </c>
      <c r="G10" s="1181">
        <f>SUM(E10:F10)</f>
        <v>1106327</v>
      </c>
    </row>
    <row r="11" spans="1:7" s="11" customFormat="1" ht="15.75" customHeight="1">
      <c r="A11" s="12" t="s">
        <v>24</v>
      </c>
      <c r="B11" s="13" t="s">
        <v>25</v>
      </c>
      <c r="C11" s="14" t="s">
        <v>26</v>
      </c>
      <c r="D11" s="576"/>
      <c r="E11" s="1129"/>
      <c r="F11" s="1243"/>
      <c r="G11" s="1181"/>
    </row>
    <row r="12" spans="1:7" s="11" customFormat="1" ht="15.75" customHeight="1">
      <c r="A12" s="15" t="s">
        <v>27</v>
      </c>
      <c r="B12" s="16" t="s">
        <v>28</v>
      </c>
      <c r="C12" s="17" t="s">
        <v>29</v>
      </c>
      <c r="D12" s="576">
        <f>SUM(D6:D11)</f>
        <v>16338247</v>
      </c>
      <c r="E12" s="1129">
        <f>SUM(E8:E10)</f>
        <v>259827</v>
      </c>
      <c r="F12" s="1243"/>
      <c r="G12" s="1181">
        <f>SUM(G6:G11)</f>
        <v>17764388</v>
      </c>
    </row>
    <row r="13" spans="1:7" s="11" customFormat="1" ht="15.75" customHeight="1">
      <c r="A13" s="12" t="s">
        <v>30</v>
      </c>
      <c r="B13" s="13" t="s">
        <v>31</v>
      </c>
      <c r="C13" s="14" t="s">
        <v>32</v>
      </c>
      <c r="D13" s="576"/>
      <c r="E13" s="1129"/>
      <c r="F13" s="1243"/>
      <c r="G13" s="1181"/>
    </row>
    <row r="14" spans="1:7" s="11" customFormat="1" ht="15.75" customHeight="1">
      <c r="A14" s="8" t="s">
        <v>33</v>
      </c>
      <c r="B14" s="13" t="s">
        <v>34</v>
      </c>
      <c r="C14" s="14" t="s">
        <v>35</v>
      </c>
      <c r="D14" s="576">
        <f>D18+D19+D20</f>
        <v>18225664</v>
      </c>
      <c r="E14" s="1129">
        <v>8278433</v>
      </c>
      <c r="F14" s="1243"/>
      <c r="G14" s="1181">
        <f>SUM(D14:E14)</f>
        <v>26504097</v>
      </c>
    </row>
    <row r="15" spans="1:7" s="11" customFormat="1" ht="24" customHeight="1">
      <c r="A15" s="12" t="s">
        <v>36</v>
      </c>
      <c r="B15" s="18" t="s">
        <v>37</v>
      </c>
      <c r="C15" s="14" t="s">
        <v>35</v>
      </c>
      <c r="D15" s="576"/>
      <c r="E15" s="1129"/>
      <c r="F15" s="1243"/>
      <c r="G15" s="1181"/>
    </row>
    <row r="16" spans="1:7" s="11" customFormat="1" ht="18.75" customHeight="1">
      <c r="A16" s="12" t="s">
        <v>38</v>
      </c>
      <c r="B16" s="19" t="s">
        <v>39</v>
      </c>
      <c r="C16" s="14" t="s">
        <v>35</v>
      </c>
      <c r="D16" s="576"/>
      <c r="E16" s="1129"/>
      <c r="F16" s="1243"/>
      <c r="G16" s="1181"/>
    </row>
    <row r="17" spans="1:7" s="11" customFormat="1" ht="15.75" customHeight="1">
      <c r="A17" s="8" t="s">
        <v>40</v>
      </c>
      <c r="B17" s="19" t="s">
        <v>41</v>
      </c>
      <c r="C17" s="14" t="s">
        <v>35</v>
      </c>
      <c r="D17" s="576"/>
      <c r="E17" s="1129"/>
      <c r="F17" s="1243"/>
      <c r="G17" s="1181"/>
    </row>
    <row r="18" spans="1:7" s="11" customFormat="1" ht="19.5" customHeight="1">
      <c r="A18" s="12" t="s">
        <v>42</v>
      </c>
      <c r="B18" s="19" t="s">
        <v>43</v>
      </c>
      <c r="C18" s="14" t="s">
        <v>35</v>
      </c>
      <c r="D18" s="576">
        <v>2000000</v>
      </c>
      <c r="E18" s="1129"/>
      <c r="F18" s="1243"/>
      <c r="G18" s="1181"/>
    </row>
    <row r="19" spans="1:7" s="11" customFormat="1" ht="19.5" customHeight="1">
      <c r="A19" s="12" t="s">
        <v>44</v>
      </c>
      <c r="B19" s="19" t="s">
        <v>45</v>
      </c>
      <c r="C19" s="14" t="s">
        <v>35</v>
      </c>
      <c r="D19" s="576">
        <v>9300000</v>
      </c>
      <c r="E19" s="1129"/>
      <c r="F19" s="1243"/>
      <c r="G19" s="1181"/>
    </row>
    <row r="20" spans="1:7" s="11" customFormat="1" ht="24" customHeight="1">
      <c r="A20" s="8" t="s">
        <v>46</v>
      </c>
      <c r="B20" s="19" t="s">
        <v>47</v>
      </c>
      <c r="C20" s="14" t="s">
        <v>35</v>
      </c>
      <c r="D20" s="576">
        <v>6925664</v>
      </c>
      <c r="E20" s="1129">
        <v>8278433</v>
      </c>
      <c r="F20" s="1243"/>
      <c r="G20" s="1181">
        <f>SUM(D20:E20)</f>
        <v>15204097</v>
      </c>
    </row>
    <row r="21" spans="1:7" s="11" customFormat="1" ht="24.75" customHeight="1">
      <c r="A21" s="20" t="s">
        <v>48</v>
      </c>
      <c r="B21" s="19" t="s">
        <v>49</v>
      </c>
      <c r="C21" s="21" t="s">
        <v>35</v>
      </c>
      <c r="D21" s="576"/>
      <c r="E21" s="1182"/>
      <c r="F21" s="1244"/>
      <c r="G21" s="1183"/>
    </row>
    <row r="22" spans="1:7" s="11" customFormat="1" ht="18" customHeight="1">
      <c r="A22" s="22" t="s">
        <v>50</v>
      </c>
      <c r="B22" s="23" t="s">
        <v>51</v>
      </c>
      <c r="C22" s="24" t="s">
        <v>52</v>
      </c>
      <c r="D22" s="628">
        <f>D12+D14</f>
        <v>34563911</v>
      </c>
      <c r="E22" s="1184">
        <f>SUM(E8,E10,E15,E14)</f>
        <v>8538260</v>
      </c>
      <c r="F22" s="1245">
        <f>SUM(F6:F10)</f>
        <v>1166314</v>
      </c>
      <c r="G22" s="1185">
        <f>SUM(D22:F22)</f>
        <v>44268485</v>
      </c>
    </row>
    <row r="23" spans="1:7" s="11" customFormat="1" ht="15.75" customHeight="1">
      <c r="A23" s="8" t="s">
        <v>53</v>
      </c>
      <c r="B23" s="25" t="s">
        <v>54</v>
      </c>
      <c r="C23" s="10" t="s">
        <v>55</v>
      </c>
      <c r="D23" s="576"/>
      <c r="E23" s="1044"/>
      <c r="F23" s="1246"/>
      <c r="G23" s="1045"/>
    </row>
    <row r="24" spans="1:7" s="11" customFormat="1" ht="15.75" customHeight="1">
      <c r="A24" s="12" t="s">
        <v>56</v>
      </c>
      <c r="B24" s="26" t="s">
        <v>57</v>
      </c>
      <c r="C24" s="14" t="s">
        <v>58</v>
      </c>
      <c r="D24" s="576"/>
      <c r="E24" s="1040"/>
      <c r="F24" s="1247"/>
      <c r="G24" s="1041"/>
    </row>
    <row r="25" spans="1:7" s="11" customFormat="1" ht="15.75" customHeight="1">
      <c r="A25" s="12" t="s">
        <v>59</v>
      </c>
      <c r="B25" s="18" t="s">
        <v>60</v>
      </c>
      <c r="C25" s="14" t="s">
        <v>58</v>
      </c>
      <c r="D25" s="576"/>
      <c r="E25" s="1040"/>
      <c r="F25" s="1247"/>
      <c r="G25" s="1041"/>
    </row>
    <row r="26" spans="1:7" s="11" customFormat="1" ht="18.75" customHeight="1">
      <c r="A26" s="8" t="s">
        <v>61</v>
      </c>
      <c r="B26" s="27" t="s">
        <v>62</v>
      </c>
      <c r="C26" s="14" t="s">
        <v>58</v>
      </c>
      <c r="D26" s="576"/>
      <c r="E26" s="1040"/>
      <c r="F26" s="1247"/>
      <c r="G26" s="1041"/>
    </row>
    <row r="27" spans="1:7" s="11" customFormat="1" ht="15.75" customHeight="1">
      <c r="A27" s="12" t="s">
        <v>63</v>
      </c>
      <c r="B27" s="27" t="s">
        <v>64</v>
      </c>
      <c r="C27" s="14" t="s">
        <v>58</v>
      </c>
      <c r="D27" s="576"/>
      <c r="E27" s="1040"/>
      <c r="F27" s="1247"/>
      <c r="G27" s="1041"/>
    </row>
    <row r="28" spans="1:7" s="11" customFormat="1" ht="15.75" customHeight="1">
      <c r="A28" s="12" t="s">
        <v>65</v>
      </c>
      <c r="B28" s="27" t="s">
        <v>66</v>
      </c>
      <c r="C28" s="14" t="s">
        <v>58</v>
      </c>
      <c r="D28" s="576"/>
      <c r="E28" s="1040"/>
      <c r="F28" s="1247"/>
      <c r="G28" s="1041"/>
    </row>
    <row r="29" spans="1:7" s="11" customFormat="1" ht="24.75" customHeight="1">
      <c r="A29" s="8" t="s">
        <v>67</v>
      </c>
      <c r="B29" s="27" t="s">
        <v>68</v>
      </c>
      <c r="C29" s="14" t="s">
        <v>58</v>
      </c>
      <c r="D29" s="576"/>
      <c r="E29" s="1040"/>
      <c r="F29" s="1247"/>
      <c r="G29" s="1041"/>
    </row>
    <row r="30" spans="1:7" s="11" customFormat="1" ht="24" customHeight="1">
      <c r="A30" s="20" t="s">
        <v>69</v>
      </c>
      <c r="B30" s="28" t="s">
        <v>70</v>
      </c>
      <c r="C30" s="21" t="s">
        <v>58</v>
      </c>
      <c r="D30" s="576"/>
      <c r="E30" s="1042"/>
      <c r="F30" s="1248"/>
      <c r="G30" s="1043"/>
    </row>
    <row r="31" spans="1:7" s="11" customFormat="1" ht="22.5" customHeight="1">
      <c r="A31" s="29" t="s">
        <v>71</v>
      </c>
      <c r="B31" s="30" t="s">
        <v>72</v>
      </c>
      <c r="C31" s="31" t="s">
        <v>73</v>
      </c>
      <c r="D31" s="592">
        <f>SUM(D23+D24)</f>
        <v>0</v>
      </c>
      <c r="E31" s="1046"/>
      <c r="F31" s="1249"/>
      <c r="G31" s="1047"/>
    </row>
    <row r="32" spans="1:7" s="11" customFormat="1" ht="14.25" customHeight="1">
      <c r="A32" s="33" t="s">
        <v>74</v>
      </c>
      <c r="B32" s="34" t="s">
        <v>75</v>
      </c>
      <c r="C32" s="35" t="s">
        <v>76</v>
      </c>
      <c r="D32" s="935"/>
      <c r="E32" s="1044"/>
      <c r="F32" s="1246"/>
      <c r="G32" s="1045"/>
    </row>
    <row r="33" spans="1:7" s="11" customFormat="1" ht="14.25" customHeight="1">
      <c r="A33" s="12" t="s">
        <v>77</v>
      </c>
      <c r="B33" s="13" t="s">
        <v>78</v>
      </c>
      <c r="C33" s="14" t="s">
        <v>79</v>
      </c>
      <c r="D33" s="576">
        <f>D34+D36</f>
        <v>6000000</v>
      </c>
      <c r="E33" s="1040"/>
      <c r="F33" s="1247"/>
      <c r="G33" s="1186">
        <f>SUM(D33:E33)</f>
        <v>6000000</v>
      </c>
    </row>
    <row r="34" spans="1:7" s="11" customFormat="1" ht="14.25" customHeight="1">
      <c r="A34" s="12" t="s">
        <v>80</v>
      </c>
      <c r="B34" s="36" t="s">
        <v>81</v>
      </c>
      <c r="C34" s="37" t="s">
        <v>79</v>
      </c>
      <c r="D34" s="576">
        <v>5100000</v>
      </c>
      <c r="E34" s="1040"/>
      <c r="F34" s="1247"/>
      <c r="G34" s="1186">
        <f t="shared" ref="G34:G42" si="0">SUM(D34:E34)</f>
        <v>5100000</v>
      </c>
    </row>
    <row r="35" spans="1:7" s="11" customFormat="1" ht="14.25" customHeight="1">
      <c r="A35" s="8" t="s">
        <v>82</v>
      </c>
      <c r="B35" s="38" t="s">
        <v>83</v>
      </c>
      <c r="C35" s="37" t="s">
        <v>79</v>
      </c>
      <c r="D35" s="576"/>
      <c r="E35" s="1040"/>
      <c r="F35" s="1247"/>
      <c r="G35" s="1186">
        <f t="shared" si="0"/>
        <v>0</v>
      </c>
    </row>
    <row r="36" spans="1:7" s="11" customFormat="1" ht="14.25" customHeight="1">
      <c r="A36" s="8" t="s">
        <v>84</v>
      </c>
      <c r="B36" s="38" t="s">
        <v>85</v>
      </c>
      <c r="C36" s="37" t="s">
        <v>79</v>
      </c>
      <c r="D36" s="576">
        <v>900000</v>
      </c>
      <c r="E36" s="1040"/>
      <c r="F36" s="1247"/>
      <c r="G36" s="1186">
        <f t="shared" si="0"/>
        <v>900000</v>
      </c>
    </row>
    <row r="37" spans="1:7" s="11" customFormat="1" ht="14.25" customHeight="1">
      <c r="A37" s="12" t="s">
        <v>86</v>
      </c>
      <c r="B37" s="39" t="s">
        <v>87</v>
      </c>
      <c r="C37" s="14" t="s">
        <v>88</v>
      </c>
      <c r="D37" s="576">
        <f>D38+D39</f>
        <v>22547000</v>
      </c>
      <c r="E37" s="1040"/>
      <c r="F37" s="1247"/>
      <c r="G37" s="1186">
        <f t="shared" si="0"/>
        <v>22547000</v>
      </c>
    </row>
    <row r="38" spans="1:7" s="11" customFormat="1" ht="14.25" customHeight="1">
      <c r="A38" s="12" t="s">
        <v>89</v>
      </c>
      <c r="B38" s="40" t="s">
        <v>90</v>
      </c>
      <c r="C38" s="37" t="s">
        <v>88</v>
      </c>
      <c r="D38" s="576">
        <v>22547000</v>
      </c>
      <c r="E38" s="1040"/>
      <c r="F38" s="1247"/>
      <c r="G38" s="1186">
        <f t="shared" si="0"/>
        <v>22547000</v>
      </c>
    </row>
    <row r="39" spans="1:7" s="11" customFormat="1" ht="14.25" customHeight="1">
      <c r="A39" s="8" t="s">
        <v>91</v>
      </c>
      <c r="B39" s="40" t="s">
        <v>92</v>
      </c>
      <c r="C39" s="37" t="s">
        <v>88</v>
      </c>
      <c r="D39" s="576"/>
      <c r="E39" s="1040"/>
      <c r="F39" s="1247"/>
      <c r="G39" s="1186">
        <f t="shared" si="0"/>
        <v>0</v>
      </c>
    </row>
    <row r="40" spans="1:7" s="11" customFormat="1" ht="17.25" customHeight="1">
      <c r="A40" s="8" t="s">
        <v>93</v>
      </c>
      <c r="B40" s="41" t="s">
        <v>94</v>
      </c>
      <c r="C40" s="14" t="s">
        <v>95</v>
      </c>
      <c r="D40" s="576">
        <v>1490000</v>
      </c>
      <c r="E40" s="1040"/>
      <c r="F40" s="1247"/>
      <c r="G40" s="1186">
        <f t="shared" si="0"/>
        <v>1490000</v>
      </c>
    </row>
    <row r="41" spans="1:7" s="11" customFormat="1" ht="17.25" customHeight="1">
      <c r="A41" s="12" t="s">
        <v>96</v>
      </c>
      <c r="B41" s="39" t="s">
        <v>97</v>
      </c>
      <c r="C41" s="14" t="s">
        <v>98</v>
      </c>
      <c r="D41" s="576"/>
      <c r="E41" s="1040"/>
      <c r="F41" s="1247"/>
      <c r="G41" s="1186">
        <f t="shared" si="0"/>
        <v>0</v>
      </c>
    </row>
    <row r="42" spans="1:7" s="11" customFormat="1" ht="14.25" customHeight="1">
      <c r="A42" s="12" t="s">
        <v>99</v>
      </c>
      <c r="B42" s="40" t="s">
        <v>100</v>
      </c>
      <c r="C42" s="37" t="s">
        <v>98</v>
      </c>
      <c r="D42" s="576"/>
      <c r="E42" s="1040"/>
      <c r="F42" s="1247"/>
      <c r="G42" s="1186">
        <f t="shared" si="0"/>
        <v>0</v>
      </c>
    </row>
    <row r="43" spans="1:7" s="11" customFormat="1" ht="14.25" customHeight="1">
      <c r="A43" s="8" t="s">
        <v>101</v>
      </c>
      <c r="B43" s="40" t="s">
        <v>102</v>
      </c>
      <c r="C43" s="37" t="s">
        <v>98</v>
      </c>
      <c r="D43" s="576"/>
      <c r="E43" s="1040"/>
      <c r="F43" s="1247"/>
      <c r="G43" s="1041"/>
    </row>
    <row r="44" spans="1:7" s="11" customFormat="1" ht="14.25" customHeight="1">
      <c r="A44" s="936" t="s">
        <v>103</v>
      </c>
      <c r="B44" s="937" t="s">
        <v>104</v>
      </c>
      <c r="C44" s="841" t="s">
        <v>105</v>
      </c>
      <c r="D44" s="938"/>
      <c r="E44" s="1042"/>
      <c r="F44" s="1248"/>
      <c r="G44" s="1043"/>
    </row>
    <row r="45" spans="1:7" s="11" customFormat="1" ht="17.25" customHeight="1">
      <c r="A45" s="29" t="s">
        <v>106</v>
      </c>
      <c r="B45" s="30" t="s">
        <v>107</v>
      </c>
      <c r="C45" s="31" t="s">
        <v>108</v>
      </c>
      <c r="D45" s="592">
        <f>D32+D33+D37+D40+D41+D44</f>
        <v>30037000</v>
      </c>
      <c r="E45" s="1187">
        <v>0</v>
      </c>
      <c r="F45" s="1250"/>
      <c r="G45" s="1188">
        <v>30037000</v>
      </c>
    </row>
    <row r="46" spans="1:7" s="11" customFormat="1" ht="14.25" customHeight="1">
      <c r="A46" s="33" t="s">
        <v>109</v>
      </c>
      <c r="B46" s="44" t="s">
        <v>110</v>
      </c>
      <c r="C46" s="45" t="s">
        <v>111</v>
      </c>
      <c r="D46" s="576">
        <v>7000000</v>
      </c>
      <c r="E46" s="1044"/>
      <c r="F46" s="1246"/>
      <c r="G46" s="1189">
        <f>SUM(D46:E46)</f>
        <v>7000000</v>
      </c>
    </row>
    <row r="47" spans="1:7" s="11" customFormat="1" ht="14.25" customHeight="1">
      <c r="A47" s="12" t="s">
        <v>112</v>
      </c>
      <c r="B47" s="26" t="s">
        <v>113</v>
      </c>
      <c r="C47" s="46" t="s">
        <v>114</v>
      </c>
      <c r="D47" s="576">
        <v>300000</v>
      </c>
      <c r="E47" s="1040"/>
      <c r="F47" s="1247"/>
      <c r="G47" s="1186">
        <f>SUM(D47:E47)</f>
        <v>300000</v>
      </c>
    </row>
    <row r="48" spans="1:7" s="11" customFormat="1" ht="14.25" customHeight="1">
      <c r="A48" s="12" t="s">
        <v>115</v>
      </c>
      <c r="B48" s="26" t="s">
        <v>116</v>
      </c>
      <c r="C48" s="46" t="s">
        <v>117</v>
      </c>
      <c r="D48" s="576">
        <v>2000000</v>
      </c>
      <c r="E48" s="1040"/>
      <c r="F48" s="1247"/>
      <c r="G48" s="1186">
        <f t="shared" ref="G48:G55" si="1">SUM(D48:E48)</f>
        <v>2000000</v>
      </c>
    </row>
    <row r="49" spans="1:7" s="11" customFormat="1" ht="14.25" customHeight="1">
      <c r="A49" s="12" t="s">
        <v>118</v>
      </c>
      <c r="B49" s="26" t="s">
        <v>119</v>
      </c>
      <c r="C49" s="46" t="s">
        <v>120</v>
      </c>
      <c r="D49" s="576"/>
      <c r="E49" s="1040"/>
      <c r="F49" s="1247"/>
      <c r="G49" s="1186">
        <f t="shared" si="1"/>
        <v>0</v>
      </c>
    </row>
    <row r="50" spans="1:7" s="11" customFormat="1" ht="14.25" customHeight="1">
      <c r="A50" s="12" t="s">
        <v>121</v>
      </c>
      <c r="B50" s="26" t="s">
        <v>122</v>
      </c>
      <c r="C50" s="46" t="s">
        <v>123</v>
      </c>
      <c r="D50" s="576"/>
      <c r="E50" s="1040"/>
      <c r="F50" s="1247"/>
      <c r="G50" s="1186">
        <f t="shared" si="1"/>
        <v>0</v>
      </c>
    </row>
    <row r="51" spans="1:7" s="11" customFormat="1" ht="14.25" customHeight="1">
      <c r="A51" s="12" t="s">
        <v>124</v>
      </c>
      <c r="B51" s="26" t="s">
        <v>125</v>
      </c>
      <c r="C51" s="46" t="s">
        <v>126</v>
      </c>
      <c r="D51" s="576">
        <v>2430000</v>
      </c>
      <c r="E51" s="1040"/>
      <c r="F51" s="1247"/>
      <c r="G51" s="1186">
        <f t="shared" si="1"/>
        <v>2430000</v>
      </c>
    </row>
    <row r="52" spans="1:7" s="11" customFormat="1" ht="14.25" customHeight="1">
      <c r="A52" s="12" t="s">
        <v>127</v>
      </c>
      <c r="B52" s="26" t="s">
        <v>128</v>
      </c>
      <c r="C52" s="46" t="s">
        <v>129</v>
      </c>
      <c r="D52" s="576">
        <v>1080000</v>
      </c>
      <c r="E52" s="1040"/>
      <c r="F52" s="1247"/>
      <c r="G52" s="1186">
        <f t="shared" si="1"/>
        <v>1080000</v>
      </c>
    </row>
    <row r="53" spans="1:7" s="11" customFormat="1" ht="14.25" customHeight="1">
      <c r="A53" s="12" t="s">
        <v>130</v>
      </c>
      <c r="B53" s="26" t="s">
        <v>131</v>
      </c>
      <c r="C53" s="46" t="s">
        <v>132</v>
      </c>
      <c r="D53" s="576"/>
      <c r="E53" s="1040"/>
      <c r="F53" s="1247"/>
      <c r="G53" s="1186"/>
    </row>
    <row r="54" spans="1:7" s="11" customFormat="1" ht="14.25" customHeight="1">
      <c r="A54" s="12" t="s">
        <v>133</v>
      </c>
      <c r="B54" s="26" t="s">
        <v>134</v>
      </c>
      <c r="C54" s="46" t="s">
        <v>135</v>
      </c>
      <c r="D54" s="576"/>
      <c r="E54" s="1040"/>
      <c r="F54" s="1247"/>
      <c r="G54" s="1186">
        <f t="shared" si="1"/>
        <v>0</v>
      </c>
    </row>
    <row r="55" spans="1:7" s="11" customFormat="1" ht="14.25" customHeight="1">
      <c r="A55" s="12" t="s">
        <v>136</v>
      </c>
      <c r="B55" s="26" t="s">
        <v>137</v>
      </c>
      <c r="C55" s="46" t="s">
        <v>138</v>
      </c>
      <c r="D55" s="576"/>
      <c r="E55" s="1040"/>
      <c r="F55" s="1247"/>
      <c r="G55" s="1186">
        <f t="shared" si="1"/>
        <v>0</v>
      </c>
    </row>
    <row r="56" spans="1:7" s="11" customFormat="1" ht="14.25" customHeight="1">
      <c r="A56" s="20" t="s">
        <v>139</v>
      </c>
      <c r="B56" s="47" t="s">
        <v>140</v>
      </c>
      <c r="C56" s="43" t="s">
        <v>141</v>
      </c>
      <c r="D56" s="576"/>
      <c r="E56" s="1042"/>
      <c r="F56" s="1248"/>
      <c r="G56" s="1186"/>
    </row>
    <row r="57" spans="1:7" s="11" customFormat="1" ht="15.75" customHeight="1">
      <c r="A57" s="22" t="s">
        <v>142</v>
      </c>
      <c r="B57" s="48" t="s">
        <v>143</v>
      </c>
      <c r="C57" s="24" t="s">
        <v>144</v>
      </c>
      <c r="D57" s="626">
        <f>SUM(D46:D56)</f>
        <v>12810000</v>
      </c>
      <c r="E57" s="1184">
        <v>0</v>
      </c>
      <c r="F57" s="1245"/>
      <c r="G57" s="1188">
        <v>12810000</v>
      </c>
    </row>
    <row r="58" spans="1:7" s="11" customFormat="1" ht="14.25" customHeight="1">
      <c r="A58" s="50" t="s">
        <v>145</v>
      </c>
      <c r="B58" s="25" t="s">
        <v>146</v>
      </c>
      <c r="C58" s="51" t="s">
        <v>147</v>
      </c>
      <c r="D58" s="627"/>
      <c r="E58" s="1044"/>
      <c r="F58" s="1246"/>
      <c r="G58" s="1045"/>
    </row>
    <row r="59" spans="1:7" s="11" customFormat="1" ht="14.25" customHeight="1">
      <c r="A59" s="52" t="s">
        <v>148</v>
      </c>
      <c r="B59" s="26" t="s">
        <v>149</v>
      </c>
      <c r="C59" s="46" t="s">
        <v>150</v>
      </c>
      <c r="D59" s="625"/>
      <c r="E59" s="1040"/>
      <c r="F59" s="1247"/>
      <c r="G59" s="1041"/>
    </row>
    <row r="60" spans="1:7" s="11" customFormat="1" ht="14.25" customHeight="1">
      <c r="A60" s="52" t="s">
        <v>151</v>
      </c>
      <c r="B60" s="26" t="s">
        <v>152</v>
      </c>
      <c r="C60" s="46" t="s">
        <v>153</v>
      </c>
      <c r="D60" s="625"/>
      <c r="E60" s="1040"/>
      <c r="F60" s="1247"/>
      <c r="G60" s="1041"/>
    </row>
    <row r="61" spans="1:7" s="11" customFormat="1" ht="14.25" customHeight="1">
      <c r="A61" s="52" t="s">
        <v>154</v>
      </c>
      <c r="B61" s="26" t="s">
        <v>155</v>
      </c>
      <c r="C61" s="46" t="s">
        <v>156</v>
      </c>
      <c r="D61" s="625"/>
      <c r="E61" s="1040"/>
      <c r="F61" s="1247"/>
      <c r="G61" s="1041"/>
    </row>
    <row r="62" spans="1:7" s="11" customFormat="1" ht="14.25" customHeight="1">
      <c r="A62" s="53" t="s">
        <v>157</v>
      </c>
      <c r="B62" s="47" t="s">
        <v>158</v>
      </c>
      <c r="C62" s="43" t="s">
        <v>159</v>
      </c>
      <c r="D62" s="589"/>
      <c r="E62" s="1040"/>
      <c r="F62" s="1247"/>
      <c r="G62" s="1041"/>
    </row>
    <row r="63" spans="1:7" s="11" customFormat="1" ht="14.25" customHeight="1">
      <c r="A63" s="29" t="s">
        <v>160</v>
      </c>
      <c r="B63" s="48" t="s">
        <v>161</v>
      </c>
      <c r="C63" s="54" t="s">
        <v>162</v>
      </c>
      <c r="D63" s="628">
        <f>SUM(D58:D62)</f>
        <v>0</v>
      </c>
      <c r="E63" s="1040"/>
      <c r="F63" s="1247"/>
      <c r="G63" s="1041"/>
    </row>
    <row r="64" spans="1:7" s="11" customFormat="1" ht="16.5" customHeight="1">
      <c r="A64" s="33" t="s">
        <v>163</v>
      </c>
      <c r="B64" s="55" t="s">
        <v>164</v>
      </c>
      <c r="C64" s="56" t="s">
        <v>165</v>
      </c>
      <c r="D64" s="576"/>
      <c r="E64" s="1040"/>
      <c r="F64" s="1247"/>
      <c r="G64" s="1041"/>
    </row>
    <row r="65" spans="1:7" s="11" customFormat="1" ht="17.25" customHeight="1">
      <c r="A65" s="20" t="s">
        <v>166</v>
      </c>
      <c r="B65" s="47" t="s">
        <v>167</v>
      </c>
      <c r="C65" s="57" t="s">
        <v>168</v>
      </c>
      <c r="D65" s="576">
        <v>1500000</v>
      </c>
      <c r="E65" s="1042"/>
      <c r="F65" s="1248"/>
      <c r="G65" s="1190">
        <f>SUM(D65:E65)</f>
        <v>1500000</v>
      </c>
    </row>
    <row r="66" spans="1:7" s="11" customFormat="1" ht="17.25" customHeight="1">
      <c r="A66" s="29" t="s">
        <v>169</v>
      </c>
      <c r="B66" s="23" t="s">
        <v>170</v>
      </c>
      <c r="C66" s="24" t="s">
        <v>171</v>
      </c>
      <c r="D66" s="628">
        <f>SUM(D64:D65)</f>
        <v>1500000</v>
      </c>
      <c r="E66" s="1187">
        <v>0</v>
      </c>
      <c r="F66" s="1250"/>
      <c r="G66" s="1185">
        <f>SUM(D66:E66)</f>
        <v>1500000</v>
      </c>
    </row>
    <row r="67" spans="1:7" s="11" customFormat="1" ht="16.5" customHeight="1">
      <c r="A67" s="8" t="s">
        <v>172</v>
      </c>
      <c r="B67" s="9" t="s">
        <v>173</v>
      </c>
      <c r="C67" s="10" t="s">
        <v>174</v>
      </c>
      <c r="D67" s="627"/>
      <c r="E67" s="1044"/>
      <c r="F67" s="1246"/>
      <c r="G67" s="1045"/>
    </row>
    <row r="68" spans="1:7" s="11" customFormat="1" ht="14.25" customHeight="1">
      <c r="A68" s="20" t="s">
        <v>175</v>
      </c>
      <c r="B68" s="47" t="s">
        <v>176</v>
      </c>
      <c r="C68" s="21" t="s">
        <v>177</v>
      </c>
      <c r="D68" s="589"/>
      <c r="E68" s="1040"/>
      <c r="F68" s="1247"/>
      <c r="G68" s="1041"/>
    </row>
    <row r="69" spans="1:7" s="11" customFormat="1" ht="15.75" customHeight="1">
      <c r="A69" s="20" t="s">
        <v>178</v>
      </c>
      <c r="B69" s="58" t="s">
        <v>179</v>
      </c>
      <c r="C69" s="59" t="s">
        <v>180</v>
      </c>
      <c r="D69" s="818">
        <f>SUM(D67:D68)</f>
        <v>0</v>
      </c>
      <c r="E69" s="1040"/>
      <c r="F69" s="1247"/>
      <c r="G69" s="1041"/>
    </row>
    <row r="70" spans="1:7" s="11" customFormat="1" ht="21" customHeight="1">
      <c r="A70" s="29" t="s">
        <v>181</v>
      </c>
      <c r="B70" s="48" t="s">
        <v>182</v>
      </c>
      <c r="C70" s="60" t="s">
        <v>183</v>
      </c>
      <c r="D70" s="592">
        <f>SUM(D22+D31+D45+D57+D63+D66+D69)</f>
        <v>78910911</v>
      </c>
      <c r="E70" s="1273">
        <f>SUM(E66:E69,E22)</f>
        <v>8538260</v>
      </c>
      <c r="F70" s="1274">
        <f>SUM(F22)</f>
        <v>1166314</v>
      </c>
      <c r="G70" s="1275">
        <f>SUM(D70:F70)</f>
        <v>88615485</v>
      </c>
    </row>
    <row r="71" spans="1:7" s="11" customFormat="1" ht="14.25" customHeight="1">
      <c r="A71" s="8" t="s">
        <v>184</v>
      </c>
      <c r="B71" s="9" t="s">
        <v>185</v>
      </c>
      <c r="C71" s="10" t="s">
        <v>186</v>
      </c>
      <c r="D71" s="576"/>
      <c r="E71" s="1040"/>
      <c r="F71" s="1247"/>
      <c r="G71" s="1041"/>
    </row>
    <row r="72" spans="1:7" s="11" customFormat="1" ht="14.25" customHeight="1">
      <c r="A72" s="12" t="s">
        <v>187</v>
      </c>
      <c r="B72" s="13" t="s">
        <v>188</v>
      </c>
      <c r="C72" s="14" t="s">
        <v>189</v>
      </c>
      <c r="D72" s="576">
        <f>D73+D74</f>
        <v>96089089</v>
      </c>
      <c r="E72" s="1040">
        <v>3690952</v>
      </c>
      <c r="F72" s="1247"/>
      <c r="G72" s="1186">
        <f>SUM(D72:E72)</f>
        <v>99780041</v>
      </c>
    </row>
    <row r="73" spans="1:7" s="11" customFormat="1" ht="14.25" customHeight="1">
      <c r="A73" s="12" t="s">
        <v>190</v>
      </c>
      <c r="B73" s="61" t="s">
        <v>191</v>
      </c>
      <c r="C73" s="37" t="s">
        <v>192</v>
      </c>
      <c r="D73" s="576">
        <v>96089089</v>
      </c>
      <c r="E73" s="1040">
        <v>3690952</v>
      </c>
      <c r="F73" s="1247"/>
      <c r="G73" s="1186">
        <f>SUM(D73:E73)</f>
        <v>99780041</v>
      </c>
    </row>
    <row r="74" spans="1:7" s="11" customFormat="1" ht="14.25" customHeight="1">
      <c r="A74" s="12" t="s">
        <v>193</v>
      </c>
      <c r="B74" s="61" t="s">
        <v>194</v>
      </c>
      <c r="C74" s="37" t="s">
        <v>195</v>
      </c>
      <c r="D74" s="576"/>
      <c r="E74" s="1040"/>
      <c r="F74" s="1247"/>
      <c r="G74" s="1041"/>
    </row>
    <row r="75" spans="1:7" s="11" customFormat="1" ht="14.25" customHeight="1">
      <c r="A75" s="42" t="s">
        <v>196</v>
      </c>
      <c r="B75" s="791" t="s">
        <v>627</v>
      </c>
      <c r="C75" s="790" t="s">
        <v>628</v>
      </c>
      <c r="D75" s="576"/>
      <c r="E75" s="1042"/>
      <c r="F75" s="1248"/>
      <c r="G75" s="1043"/>
    </row>
    <row r="76" spans="1:7" s="11" customFormat="1" ht="14.25" customHeight="1">
      <c r="A76" s="29" t="s">
        <v>199</v>
      </c>
      <c r="B76" s="62" t="s">
        <v>632</v>
      </c>
      <c r="C76" s="63" t="s">
        <v>198</v>
      </c>
      <c r="D76" s="592">
        <f>D71+D72+D75</f>
        <v>96089089</v>
      </c>
      <c r="E76" s="1184">
        <f>SUM(E72)</f>
        <v>3690952</v>
      </c>
      <c r="F76" s="1245"/>
      <c r="G76" s="1185">
        <f>SUM(D76:E76)</f>
        <v>99780041</v>
      </c>
    </row>
    <row r="77" spans="1:7" s="11" customFormat="1" ht="18.75" customHeight="1">
      <c r="A77" s="29" t="s">
        <v>629</v>
      </c>
      <c r="B77" s="62" t="s">
        <v>630</v>
      </c>
      <c r="C77" s="63" t="s">
        <v>631</v>
      </c>
      <c r="D77" s="32">
        <f>D70+D76</f>
        <v>175000000</v>
      </c>
      <c r="E77" s="1191">
        <f>SUM(E76,E71,E70)</f>
        <v>12229212</v>
      </c>
      <c r="F77" s="1251">
        <f>SUM(F70)</f>
        <v>1166314</v>
      </c>
      <c r="G77" s="1192">
        <f>SUM(D77:F77)</f>
        <v>188395526</v>
      </c>
    </row>
    <row r="78" spans="1:7" ht="17.25" customHeight="1">
      <c r="A78" s="1283"/>
      <c r="B78" s="1283"/>
      <c r="C78" s="1283"/>
      <c r="D78" s="1283"/>
    </row>
    <row r="79" spans="1:7" s="64" customFormat="1" ht="16.5" customHeight="1">
      <c r="A79" s="1283" t="s">
        <v>201</v>
      </c>
      <c r="B79" s="1283"/>
      <c r="C79" s="1283"/>
      <c r="D79" s="1283"/>
    </row>
    <row r="80" spans="1:7" ht="38.1" customHeight="1">
      <c r="A80" s="4" t="s">
        <v>2</v>
      </c>
      <c r="B80" s="5" t="s">
        <v>202</v>
      </c>
      <c r="C80" s="5" t="s">
        <v>4</v>
      </c>
      <c r="D80" s="6" t="str">
        <f>+D4</f>
        <v>2018. évi eredeti előirányzat</v>
      </c>
      <c r="E80" s="1034" t="s">
        <v>738</v>
      </c>
      <c r="F80" s="1240" t="s">
        <v>745</v>
      </c>
      <c r="G80" s="1035" t="s">
        <v>698</v>
      </c>
    </row>
    <row r="81" spans="1:7" s="7" customFormat="1" ht="12" customHeight="1">
      <c r="A81" s="4" t="s">
        <v>5</v>
      </c>
      <c r="B81" s="5" t="s">
        <v>6</v>
      </c>
      <c r="C81" s="5" t="s">
        <v>7</v>
      </c>
      <c r="D81" s="6" t="s">
        <v>8</v>
      </c>
      <c r="E81" s="1036" t="s">
        <v>268</v>
      </c>
      <c r="F81" s="1241"/>
      <c r="G81" s="1037" t="s">
        <v>450</v>
      </c>
    </row>
    <row r="82" spans="1:7" ht="15.75" customHeight="1">
      <c r="A82" s="50" t="s">
        <v>9</v>
      </c>
      <c r="B82" s="65" t="s">
        <v>203</v>
      </c>
      <c r="C82" s="66" t="s">
        <v>204</v>
      </c>
      <c r="D82" s="576">
        <v>28816258</v>
      </c>
      <c r="E82" s="1142">
        <v>6104293</v>
      </c>
      <c r="F82" s="1252">
        <v>15860</v>
      </c>
      <c r="G82" s="1193">
        <f>SUM(D82:F82)</f>
        <v>34936411</v>
      </c>
    </row>
    <row r="83" spans="1:7" ht="15.75" customHeight="1">
      <c r="A83" s="52" t="s">
        <v>12</v>
      </c>
      <c r="B83" s="67" t="s">
        <v>205</v>
      </c>
      <c r="C83" s="68" t="s">
        <v>206</v>
      </c>
      <c r="D83" s="576">
        <v>5090926</v>
      </c>
      <c r="E83" s="1143">
        <v>592640</v>
      </c>
      <c r="F83" s="1253"/>
      <c r="G83" s="1194">
        <f>SUM(D83:E83)</f>
        <v>5683566</v>
      </c>
    </row>
    <row r="84" spans="1:7" ht="15.75" customHeight="1">
      <c r="A84" s="52" t="s">
        <v>15</v>
      </c>
      <c r="B84" s="67" t="s">
        <v>207</v>
      </c>
      <c r="C84" s="68" t="s">
        <v>208</v>
      </c>
      <c r="D84" s="576">
        <v>35156700</v>
      </c>
      <c r="E84" s="1143">
        <v>1841327</v>
      </c>
      <c r="F84" s="1253">
        <v>1150454</v>
      </c>
      <c r="G84" s="1194">
        <f>SUM(D84:F84)</f>
        <v>38148481</v>
      </c>
    </row>
    <row r="85" spans="1:7" ht="15.75" customHeight="1">
      <c r="A85" s="50" t="s">
        <v>18</v>
      </c>
      <c r="B85" s="67" t="s">
        <v>209</v>
      </c>
      <c r="C85" s="68" t="s">
        <v>210</v>
      </c>
      <c r="D85" s="576">
        <v>1400000</v>
      </c>
      <c r="E85" s="1143"/>
      <c r="F85" s="1253"/>
      <c r="G85" s="1194">
        <f t="shared" ref="G85:G94" si="2">SUM(D85:F85)</f>
        <v>1400000</v>
      </c>
    </row>
    <row r="86" spans="1:7" ht="15.75" customHeight="1">
      <c r="A86" s="52" t="s">
        <v>21</v>
      </c>
      <c r="B86" s="67" t="s">
        <v>211</v>
      </c>
      <c r="C86" s="68" t="s">
        <v>212</v>
      </c>
      <c r="D86" s="576">
        <f>D90+D92+D93+D87</f>
        <v>72380535</v>
      </c>
      <c r="E86" s="1143"/>
      <c r="F86" s="1253"/>
      <c r="G86" s="1194">
        <f t="shared" si="2"/>
        <v>72380535</v>
      </c>
    </row>
    <row r="87" spans="1:7" ht="15.75" customHeight="1">
      <c r="A87" s="52" t="s">
        <v>24</v>
      </c>
      <c r="B87" s="67" t="s">
        <v>213</v>
      </c>
      <c r="C87" s="68" t="s">
        <v>214</v>
      </c>
      <c r="D87" s="576">
        <v>2265002</v>
      </c>
      <c r="E87" s="1143"/>
      <c r="F87" s="1253"/>
      <c r="G87" s="1194">
        <f t="shared" si="2"/>
        <v>2265002</v>
      </c>
    </row>
    <row r="88" spans="1:7" ht="15.75" customHeight="1">
      <c r="A88" s="52" t="s">
        <v>27</v>
      </c>
      <c r="B88" s="69" t="s">
        <v>215</v>
      </c>
      <c r="C88" s="102" t="s">
        <v>216</v>
      </c>
      <c r="D88" s="576"/>
      <c r="E88" s="1143"/>
      <c r="F88" s="1253"/>
      <c r="G88" s="1194"/>
    </row>
    <row r="89" spans="1:7" ht="15.75" customHeight="1">
      <c r="A89" s="50" t="s">
        <v>30</v>
      </c>
      <c r="B89" s="69" t="s">
        <v>217</v>
      </c>
      <c r="C89" s="102" t="s">
        <v>218</v>
      </c>
      <c r="D89" s="576"/>
      <c r="E89" s="1143"/>
      <c r="F89" s="1253"/>
      <c r="G89" s="1194"/>
    </row>
    <row r="90" spans="1:7" ht="15.75" customHeight="1">
      <c r="A90" s="52" t="s">
        <v>33</v>
      </c>
      <c r="B90" s="70" t="s">
        <v>219</v>
      </c>
      <c r="C90" s="102" t="s">
        <v>220</v>
      </c>
      <c r="D90" s="576">
        <v>250000</v>
      </c>
      <c r="E90" s="1143"/>
      <c r="F90" s="1253"/>
      <c r="G90" s="1194">
        <f t="shared" si="2"/>
        <v>250000</v>
      </c>
    </row>
    <row r="91" spans="1:7" ht="15.75" customHeight="1">
      <c r="A91" s="52" t="s">
        <v>36</v>
      </c>
      <c r="B91" s="69" t="s">
        <v>221</v>
      </c>
      <c r="C91" s="102" t="s">
        <v>222</v>
      </c>
      <c r="D91" s="576"/>
      <c r="E91" s="1143"/>
      <c r="F91" s="1253"/>
      <c r="G91" s="1194"/>
    </row>
    <row r="92" spans="1:7" ht="15.75" customHeight="1">
      <c r="A92" s="52" t="s">
        <v>38</v>
      </c>
      <c r="B92" s="69" t="s">
        <v>223</v>
      </c>
      <c r="C92" s="102" t="s">
        <v>224</v>
      </c>
      <c r="D92" s="576">
        <v>0</v>
      </c>
      <c r="E92" s="1143"/>
      <c r="F92" s="1253"/>
      <c r="G92" s="1194"/>
    </row>
    <row r="93" spans="1:7" ht="15.75" customHeight="1">
      <c r="A93" s="50" t="s">
        <v>40</v>
      </c>
      <c r="B93" s="69" t="s">
        <v>225</v>
      </c>
      <c r="C93" s="102" t="s">
        <v>226</v>
      </c>
      <c r="D93" s="576">
        <f>D94+D95</f>
        <v>69865533</v>
      </c>
      <c r="E93" s="1143"/>
      <c r="F93" s="1253"/>
      <c r="G93" s="1194">
        <f t="shared" si="2"/>
        <v>69865533</v>
      </c>
    </row>
    <row r="94" spans="1:7" ht="15.75" customHeight="1">
      <c r="A94" s="52" t="s">
        <v>42</v>
      </c>
      <c r="B94" s="69" t="s">
        <v>227</v>
      </c>
      <c r="C94" s="71" t="s">
        <v>226</v>
      </c>
      <c r="D94" s="576">
        <v>69865533</v>
      </c>
      <c r="E94" s="1143"/>
      <c r="F94" s="1253"/>
      <c r="G94" s="1194">
        <f t="shared" si="2"/>
        <v>69865533</v>
      </c>
    </row>
    <row r="95" spans="1:7" ht="15.75" customHeight="1">
      <c r="A95" s="53" t="s">
        <v>44</v>
      </c>
      <c r="B95" s="72" t="s">
        <v>228</v>
      </c>
      <c r="C95" s="73" t="s">
        <v>226</v>
      </c>
      <c r="D95" s="576"/>
      <c r="E95" s="1146"/>
      <c r="F95" s="1254"/>
      <c r="G95" s="1195"/>
    </row>
    <row r="96" spans="1:7" ht="15.75" customHeight="1">
      <c r="A96" s="74" t="s">
        <v>46</v>
      </c>
      <c r="B96" s="75" t="s">
        <v>444</v>
      </c>
      <c r="C96" s="31" t="s">
        <v>229</v>
      </c>
      <c r="D96" s="49">
        <f>D82+D83+D84+D85+D86</f>
        <v>142844419</v>
      </c>
      <c r="E96" s="1184">
        <f>SUM(E82:E84)</f>
        <v>8538260</v>
      </c>
      <c r="F96" s="1245">
        <f>SUM(F82:F88)</f>
        <v>1166314</v>
      </c>
      <c r="G96" s="1188">
        <f>SUM(D96:F96)</f>
        <v>152548993</v>
      </c>
    </row>
    <row r="97" spans="1:8" ht="16.5" customHeight="1">
      <c r="A97" s="50" t="s">
        <v>48</v>
      </c>
      <c r="B97" s="65" t="s">
        <v>230</v>
      </c>
      <c r="C97" s="66" t="s">
        <v>231</v>
      </c>
      <c r="D97" s="576"/>
      <c r="E97" s="1149"/>
      <c r="F97" s="1255"/>
      <c r="G97" s="1196"/>
    </row>
    <row r="98" spans="1:8" ht="16.5" customHeight="1">
      <c r="A98" s="52" t="s">
        <v>50</v>
      </c>
      <c r="B98" s="67" t="s">
        <v>232</v>
      </c>
      <c r="C98" s="68" t="s">
        <v>233</v>
      </c>
      <c r="D98" s="576">
        <v>30603549</v>
      </c>
      <c r="E98" s="1143">
        <v>3690952</v>
      </c>
      <c r="F98" s="1253"/>
      <c r="G98" s="1194">
        <f>SUM(D98:E98)</f>
        <v>34294501</v>
      </c>
    </row>
    <row r="99" spans="1:8" ht="16.5" customHeight="1">
      <c r="A99" s="50" t="s">
        <v>53</v>
      </c>
      <c r="B99" s="13" t="s">
        <v>234</v>
      </c>
      <c r="C99" s="14" t="s">
        <v>235</v>
      </c>
      <c r="D99" s="576"/>
      <c r="E99" s="1143"/>
      <c r="F99" s="1253"/>
      <c r="G99" s="1194"/>
    </row>
    <row r="100" spans="1:8" ht="16.5" customHeight="1">
      <c r="A100" s="52" t="s">
        <v>56</v>
      </c>
      <c r="B100" s="67" t="s">
        <v>236</v>
      </c>
      <c r="C100" s="14" t="s">
        <v>237</v>
      </c>
      <c r="D100" s="576"/>
      <c r="E100" s="1143"/>
      <c r="F100" s="1253"/>
      <c r="G100" s="1194"/>
    </row>
    <row r="101" spans="1:8" ht="16.5" customHeight="1">
      <c r="A101" s="50" t="s">
        <v>59</v>
      </c>
      <c r="B101" s="76" t="s">
        <v>217</v>
      </c>
      <c r="C101" s="14" t="s">
        <v>238</v>
      </c>
      <c r="D101" s="576"/>
      <c r="E101" s="1143"/>
      <c r="F101" s="1253"/>
      <c r="G101" s="1194"/>
    </row>
    <row r="102" spans="1:8" ht="16.5" customHeight="1">
      <c r="A102" s="52" t="s">
        <v>61</v>
      </c>
      <c r="B102" s="76" t="s">
        <v>239</v>
      </c>
      <c r="C102" s="14" t="s">
        <v>240</v>
      </c>
      <c r="D102" s="576"/>
      <c r="E102" s="1143"/>
      <c r="F102" s="1253"/>
      <c r="G102" s="1194"/>
    </row>
    <row r="103" spans="1:8" ht="16.5" customHeight="1">
      <c r="A103" s="50" t="s">
        <v>63</v>
      </c>
      <c r="B103" s="76" t="s">
        <v>241</v>
      </c>
      <c r="C103" s="14" t="s">
        <v>242</v>
      </c>
      <c r="D103" s="576"/>
      <c r="E103" s="1143"/>
      <c r="F103" s="1253"/>
      <c r="G103" s="1194"/>
    </row>
    <row r="104" spans="1:8" ht="16.5" customHeight="1">
      <c r="A104" s="52" t="s">
        <v>65</v>
      </c>
      <c r="B104" s="76" t="s">
        <v>243</v>
      </c>
      <c r="C104" s="14" t="s">
        <v>244</v>
      </c>
      <c r="D104" s="576"/>
      <c r="E104" s="1143"/>
      <c r="F104" s="1253"/>
      <c r="G104" s="1194"/>
    </row>
    <row r="105" spans="1:8" ht="16.5" customHeight="1">
      <c r="A105" s="77" t="s">
        <v>67</v>
      </c>
      <c r="B105" s="78" t="s">
        <v>245</v>
      </c>
      <c r="C105" s="14" t="s">
        <v>246</v>
      </c>
      <c r="D105" s="576"/>
      <c r="E105" s="1146"/>
      <c r="F105" s="1254"/>
      <c r="G105" s="1195"/>
    </row>
    <row r="106" spans="1:8" ht="16.5" customHeight="1">
      <c r="A106" s="74" t="s">
        <v>69</v>
      </c>
      <c r="B106" s="75" t="s">
        <v>443</v>
      </c>
      <c r="C106" s="31" t="s">
        <v>247</v>
      </c>
      <c r="D106" s="32">
        <f>+D97+D98+D99</f>
        <v>30603549</v>
      </c>
      <c r="E106" s="1184">
        <f>SUM(E98)</f>
        <v>3690952</v>
      </c>
      <c r="F106" s="1245"/>
      <c r="G106" s="1188">
        <f>SUM(D106:E106)</f>
        <v>34294501</v>
      </c>
    </row>
    <row r="107" spans="1:8" ht="16.5" customHeight="1">
      <c r="A107" s="79" t="s">
        <v>71</v>
      </c>
      <c r="B107" s="48" t="s">
        <v>248</v>
      </c>
      <c r="C107" s="31" t="s">
        <v>249</v>
      </c>
      <c r="D107" s="817">
        <f>SUM(D96+D106)</f>
        <v>173447968</v>
      </c>
      <c r="E107" s="1184">
        <f>SUM(E96,E106)</f>
        <v>12229212</v>
      </c>
      <c r="F107" s="1245">
        <f>SUM(F96)</f>
        <v>1166314</v>
      </c>
      <c r="G107" s="1188">
        <f>SUM(D107:F107)</f>
        <v>186843494</v>
      </c>
    </row>
    <row r="108" spans="1:8" ht="16.5" customHeight="1">
      <c r="A108" s="80" t="s">
        <v>74</v>
      </c>
      <c r="B108" s="81" t="s">
        <v>250</v>
      </c>
      <c r="C108" s="82" t="s">
        <v>251</v>
      </c>
      <c r="D108" s="576"/>
      <c r="E108" s="1149"/>
      <c r="F108" s="1255"/>
      <c r="G108" s="1196"/>
    </row>
    <row r="109" spans="1:8" ht="16.5" customHeight="1">
      <c r="A109" s="52" t="s">
        <v>77</v>
      </c>
      <c r="B109" s="83" t="s">
        <v>252</v>
      </c>
      <c r="C109" s="68" t="s">
        <v>253</v>
      </c>
      <c r="D109" s="576"/>
      <c r="E109" s="1143"/>
      <c r="F109" s="1253"/>
      <c r="G109" s="1194"/>
    </row>
    <row r="110" spans="1:8" ht="16.5" customHeight="1">
      <c r="A110" s="84" t="s">
        <v>80</v>
      </c>
      <c r="B110" s="83" t="s">
        <v>254</v>
      </c>
      <c r="C110" s="68" t="s">
        <v>255</v>
      </c>
      <c r="D110" s="576">
        <v>1552032</v>
      </c>
      <c r="E110" s="1143"/>
      <c r="F110" s="1253"/>
      <c r="G110" s="1194">
        <f>SUM(D110:E110)</f>
        <v>1552032</v>
      </c>
    </row>
    <row r="111" spans="1:8" ht="16.5" customHeight="1">
      <c r="A111" s="52" t="s">
        <v>82</v>
      </c>
      <c r="B111" s="966" t="s">
        <v>434</v>
      </c>
      <c r="C111" s="68" t="s">
        <v>257</v>
      </c>
      <c r="D111" s="576"/>
      <c r="E111" s="1146"/>
      <c r="F111" s="1254"/>
      <c r="G111" s="1195"/>
    </row>
    <row r="112" spans="1:8" ht="16.5" customHeight="1">
      <c r="A112" s="85" t="s">
        <v>84</v>
      </c>
      <c r="B112" s="30" t="s">
        <v>258</v>
      </c>
      <c r="C112" s="31" t="s">
        <v>259</v>
      </c>
      <c r="D112" s="87">
        <f>SUM(D108:D111)</f>
        <v>1552032</v>
      </c>
      <c r="E112" s="1184"/>
      <c r="F112" s="1245"/>
      <c r="G112" s="1188">
        <f>SUM(D112:E112)</f>
        <v>1552032</v>
      </c>
      <c r="H112" s="88"/>
    </row>
    <row r="113" spans="1:7" s="11" customFormat="1" ht="16.5" customHeight="1">
      <c r="A113" s="89">
        <v>32</v>
      </c>
      <c r="B113" s="23" t="s">
        <v>260</v>
      </c>
      <c r="C113" s="90" t="s">
        <v>261</v>
      </c>
      <c r="D113" s="87">
        <f>D107+D112</f>
        <v>175000000</v>
      </c>
      <c r="E113" s="1191">
        <f>SUM(E107)</f>
        <v>12229212</v>
      </c>
      <c r="F113" s="1251">
        <f>SUM(F96)</f>
        <v>1166314</v>
      </c>
      <c r="G113" s="1197">
        <f>SUM(D113:F113)</f>
        <v>188395526</v>
      </c>
    </row>
    <row r="114" spans="1:7" ht="16.5" customHeight="1"/>
    <row r="115" spans="1:7" ht="30.75" customHeight="1">
      <c r="A115" s="1285" t="s">
        <v>262</v>
      </c>
      <c r="B115" s="1285"/>
      <c r="C115" s="1285"/>
      <c r="D115" s="1285"/>
    </row>
    <row r="116" spans="1:7" ht="15" customHeight="1">
      <c r="A116" s="1284"/>
      <c r="B116" s="1284"/>
      <c r="C116" s="2"/>
      <c r="D116" s="93"/>
    </row>
    <row r="117" spans="1:7" ht="29.25" customHeight="1">
      <c r="A117" s="94">
        <v>1</v>
      </c>
      <c r="B117" s="95" t="s">
        <v>263</v>
      </c>
      <c r="C117" s="96"/>
      <c r="D117" s="97">
        <f>D70-D107</f>
        <v>-94537057</v>
      </c>
      <c r="E117" s="1048"/>
      <c r="F117" s="1256"/>
      <c r="G117" s="1049"/>
    </row>
    <row r="118" spans="1:7" ht="40.5" customHeight="1">
      <c r="A118" s="98" t="s">
        <v>12</v>
      </c>
      <c r="B118" s="99" t="s">
        <v>264</v>
      </c>
      <c r="C118" s="100"/>
      <c r="D118" s="101">
        <f>D76-D112</f>
        <v>94537057</v>
      </c>
      <c r="E118" s="1054"/>
      <c r="F118" s="1257"/>
      <c r="G118" s="1055"/>
    </row>
  </sheetData>
  <mergeCells count="7">
    <mergeCell ref="A1:G1"/>
    <mergeCell ref="A2:G2"/>
    <mergeCell ref="A116:B116"/>
    <mergeCell ref="A79:D79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60" fitToHeight="2" orientation="portrait" r:id="rId1"/>
  <headerFooter alignWithMargins="0">
    <oddHeader>&amp;R&amp;"Times New Roman CE,Félkövér dőlt"&amp;11 1. melléklet az 1/2018. (II.14.) önkormányzati rendelethez</oddHeader>
  </headerFooter>
  <rowBreaks count="2" manualBreakCount="2">
    <brk id="44" max="5" man="1"/>
    <brk id="96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sqref="A1:I9"/>
    </sheetView>
  </sheetViews>
  <sheetFormatPr defaultColWidth="9.33203125" defaultRowHeight="15"/>
  <cols>
    <col min="1" max="1" width="41.33203125" style="481" customWidth="1"/>
    <col min="2" max="2" width="19.6640625" style="481" customWidth="1"/>
    <col min="3" max="3" width="16.6640625" style="481" customWidth="1"/>
    <col min="4" max="9" width="16" style="481" customWidth="1"/>
    <col min="10" max="10" width="17.83203125" style="481" customWidth="1"/>
    <col min="11" max="16384" width="9.33203125" style="481"/>
  </cols>
  <sheetData>
    <row r="1" spans="1:10">
      <c r="A1" s="1428" t="s">
        <v>658</v>
      </c>
      <c r="B1" s="1428"/>
      <c r="C1" s="1428"/>
      <c r="D1" s="1428"/>
      <c r="E1" s="1428"/>
      <c r="F1" s="1428"/>
      <c r="G1" s="1428"/>
      <c r="H1" s="1428"/>
      <c r="I1" s="1428"/>
    </row>
    <row r="2" spans="1:10" ht="56.25" customHeight="1">
      <c r="A2" s="1429" t="s">
        <v>683</v>
      </c>
      <c r="B2" s="1429"/>
      <c r="C2" s="1429"/>
      <c r="D2" s="1429"/>
      <c r="E2" s="1429"/>
      <c r="F2" s="1429"/>
      <c r="G2" s="1429"/>
      <c r="H2" s="1429"/>
      <c r="I2" s="1429"/>
    </row>
    <row r="3" spans="1:10" ht="18.75" customHeight="1">
      <c r="A3" s="482"/>
      <c r="B3" s="482"/>
      <c r="C3" s="482"/>
      <c r="D3" s="482"/>
      <c r="E3" s="482"/>
      <c r="F3" s="482"/>
      <c r="G3" s="482"/>
      <c r="H3" s="482"/>
      <c r="I3" s="482"/>
    </row>
    <row r="4" spans="1:10">
      <c r="A4" s="483"/>
      <c r="B4" s="483"/>
      <c r="C4" s="483"/>
      <c r="D4" s="483"/>
      <c r="E4" s="483"/>
      <c r="F4" s="483"/>
      <c r="G4" s="483"/>
      <c r="H4" s="1430" t="s">
        <v>1</v>
      </c>
      <c r="I4" s="1430"/>
    </row>
    <row r="5" spans="1:10" s="484" customFormat="1" ht="71.25" customHeight="1">
      <c r="A5" s="1431" t="s">
        <v>516</v>
      </c>
      <c r="B5" s="1433" t="s">
        <v>517</v>
      </c>
      <c r="C5" s="1431" t="s">
        <v>518</v>
      </c>
      <c r="D5" s="1435" t="s">
        <v>519</v>
      </c>
      <c r="E5" s="1435"/>
      <c r="F5" s="1435" t="s">
        <v>520</v>
      </c>
      <c r="G5" s="1435"/>
      <c r="H5" s="1435" t="s">
        <v>521</v>
      </c>
      <c r="I5" s="1436"/>
    </row>
    <row r="6" spans="1:10" s="487" customFormat="1">
      <c r="A6" s="1432"/>
      <c r="B6" s="1434"/>
      <c r="C6" s="1432"/>
      <c r="D6" s="485" t="s">
        <v>522</v>
      </c>
      <c r="E6" s="485" t="s">
        <v>523</v>
      </c>
      <c r="F6" s="485" t="s">
        <v>522</v>
      </c>
      <c r="G6" s="485" t="s">
        <v>523</v>
      </c>
      <c r="H6" s="485" t="s">
        <v>522</v>
      </c>
      <c r="I6" s="486" t="s">
        <v>523</v>
      </c>
    </row>
    <row r="7" spans="1:10">
      <c r="A7" s="723"/>
      <c r="B7" s="489"/>
      <c r="C7" s="488"/>
      <c r="D7" s="490"/>
      <c r="E7" s="490"/>
      <c r="F7" s="490"/>
      <c r="G7" s="490"/>
      <c r="H7" s="490"/>
      <c r="I7" s="491"/>
    </row>
    <row r="8" spans="1:10" s="497" customFormat="1">
      <c r="A8" s="723"/>
      <c r="B8" s="493"/>
      <c r="C8" s="492"/>
      <c r="D8" s="494"/>
      <c r="E8" s="494"/>
      <c r="F8" s="494"/>
      <c r="G8" s="494"/>
      <c r="H8" s="494"/>
      <c r="I8" s="495"/>
      <c r="J8" s="496"/>
    </row>
    <row r="9" spans="1:10" s="502" customFormat="1" ht="26.25" customHeight="1">
      <c r="A9" s="724" t="s">
        <v>397</v>
      </c>
      <c r="B9" s="498">
        <f>SUM(B7:B8)</f>
        <v>0</v>
      </c>
      <c r="C9" s="499"/>
      <c r="D9" s="500">
        <f t="shared" ref="D9:I9" si="0">SUM(D7:D8)</f>
        <v>0</v>
      </c>
      <c r="E9" s="500">
        <f t="shared" si="0"/>
        <v>0</v>
      </c>
      <c r="F9" s="500">
        <f t="shared" si="0"/>
        <v>0</v>
      </c>
      <c r="G9" s="500">
        <f t="shared" si="0"/>
        <v>0</v>
      </c>
      <c r="H9" s="500">
        <f t="shared" si="0"/>
        <v>0</v>
      </c>
      <c r="I9" s="501">
        <f t="shared" si="0"/>
        <v>0</v>
      </c>
    </row>
    <row r="10" spans="1:10">
      <c r="A10" s="483"/>
      <c r="B10" s="483"/>
      <c r="C10" s="483"/>
      <c r="D10" s="483"/>
      <c r="E10" s="483"/>
      <c r="F10" s="483"/>
      <c r="G10" s="483"/>
      <c r="H10" s="483"/>
      <c r="I10" s="483"/>
    </row>
    <row r="11" spans="1:10">
      <c r="A11" s="483"/>
      <c r="B11" s="483"/>
      <c r="C11" s="483"/>
      <c r="D11" s="483"/>
      <c r="E11" s="483"/>
      <c r="F11" s="483"/>
      <c r="G11" s="483"/>
      <c r="H11" s="483"/>
      <c r="I11" s="483"/>
    </row>
    <row r="12" spans="1:10">
      <c r="A12" s="483"/>
      <c r="B12" s="483"/>
      <c r="C12" s="483"/>
      <c r="D12" s="483"/>
      <c r="E12" s="483"/>
      <c r="F12" s="483"/>
      <c r="G12" s="483"/>
      <c r="H12" s="483"/>
      <c r="I12" s="483"/>
    </row>
    <row r="13" spans="1:10">
      <c r="A13" s="483"/>
      <c r="B13" s="483"/>
      <c r="C13" s="483"/>
      <c r="D13" s="483"/>
      <c r="E13" s="483"/>
      <c r="F13" s="483"/>
      <c r="G13" s="483"/>
      <c r="H13" s="483"/>
      <c r="I13" s="483"/>
    </row>
    <row r="14" spans="1:10">
      <c r="A14" s="483"/>
      <c r="B14" s="483"/>
      <c r="C14" s="483"/>
      <c r="D14" s="483"/>
      <c r="E14" s="483"/>
      <c r="F14" s="483"/>
      <c r="G14" s="483"/>
      <c r="H14" s="483"/>
      <c r="I14" s="483"/>
    </row>
    <row r="15" spans="1:10">
      <c r="A15" s="483"/>
      <c r="B15" s="483"/>
      <c r="C15" s="483"/>
      <c r="D15" s="483"/>
      <c r="E15" s="483"/>
      <c r="F15" s="483"/>
      <c r="G15" s="483"/>
      <c r="H15" s="483"/>
      <c r="I15" s="483"/>
    </row>
    <row r="16" spans="1:10">
      <c r="A16" s="483"/>
      <c r="B16" s="483"/>
      <c r="C16" s="483"/>
      <c r="D16" s="483"/>
      <c r="E16" s="483"/>
      <c r="F16" s="483"/>
      <c r="G16" s="483"/>
      <c r="H16" s="483"/>
      <c r="I16" s="483"/>
    </row>
    <row r="17" spans="1:9">
      <c r="A17" s="483"/>
      <c r="B17" s="483"/>
      <c r="C17" s="483"/>
      <c r="D17" s="483"/>
      <c r="E17" s="483"/>
      <c r="F17" s="483"/>
      <c r="G17" s="483"/>
      <c r="H17" s="483"/>
      <c r="I17" s="483"/>
    </row>
    <row r="18" spans="1:9">
      <c r="A18" s="483"/>
      <c r="B18" s="483"/>
      <c r="C18" s="483"/>
      <c r="D18" s="483"/>
      <c r="E18" s="483"/>
      <c r="F18" s="483"/>
      <c r="G18" s="483"/>
      <c r="H18" s="483"/>
      <c r="I18" s="483"/>
    </row>
    <row r="19" spans="1:9">
      <c r="A19" s="483"/>
      <c r="B19" s="483"/>
      <c r="C19" s="483"/>
      <c r="D19" s="483"/>
      <c r="E19" s="483"/>
      <c r="F19" s="483"/>
      <c r="G19" s="483"/>
      <c r="H19" s="483"/>
      <c r="I19" s="483"/>
    </row>
    <row r="20" spans="1:9">
      <c r="A20" s="483"/>
      <c r="B20" s="483"/>
      <c r="C20" s="483"/>
      <c r="D20" s="483"/>
      <c r="E20" s="483"/>
      <c r="F20" s="483"/>
      <c r="G20" s="483"/>
      <c r="H20" s="483"/>
      <c r="I20" s="483"/>
    </row>
    <row r="21" spans="1:9">
      <c r="A21" s="483"/>
      <c r="B21" s="483"/>
      <c r="C21" s="483"/>
      <c r="D21" s="483"/>
      <c r="E21" s="483"/>
      <c r="F21" s="483"/>
      <c r="G21" s="483"/>
      <c r="H21" s="483"/>
      <c r="I21" s="483"/>
    </row>
    <row r="22" spans="1:9">
      <c r="A22" s="483"/>
      <c r="B22" s="483"/>
      <c r="C22" s="483"/>
      <c r="D22" s="483"/>
      <c r="E22" s="483"/>
      <c r="F22" s="483"/>
      <c r="G22" s="483"/>
      <c r="H22" s="483"/>
      <c r="I22" s="483"/>
    </row>
    <row r="23" spans="1:9">
      <c r="A23" s="483"/>
      <c r="B23" s="483"/>
      <c r="C23" s="483"/>
      <c r="D23" s="483"/>
      <c r="E23" s="483"/>
      <c r="F23" s="483"/>
      <c r="G23" s="483"/>
      <c r="H23" s="483"/>
      <c r="I23" s="483"/>
    </row>
    <row r="24" spans="1:9">
      <c r="A24" s="483"/>
      <c r="B24" s="483"/>
      <c r="C24" s="483"/>
      <c r="D24" s="483"/>
      <c r="E24" s="483"/>
      <c r="F24" s="483"/>
      <c r="G24" s="483"/>
      <c r="H24" s="483"/>
      <c r="I24" s="483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az 1/2018. (II.14.)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C31"/>
  <sheetViews>
    <sheetView tabSelected="1" workbookViewId="0">
      <selection activeCell="C31" sqref="C31"/>
    </sheetView>
  </sheetViews>
  <sheetFormatPr defaultRowHeight="12.75"/>
  <cols>
    <col min="1" max="1" width="6.5" bestFit="1" customWidth="1"/>
    <col min="2" max="2" width="66.33203125" customWidth="1"/>
    <col min="3" max="3" width="19" customWidth="1"/>
  </cols>
  <sheetData>
    <row r="1" spans="1:3" ht="18.75">
      <c r="A1" s="1437" t="s">
        <v>684</v>
      </c>
      <c r="B1" s="1437"/>
      <c r="C1" s="1437"/>
    </row>
    <row r="2" spans="1:3" ht="15">
      <c r="A2" s="635"/>
      <c r="B2" s="635"/>
      <c r="C2" s="725" t="s">
        <v>1</v>
      </c>
    </row>
    <row r="3" spans="1:3">
      <c r="A3" s="1438" t="s">
        <v>570</v>
      </c>
      <c r="B3" s="1440" t="s">
        <v>267</v>
      </c>
      <c r="C3" s="1442">
        <v>2018</v>
      </c>
    </row>
    <row r="4" spans="1:3">
      <c r="A4" s="1439"/>
      <c r="B4" s="1441"/>
      <c r="C4" s="1443"/>
    </row>
    <row r="5" spans="1:3" ht="15">
      <c r="A5" s="637" t="s">
        <v>9</v>
      </c>
      <c r="B5" s="638" t="s">
        <v>571</v>
      </c>
      <c r="C5" s="639">
        <v>30037000</v>
      </c>
    </row>
    <row r="6" spans="1:3" ht="15">
      <c r="A6" s="640" t="s">
        <v>12</v>
      </c>
      <c r="B6" s="641" t="s">
        <v>572</v>
      </c>
      <c r="C6" s="642"/>
    </row>
    <row r="7" spans="1:3" ht="15">
      <c r="A7" s="640" t="s">
        <v>15</v>
      </c>
      <c r="B7" s="643" t="s">
        <v>573</v>
      </c>
      <c r="C7" s="642"/>
    </row>
    <row r="8" spans="1:3" ht="25.5">
      <c r="A8" s="640" t="s">
        <v>18</v>
      </c>
      <c r="B8" s="641" t="s">
        <v>574</v>
      </c>
      <c r="C8" s="642"/>
    </row>
    <row r="9" spans="1:3" ht="15">
      <c r="A9" s="640" t="s">
        <v>21</v>
      </c>
      <c r="B9" s="643" t="s">
        <v>575</v>
      </c>
      <c r="C9" s="645"/>
    </row>
    <row r="10" spans="1:3" ht="15">
      <c r="A10" s="640" t="s">
        <v>24</v>
      </c>
      <c r="B10" s="641" t="s">
        <v>576</v>
      </c>
      <c r="C10" s="645"/>
    </row>
    <row r="11" spans="1:3" ht="15">
      <c r="A11" s="754" t="s">
        <v>27</v>
      </c>
      <c r="B11" s="755" t="s">
        <v>577</v>
      </c>
      <c r="C11" s="756"/>
    </row>
    <row r="12" spans="1:3" ht="14.25">
      <c r="A12" s="757" t="s">
        <v>30</v>
      </c>
      <c r="B12" s="758" t="s">
        <v>578</v>
      </c>
      <c r="C12" s="759">
        <f t="shared" ref="C12" si="0">SUM(C5:C11)</f>
        <v>30037000</v>
      </c>
    </row>
    <row r="13" spans="1:3" ht="14.25">
      <c r="A13" s="760" t="s">
        <v>33</v>
      </c>
      <c r="B13" s="761" t="s">
        <v>579</v>
      </c>
      <c r="C13" s="762">
        <f t="shared" ref="C13" si="1">C12/2</f>
        <v>15018500</v>
      </c>
    </row>
    <row r="14" spans="1:3" ht="14.25">
      <c r="A14" s="757" t="s">
        <v>36</v>
      </c>
      <c r="B14" s="765" t="s">
        <v>580</v>
      </c>
      <c r="C14" s="759">
        <f t="shared" ref="C14" si="2">SUM(C15:C21)</f>
        <v>0</v>
      </c>
    </row>
    <row r="15" spans="1:3" ht="15">
      <c r="A15" s="637" t="s">
        <v>38</v>
      </c>
      <c r="B15" s="763" t="s">
        <v>581</v>
      </c>
      <c r="C15" s="764"/>
    </row>
    <row r="16" spans="1:3" ht="15">
      <c r="A16" s="640" t="s">
        <v>40</v>
      </c>
      <c r="B16" s="644" t="s">
        <v>582</v>
      </c>
      <c r="C16" s="645"/>
    </row>
    <row r="17" spans="1:3" ht="15">
      <c r="A17" s="640" t="s">
        <v>42</v>
      </c>
      <c r="B17" s="644" t="s">
        <v>583</v>
      </c>
      <c r="C17" s="645"/>
    </row>
    <row r="18" spans="1:3" ht="15">
      <c r="A18" s="640" t="s">
        <v>44</v>
      </c>
      <c r="B18" s="644" t="s">
        <v>584</v>
      </c>
      <c r="C18" s="645"/>
    </row>
    <row r="19" spans="1:3" ht="15">
      <c r="A19" s="640" t="s">
        <v>46</v>
      </c>
      <c r="B19" s="644" t="s">
        <v>585</v>
      </c>
      <c r="C19" s="645"/>
    </row>
    <row r="20" spans="1:3" ht="15">
      <c r="A20" s="640" t="s">
        <v>48</v>
      </c>
      <c r="B20" s="644" t="s">
        <v>586</v>
      </c>
      <c r="C20" s="645"/>
    </row>
    <row r="21" spans="1:3" ht="15">
      <c r="A21" s="754" t="s">
        <v>50</v>
      </c>
      <c r="B21" s="766" t="s">
        <v>587</v>
      </c>
      <c r="C21" s="756"/>
    </row>
    <row r="22" spans="1:3" ht="14.25">
      <c r="A22" s="757" t="s">
        <v>53</v>
      </c>
      <c r="B22" s="765" t="s">
        <v>588</v>
      </c>
      <c r="C22" s="767">
        <f t="shared" ref="C22" si="3">SUM(C23:C29)</f>
        <v>0</v>
      </c>
    </row>
    <row r="23" spans="1:3" ht="15">
      <c r="A23" s="637" t="s">
        <v>56</v>
      </c>
      <c r="B23" s="763" t="s">
        <v>589</v>
      </c>
      <c r="C23" s="764"/>
    </row>
    <row r="24" spans="1:3" ht="15">
      <c r="A24" s="640" t="s">
        <v>59</v>
      </c>
      <c r="B24" s="641" t="s">
        <v>590</v>
      </c>
      <c r="C24" s="645"/>
    </row>
    <row r="25" spans="1:3" ht="15">
      <c r="A25" s="640" t="s">
        <v>61</v>
      </c>
      <c r="B25" s="643" t="s">
        <v>583</v>
      </c>
      <c r="C25" s="645"/>
    </row>
    <row r="26" spans="1:3" ht="15">
      <c r="A26" s="640" t="s">
        <v>63</v>
      </c>
      <c r="B26" s="643" t="s">
        <v>584</v>
      </c>
      <c r="C26" s="645"/>
    </row>
    <row r="27" spans="1:3" ht="15">
      <c r="A27" s="640" t="s">
        <v>65</v>
      </c>
      <c r="B27" s="643" t="s">
        <v>585</v>
      </c>
      <c r="C27" s="645"/>
    </row>
    <row r="28" spans="1:3" ht="15">
      <c r="A28" s="640" t="s">
        <v>67</v>
      </c>
      <c r="B28" s="643" t="s">
        <v>586</v>
      </c>
      <c r="C28" s="645"/>
    </row>
    <row r="29" spans="1:3" ht="15">
      <c r="A29" s="640" t="s">
        <v>69</v>
      </c>
      <c r="B29" s="641" t="s">
        <v>591</v>
      </c>
      <c r="C29" s="645"/>
    </row>
    <row r="30" spans="1:3" ht="15">
      <c r="A30" s="754" t="s">
        <v>71</v>
      </c>
      <c r="B30" s="766" t="s">
        <v>592</v>
      </c>
      <c r="C30" s="756">
        <f t="shared" ref="C30" si="4">C22+C14</f>
        <v>0</v>
      </c>
    </row>
    <row r="31" spans="1:3" ht="15">
      <c r="A31" s="768" t="s">
        <v>74</v>
      </c>
      <c r="B31" s="769" t="s">
        <v>593</v>
      </c>
      <c r="C31" s="759">
        <f t="shared" ref="C31" si="5">C13-C30</f>
        <v>15018500</v>
      </c>
    </row>
  </sheetData>
  <mergeCells count="4">
    <mergeCell ref="A1:C1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&amp;C&amp;"Times New Roman CE,Félkövér"  17. melléklet az 1/2018. (II.14.)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C31"/>
  <sheetViews>
    <sheetView view="pageLayout" workbookViewId="0">
      <selection sqref="A1:C31"/>
    </sheetView>
  </sheetViews>
  <sheetFormatPr defaultColWidth="9.33203125" defaultRowHeight="15"/>
  <cols>
    <col min="1" max="1" width="8" style="635" customWidth="1"/>
    <col min="2" max="2" width="64.83203125" style="635" customWidth="1"/>
    <col min="3" max="3" width="24" style="635" customWidth="1"/>
    <col min="4" max="16384" width="9.33203125" style="635"/>
  </cols>
  <sheetData>
    <row r="1" spans="1:3" s="634" customFormat="1" ht="60" customHeight="1">
      <c r="A1" s="1437" t="s">
        <v>684</v>
      </c>
      <c r="B1" s="1437"/>
      <c r="C1" s="1437"/>
    </row>
    <row r="2" spans="1:3">
      <c r="C2" s="725" t="s">
        <v>1</v>
      </c>
    </row>
    <row r="3" spans="1:3" ht="16.5" customHeight="1">
      <c r="A3" s="1438" t="s">
        <v>570</v>
      </c>
      <c r="B3" s="1440" t="s">
        <v>267</v>
      </c>
      <c r="C3" s="1442">
        <v>2018</v>
      </c>
    </row>
    <row r="4" spans="1:3" s="636" customFormat="1" ht="16.5" customHeight="1">
      <c r="A4" s="1439"/>
      <c r="B4" s="1441"/>
      <c r="C4" s="1443"/>
    </row>
    <row r="5" spans="1:3" ht="22.5" customHeight="1">
      <c r="A5" s="637" t="s">
        <v>9</v>
      </c>
      <c r="B5" s="638" t="s">
        <v>571</v>
      </c>
      <c r="C5" s="639">
        <v>30037000</v>
      </c>
    </row>
    <row r="6" spans="1:3" ht="22.5" customHeight="1">
      <c r="A6" s="640" t="s">
        <v>12</v>
      </c>
      <c r="B6" s="641" t="s">
        <v>572</v>
      </c>
      <c r="C6" s="642"/>
    </row>
    <row r="7" spans="1:3" ht="22.5" customHeight="1">
      <c r="A7" s="640" t="s">
        <v>15</v>
      </c>
      <c r="B7" s="643" t="s">
        <v>573</v>
      </c>
      <c r="C7" s="642"/>
    </row>
    <row r="8" spans="1:3" ht="31.5" customHeight="1">
      <c r="A8" s="640" t="s">
        <v>18</v>
      </c>
      <c r="B8" s="641" t="s">
        <v>574</v>
      </c>
      <c r="C8" s="642"/>
    </row>
    <row r="9" spans="1:3" ht="22.5" customHeight="1">
      <c r="A9" s="640" t="s">
        <v>21</v>
      </c>
      <c r="B9" s="643" t="s">
        <v>575</v>
      </c>
      <c r="C9" s="645"/>
    </row>
    <row r="10" spans="1:3" ht="28.5" customHeight="1">
      <c r="A10" s="640" t="s">
        <v>24</v>
      </c>
      <c r="B10" s="641" t="s">
        <v>576</v>
      </c>
      <c r="C10" s="645"/>
    </row>
    <row r="11" spans="1:3" ht="22.5" customHeight="1">
      <c r="A11" s="754" t="s">
        <v>27</v>
      </c>
      <c r="B11" s="755" t="s">
        <v>577</v>
      </c>
      <c r="C11" s="756"/>
    </row>
    <row r="12" spans="1:3" s="634" customFormat="1" ht="22.5" customHeight="1">
      <c r="A12" s="757" t="s">
        <v>30</v>
      </c>
      <c r="B12" s="758" t="s">
        <v>578</v>
      </c>
      <c r="C12" s="759">
        <f t="shared" ref="C12" si="0">SUM(C5:C11)</f>
        <v>30037000</v>
      </c>
    </row>
    <row r="13" spans="1:3" s="634" customFormat="1" ht="22.5" customHeight="1">
      <c r="A13" s="760" t="s">
        <v>33</v>
      </c>
      <c r="B13" s="761" t="s">
        <v>579</v>
      </c>
      <c r="C13" s="762">
        <f t="shared" ref="C13" si="1">C12/2</f>
        <v>15018500</v>
      </c>
    </row>
    <row r="14" spans="1:3" s="634" customFormat="1" ht="27" customHeight="1">
      <c r="A14" s="757" t="s">
        <v>36</v>
      </c>
      <c r="B14" s="765" t="s">
        <v>580</v>
      </c>
      <c r="C14" s="759">
        <f t="shared" ref="C14" si="2">SUM(C15:C21)</f>
        <v>0</v>
      </c>
    </row>
    <row r="15" spans="1:3" ht="22.5" customHeight="1">
      <c r="A15" s="637" t="s">
        <v>38</v>
      </c>
      <c r="B15" s="763" t="s">
        <v>581</v>
      </c>
      <c r="C15" s="764"/>
    </row>
    <row r="16" spans="1:3" ht="22.5" customHeight="1">
      <c r="A16" s="640" t="s">
        <v>40</v>
      </c>
      <c r="B16" s="644" t="s">
        <v>582</v>
      </c>
      <c r="C16" s="645"/>
    </row>
    <row r="17" spans="1:3" ht="22.5" customHeight="1">
      <c r="A17" s="640" t="s">
        <v>42</v>
      </c>
      <c r="B17" s="644" t="s">
        <v>583</v>
      </c>
      <c r="C17" s="645"/>
    </row>
    <row r="18" spans="1:3" ht="22.5" customHeight="1">
      <c r="A18" s="640" t="s">
        <v>44</v>
      </c>
      <c r="B18" s="644" t="s">
        <v>584</v>
      </c>
      <c r="C18" s="645"/>
    </row>
    <row r="19" spans="1:3" ht="22.5" customHeight="1">
      <c r="A19" s="640" t="s">
        <v>46</v>
      </c>
      <c r="B19" s="644" t="s">
        <v>585</v>
      </c>
      <c r="C19" s="645"/>
    </row>
    <row r="20" spans="1:3" ht="22.5" customHeight="1">
      <c r="A20" s="640" t="s">
        <v>48</v>
      </c>
      <c r="B20" s="644" t="s">
        <v>586</v>
      </c>
      <c r="C20" s="645"/>
    </row>
    <row r="21" spans="1:3" ht="22.5" customHeight="1">
      <c r="A21" s="754" t="s">
        <v>50</v>
      </c>
      <c r="B21" s="766" t="s">
        <v>587</v>
      </c>
      <c r="C21" s="756"/>
    </row>
    <row r="22" spans="1:3" s="634" customFormat="1" ht="30" customHeight="1">
      <c r="A22" s="757" t="s">
        <v>53</v>
      </c>
      <c r="B22" s="765" t="s">
        <v>588</v>
      </c>
      <c r="C22" s="767">
        <f t="shared" ref="C22" si="3">SUM(C23:C29)</f>
        <v>0</v>
      </c>
    </row>
    <row r="23" spans="1:3" ht="22.5" customHeight="1">
      <c r="A23" s="637" t="s">
        <v>56</v>
      </c>
      <c r="B23" s="763" t="s">
        <v>589</v>
      </c>
      <c r="C23" s="764"/>
    </row>
    <row r="24" spans="1:3" ht="22.5" customHeight="1">
      <c r="A24" s="640" t="s">
        <v>59</v>
      </c>
      <c r="B24" s="641" t="s">
        <v>590</v>
      </c>
      <c r="C24" s="645"/>
    </row>
    <row r="25" spans="1:3" ht="22.5" customHeight="1">
      <c r="A25" s="640" t="s">
        <v>61</v>
      </c>
      <c r="B25" s="643" t="s">
        <v>583</v>
      </c>
      <c r="C25" s="645"/>
    </row>
    <row r="26" spans="1:3" ht="22.5" customHeight="1">
      <c r="A26" s="640" t="s">
        <v>63</v>
      </c>
      <c r="B26" s="643" t="s">
        <v>584</v>
      </c>
      <c r="C26" s="645"/>
    </row>
    <row r="27" spans="1:3" ht="22.5" customHeight="1">
      <c r="A27" s="640" t="s">
        <v>65</v>
      </c>
      <c r="B27" s="643" t="s">
        <v>585</v>
      </c>
      <c r="C27" s="645"/>
    </row>
    <row r="28" spans="1:3" ht="22.5" customHeight="1">
      <c r="A28" s="640" t="s">
        <v>67</v>
      </c>
      <c r="B28" s="643" t="s">
        <v>586</v>
      </c>
      <c r="C28" s="645"/>
    </row>
    <row r="29" spans="1:3" ht="22.5" customHeight="1">
      <c r="A29" s="640" t="s">
        <v>69</v>
      </c>
      <c r="B29" s="641" t="s">
        <v>591</v>
      </c>
      <c r="C29" s="645"/>
    </row>
    <row r="30" spans="1:3" ht="22.5" customHeight="1">
      <c r="A30" s="754" t="s">
        <v>71</v>
      </c>
      <c r="B30" s="766" t="s">
        <v>592</v>
      </c>
      <c r="C30" s="756">
        <f t="shared" ref="C30" si="4">C22+C14</f>
        <v>0</v>
      </c>
    </row>
    <row r="31" spans="1:3" ht="27.75" customHeight="1">
      <c r="A31" s="768" t="s">
        <v>74</v>
      </c>
      <c r="B31" s="769" t="s">
        <v>593</v>
      </c>
      <c r="C31" s="770">
        <f t="shared" ref="C31" si="5">C13-C30</f>
        <v>15018500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&amp;C&amp;"Times New Roman CE,Félkövér dőlt"&amp;12 &amp;11 17. melléklet az 1/2018. (II.14.) önkormányzati rendelethez&amp;R&amp;"Times New Roman,Félkövér dőlt"&amp;409. melléklet a ...../2018.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workbookViewId="0">
      <selection activeCell="G19" sqref="G19"/>
    </sheetView>
  </sheetViews>
  <sheetFormatPr defaultRowHeight="15"/>
  <cols>
    <col min="1" max="1" width="7.33203125" style="646" customWidth="1"/>
    <col min="2" max="2" width="56.1640625" style="646" customWidth="1"/>
    <col min="3" max="5" width="20.6640625" style="653" customWidth="1"/>
    <col min="6" max="6" width="9.33203125" style="646"/>
    <col min="7" max="7" width="12.83203125" style="646" bestFit="1" customWidth="1"/>
    <col min="8" max="256" width="9.33203125" style="646"/>
    <col min="257" max="257" width="5" style="646" customWidth="1"/>
    <col min="258" max="258" width="76.33203125" style="646" customWidth="1"/>
    <col min="259" max="259" width="17.1640625" style="646" customWidth="1"/>
    <col min="260" max="260" width="19.1640625" style="646" customWidth="1"/>
    <col min="261" max="261" width="17.1640625" style="646" customWidth="1"/>
    <col min="262" max="262" width="9.33203125" style="646"/>
    <col min="263" max="263" width="12.83203125" style="646" bestFit="1" customWidth="1"/>
    <col min="264" max="512" width="9.33203125" style="646"/>
    <col min="513" max="513" width="5" style="646" customWidth="1"/>
    <col min="514" max="514" width="76.33203125" style="646" customWidth="1"/>
    <col min="515" max="515" width="17.1640625" style="646" customWidth="1"/>
    <col min="516" max="516" width="19.1640625" style="646" customWidth="1"/>
    <col min="517" max="517" width="17.1640625" style="646" customWidth="1"/>
    <col min="518" max="518" width="9.33203125" style="646"/>
    <col min="519" max="519" width="12.83203125" style="646" bestFit="1" customWidth="1"/>
    <col min="520" max="768" width="9.33203125" style="646"/>
    <col min="769" max="769" width="5" style="646" customWidth="1"/>
    <col min="770" max="770" width="76.33203125" style="646" customWidth="1"/>
    <col min="771" max="771" width="17.1640625" style="646" customWidth="1"/>
    <col min="772" max="772" width="19.1640625" style="646" customWidth="1"/>
    <col min="773" max="773" width="17.1640625" style="646" customWidth="1"/>
    <col min="774" max="774" width="9.33203125" style="646"/>
    <col min="775" max="775" width="12.83203125" style="646" bestFit="1" customWidth="1"/>
    <col min="776" max="1024" width="9.33203125" style="646"/>
    <col min="1025" max="1025" width="5" style="646" customWidth="1"/>
    <col min="1026" max="1026" width="76.33203125" style="646" customWidth="1"/>
    <col min="1027" max="1027" width="17.1640625" style="646" customWidth="1"/>
    <col min="1028" max="1028" width="19.1640625" style="646" customWidth="1"/>
    <col min="1029" max="1029" width="17.1640625" style="646" customWidth="1"/>
    <col min="1030" max="1030" width="9.33203125" style="646"/>
    <col min="1031" max="1031" width="12.83203125" style="646" bestFit="1" customWidth="1"/>
    <col min="1032" max="1280" width="9.33203125" style="646"/>
    <col min="1281" max="1281" width="5" style="646" customWidth="1"/>
    <col min="1282" max="1282" width="76.33203125" style="646" customWidth="1"/>
    <col min="1283" max="1283" width="17.1640625" style="646" customWidth="1"/>
    <col min="1284" max="1284" width="19.1640625" style="646" customWidth="1"/>
    <col min="1285" max="1285" width="17.1640625" style="646" customWidth="1"/>
    <col min="1286" max="1286" width="9.33203125" style="646"/>
    <col min="1287" max="1287" width="12.83203125" style="646" bestFit="1" customWidth="1"/>
    <col min="1288" max="1536" width="9.33203125" style="646"/>
    <col min="1537" max="1537" width="5" style="646" customWidth="1"/>
    <col min="1538" max="1538" width="76.33203125" style="646" customWidth="1"/>
    <col min="1539" max="1539" width="17.1640625" style="646" customWidth="1"/>
    <col min="1540" max="1540" width="19.1640625" style="646" customWidth="1"/>
    <col min="1541" max="1541" width="17.1640625" style="646" customWidth="1"/>
    <col min="1542" max="1542" width="9.33203125" style="646"/>
    <col min="1543" max="1543" width="12.83203125" style="646" bestFit="1" customWidth="1"/>
    <col min="1544" max="1792" width="9.33203125" style="646"/>
    <col min="1793" max="1793" width="5" style="646" customWidth="1"/>
    <col min="1794" max="1794" width="76.33203125" style="646" customWidth="1"/>
    <col min="1795" max="1795" width="17.1640625" style="646" customWidth="1"/>
    <col min="1796" max="1796" width="19.1640625" style="646" customWidth="1"/>
    <col min="1797" max="1797" width="17.1640625" style="646" customWidth="1"/>
    <col min="1798" max="1798" width="9.33203125" style="646"/>
    <col min="1799" max="1799" width="12.83203125" style="646" bestFit="1" customWidth="1"/>
    <col min="1800" max="2048" width="9.33203125" style="646"/>
    <col min="2049" max="2049" width="5" style="646" customWidth="1"/>
    <col min="2050" max="2050" width="76.33203125" style="646" customWidth="1"/>
    <col min="2051" max="2051" width="17.1640625" style="646" customWidth="1"/>
    <col min="2052" max="2052" width="19.1640625" style="646" customWidth="1"/>
    <col min="2053" max="2053" width="17.1640625" style="646" customWidth="1"/>
    <col min="2054" max="2054" width="9.33203125" style="646"/>
    <col min="2055" max="2055" width="12.83203125" style="646" bestFit="1" customWidth="1"/>
    <col min="2056" max="2304" width="9.33203125" style="646"/>
    <col min="2305" max="2305" width="5" style="646" customWidth="1"/>
    <col min="2306" max="2306" width="76.33203125" style="646" customWidth="1"/>
    <col min="2307" max="2307" width="17.1640625" style="646" customWidth="1"/>
    <col min="2308" max="2308" width="19.1640625" style="646" customWidth="1"/>
    <col min="2309" max="2309" width="17.1640625" style="646" customWidth="1"/>
    <col min="2310" max="2310" width="9.33203125" style="646"/>
    <col min="2311" max="2311" width="12.83203125" style="646" bestFit="1" customWidth="1"/>
    <col min="2312" max="2560" width="9.33203125" style="646"/>
    <col min="2561" max="2561" width="5" style="646" customWidth="1"/>
    <col min="2562" max="2562" width="76.33203125" style="646" customWidth="1"/>
    <col min="2563" max="2563" width="17.1640625" style="646" customWidth="1"/>
    <col min="2564" max="2564" width="19.1640625" style="646" customWidth="1"/>
    <col min="2565" max="2565" width="17.1640625" style="646" customWidth="1"/>
    <col min="2566" max="2566" width="9.33203125" style="646"/>
    <col min="2567" max="2567" width="12.83203125" style="646" bestFit="1" customWidth="1"/>
    <col min="2568" max="2816" width="9.33203125" style="646"/>
    <col min="2817" max="2817" width="5" style="646" customWidth="1"/>
    <col min="2818" max="2818" width="76.33203125" style="646" customWidth="1"/>
    <col min="2819" max="2819" width="17.1640625" style="646" customWidth="1"/>
    <col min="2820" max="2820" width="19.1640625" style="646" customWidth="1"/>
    <col min="2821" max="2821" width="17.1640625" style="646" customWidth="1"/>
    <col min="2822" max="2822" width="9.33203125" style="646"/>
    <col min="2823" max="2823" width="12.83203125" style="646" bestFit="1" customWidth="1"/>
    <col min="2824" max="3072" width="9.33203125" style="646"/>
    <col min="3073" max="3073" width="5" style="646" customWidth="1"/>
    <col min="3074" max="3074" width="76.33203125" style="646" customWidth="1"/>
    <col min="3075" max="3075" width="17.1640625" style="646" customWidth="1"/>
    <col min="3076" max="3076" width="19.1640625" style="646" customWidth="1"/>
    <col min="3077" max="3077" width="17.1640625" style="646" customWidth="1"/>
    <col min="3078" max="3078" width="9.33203125" style="646"/>
    <col min="3079" max="3079" width="12.83203125" style="646" bestFit="1" customWidth="1"/>
    <col min="3080" max="3328" width="9.33203125" style="646"/>
    <col min="3329" max="3329" width="5" style="646" customWidth="1"/>
    <col min="3330" max="3330" width="76.33203125" style="646" customWidth="1"/>
    <col min="3331" max="3331" width="17.1640625" style="646" customWidth="1"/>
    <col min="3332" max="3332" width="19.1640625" style="646" customWidth="1"/>
    <col min="3333" max="3333" width="17.1640625" style="646" customWidth="1"/>
    <col min="3334" max="3334" width="9.33203125" style="646"/>
    <col min="3335" max="3335" width="12.83203125" style="646" bestFit="1" customWidth="1"/>
    <col min="3336" max="3584" width="9.33203125" style="646"/>
    <col min="3585" max="3585" width="5" style="646" customWidth="1"/>
    <col min="3586" max="3586" width="76.33203125" style="646" customWidth="1"/>
    <col min="3587" max="3587" width="17.1640625" style="646" customWidth="1"/>
    <col min="3588" max="3588" width="19.1640625" style="646" customWidth="1"/>
    <col min="3589" max="3589" width="17.1640625" style="646" customWidth="1"/>
    <col min="3590" max="3590" width="9.33203125" style="646"/>
    <col min="3591" max="3591" width="12.83203125" style="646" bestFit="1" customWidth="1"/>
    <col min="3592" max="3840" width="9.33203125" style="646"/>
    <col min="3841" max="3841" width="5" style="646" customWidth="1"/>
    <col min="3842" max="3842" width="76.33203125" style="646" customWidth="1"/>
    <col min="3843" max="3843" width="17.1640625" style="646" customWidth="1"/>
    <col min="3844" max="3844" width="19.1640625" style="646" customWidth="1"/>
    <col min="3845" max="3845" width="17.1640625" style="646" customWidth="1"/>
    <col min="3846" max="3846" width="9.33203125" style="646"/>
    <col min="3847" max="3847" width="12.83203125" style="646" bestFit="1" customWidth="1"/>
    <col min="3848" max="4096" width="9.33203125" style="646"/>
    <col min="4097" max="4097" width="5" style="646" customWidth="1"/>
    <col min="4098" max="4098" width="76.33203125" style="646" customWidth="1"/>
    <col min="4099" max="4099" width="17.1640625" style="646" customWidth="1"/>
    <col min="4100" max="4100" width="19.1640625" style="646" customWidth="1"/>
    <col min="4101" max="4101" width="17.1640625" style="646" customWidth="1"/>
    <col min="4102" max="4102" width="9.33203125" style="646"/>
    <col min="4103" max="4103" width="12.83203125" style="646" bestFit="1" customWidth="1"/>
    <col min="4104" max="4352" width="9.33203125" style="646"/>
    <col min="4353" max="4353" width="5" style="646" customWidth="1"/>
    <col min="4354" max="4354" width="76.33203125" style="646" customWidth="1"/>
    <col min="4355" max="4355" width="17.1640625" style="646" customWidth="1"/>
    <col min="4356" max="4356" width="19.1640625" style="646" customWidth="1"/>
    <col min="4357" max="4357" width="17.1640625" style="646" customWidth="1"/>
    <col min="4358" max="4358" width="9.33203125" style="646"/>
    <col min="4359" max="4359" width="12.83203125" style="646" bestFit="1" customWidth="1"/>
    <col min="4360" max="4608" width="9.33203125" style="646"/>
    <col min="4609" max="4609" width="5" style="646" customWidth="1"/>
    <col min="4610" max="4610" width="76.33203125" style="646" customWidth="1"/>
    <col min="4611" max="4611" width="17.1640625" style="646" customWidth="1"/>
    <col min="4612" max="4612" width="19.1640625" style="646" customWidth="1"/>
    <col min="4613" max="4613" width="17.1640625" style="646" customWidth="1"/>
    <col min="4614" max="4614" width="9.33203125" style="646"/>
    <col min="4615" max="4615" width="12.83203125" style="646" bestFit="1" customWidth="1"/>
    <col min="4616" max="4864" width="9.33203125" style="646"/>
    <col min="4865" max="4865" width="5" style="646" customWidth="1"/>
    <col min="4866" max="4866" width="76.33203125" style="646" customWidth="1"/>
    <col min="4867" max="4867" width="17.1640625" style="646" customWidth="1"/>
    <col min="4868" max="4868" width="19.1640625" style="646" customWidth="1"/>
    <col min="4869" max="4869" width="17.1640625" style="646" customWidth="1"/>
    <col min="4870" max="4870" width="9.33203125" style="646"/>
    <col min="4871" max="4871" width="12.83203125" style="646" bestFit="1" customWidth="1"/>
    <col min="4872" max="5120" width="9.33203125" style="646"/>
    <col min="5121" max="5121" width="5" style="646" customWidth="1"/>
    <col min="5122" max="5122" width="76.33203125" style="646" customWidth="1"/>
    <col min="5123" max="5123" width="17.1640625" style="646" customWidth="1"/>
    <col min="5124" max="5124" width="19.1640625" style="646" customWidth="1"/>
    <col min="5125" max="5125" width="17.1640625" style="646" customWidth="1"/>
    <col min="5126" max="5126" width="9.33203125" style="646"/>
    <col min="5127" max="5127" width="12.83203125" style="646" bestFit="1" customWidth="1"/>
    <col min="5128" max="5376" width="9.33203125" style="646"/>
    <col min="5377" max="5377" width="5" style="646" customWidth="1"/>
    <col min="5378" max="5378" width="76.33203125" style="646" customWidth="1"/>
    <col min="5379" max="5379" width="17.1640625" style="646" customWidth="1"/>
    <col min="5380" max="5380" width="19.1640625" style="646" customWidth="1"/>
    <col min="5381" max="5381" width="17.1640625" style="646" customWidth="1"/>
    <col min="5382" max="5382" width="9.33203125" style="646"/>
    <col min="5383" max="5383" width="12.83203125" style="646" bestFit="1" customWidth="1"/>
    <col min="5384" max="5632" width="9.33203125" style="646"/>
    <col min="5633" max="5633" width="5" style="646" customWidth="1"/>
    <col min="5634" max="5634" width="76.33203125" style="646" customWidth="1"/>
    <col min="5635" max="5635" width="17.1640625" style="646" customWidth="1"/>
    <col min="5636" max="5636" width="19.1640625" style="646" customWidth="1"/>
    <col min="5637" max="5637" width="17.1640625" style="646" customWidth="1"/>
    <col min="5638" max="5638" width="9.33203125" style="646"/>
    <col min="5639" max="5639" width="12.83203125" style="646" bestFit="1" customWidth="1"/>
    <col min="5640" max="5888" width="9.33203125" style="646"/>
    <col min="5889" max="5889" width="5" style="646" customWidth="1"/>
    <col min="5890" max="5890" width="76.33203125" style="646" customWidth="1"/>
    <col min="5891" max="5891" width="17.1640625" style="646" customWidth="1"/>
    <col min="5892" max="5892" width="19.1640625" style="646" customWidth="1"/>
    <col min="5893" max="5893" width="17.1640625" style="646" customWidth="1"/>
    <col min="5894" max="5894" width="9.33203125" style="646"/>
    <col min="5895" max="5895" width="12.83203125" style="646" bestFit="1" customWidth="1"/>
    <col min="5896" max="6144" width="9.33203125" style="646"/>
    <col min="6145" max="6145" width="5" style="646" customWidth="1"/>
    <col min="6146" max="6146" width="76.33203125" style="646" customWidth="1"/>
    <col min="6147" max="6147" width="17.1640625" style="646" customWidth="1"/>
    <col min="6148" max="6148" width="19.1640625" style="646" customWidth="1"/>
    <col min="6149" max="6149" width="17.1640625" style="646" customWidth="1"/>
    <col min="6150" max="6150" width="9.33203125" style="646"/>
    <col min="6151" max="6151" width="12.83203125" style="646" bestFit="1" customWidth="1"/>
    <col min="6152" max="6400" width="9.33203125" style="646"/>
    <col min="6401" max="6401" width="5" style="646" customWidth="1"/>
    <col min="6402" max="6402" width="76.33203125" style="646" customWidth="1"/>
    <col min="6403" max="6403" width="17.1640625" style="646" customWidth="1"/>
    <col min="6404" max="6404" width="19.1640625" style="646" customWidth="1"/>
    <col min="6405" max="6405" width="17.1640625" style="646" customWidth="1"/>
    <col min="6406" max="6406" width="9.33203125" style="646"/>
    <col min="6407" max="6407" width="12.83203125" style="646" bestFit="1" customWidth="1"/>
    <col min="6408" max="6656" width="9.33203125" style="646"/>
    <col min="6657" max="6657" width="5" style="646" customWidth="1"/>
    <col min="6658" max="6658" width="76.33203125" style="646" customWidth="1"/>
    <col min="6659" max="6659" width="17.1640625" style="646" customWidth="1"/>
    <col min="6660" max="6660" width="19.1640625" style="646" customWidth="1"/>
    <col min="6661" max="6661" width="17.1640625" style="646" customWidth="1"/>
    <col min="6662" max="6662" width="9.33203125" style="646"/>
    <col min="6663" max="6663" width="12.83203125" style="646" bestFit="1" customWidth="1"/>
    <col min="6664" max="6912" width="9.33203125" style="646"/>
    <col min="6913" max="6913" width="5" style="646" customWidth="1"/>
    <col min="6914" max="6914" width="76.33203125" style="646" customWidth="1"/>
    <col min="6915" max="6915" width="17.1640625" style="646" customWidth="1"/>
    <col min="6916" max="6916" width="19.1640625" style="646" customWidth="1"/>
    <col min="6917" max="6917" width="17.1640625" style="646" customWidth="1"/>
    <col min="6918" max="6918" width="9.33203125" style="646"/>
    <col min="6919" max="6919" width="12.83203125" style="646" bestFit="1" customWidth="1"/>
    <col min="6920" max="7168" width="9.33203125" style="646"/>
    <col min="7169" max="7169" width="5" style="646" customWidth="1"/>
    <col min="7170" max="7170" width="76.33203125" style="646" customWidth="1"/>
    <col min="7171" max="7171" width="17.1640625" style="646" customWidth="1"/>
    <col min="7172" max="7172" width="19.1640625" style="646" customWidth="1"/>
    <col min="7173" max="7173" width="17.1640625" style="646" customWidth="1"/>
    <col min="7174" max="7174" width="9.33203125" style="646"/>
    <col min="7175" max="7175" width="12.83203125" style="646" bestFit="1" customWidth="1"/>
    <col min="7176" max="7424" width="9.33203125" style="646"/>
    <col min="7425" max="7425" width="5" style="646" customWidth="1"/>
    <col min="7426" max="7426" width="76.33203125" style="646" customWidth="1"/>
    <col min="7427" max="7427" width="17.1640625" style="646" customWidth="1"/>
    <col min="7428" max="7428" width="19.1640625" style="646" customWidth="1"/>
    <col min="7429" max="7429" width="17.1640625" style="646" customWidth="1"/>
    <col min="7430" max="7430" width="9.33203125" style="646"/>
    <col min="7431" max="7431" width="12.83203125" style="646" bestFit="1" customWidth="1"/>
    <col min="7432" max="7680" width="9.33203125" style="646"/>
    <col min="7681" max="7681" width="5" style="646" customWidth="1"/>
    <col min="7682" max="7682" width="76.33203125" style="646" customWidth="1"/>
    <col min="7683" max="7683" width="17.1640625" style="646" customWidth="1"/>
    <col min="7684" max="7684" width="19.1640625" style="646" customWidth="1"/>
    <col min="7685" max="7685" width="17.1640625" style="646" customWidth="1"/>
    <col min="7686" max="7686" width="9.33203125" style="646"/>
    <col min="7687" max="7687" width="12.83203125" style="646" bestFit="1" customWidth="1"/>
    <col min="7688" max="7936" width="9.33203125" style="646"/>
    <col min="7937" max="7937" width="5" style="646" customWidth="1"/>
    <col min="7938" max="7938" width="76.33203125" style="646" customWidth="1"/>
    <col min="7939" max="7939" width="17.1640625" style="646" customWidth="1"/>
    <col min="7940" max="7940" width="19.1640625" style="646" customWidth="1"/>
    <col min="7941" max="7941" width="17.1640625" style="646" customWidth="1"/>
    <col min="7942" max="7942" width="9.33203125" style="646"/>
    <col min="7943" max="7943" width="12.83203125" style="646" bestFit="1" customWidth="1"/>
    <col min="7944" max="8192" width="9.33203125" style="646"/>
    <col min="8193" max="8193" width="5" style="646" customWidth="1"/>
    <col min="8194" max="8194" width="76.33203125" style="646" customWidth="1"/>
    <col min="8195" max="8195" width="17.1640625" style="646" customWidth="1"/>
    <col min="8196" max="8196" width="19.1640625" style="646" customWidth="1"/>
    <col min="8197" max="8197" width="17.1640625" style="646" customWidth="1"/>
    <col min="8198" max="8198" width="9.33203125" style="646"/>
    <col min="8199" max="8199" width="12.83203125" style="646" bestFit="1" customWidth="1"/>
    <col min="8200" max="8448" width="9.33203125" style="646"/>
    <col min="8449" max="8449" width="5" style="646" customWidth="1"/>
    <col min="8450" max="8450" width="76.33203125" style="646" customWidth="1"/>
    <col min="8451" max="8451" width="17.1640625" style="646" customWidth="1"/>
    <col min="8452" max="8452" width="19.1640625" style="646" customWidth="1"/>
    <col min="8453" max="8453" width="17.1640625" style="646" customWidth="1"/>
    <col min="8454" max="8454" width="9.33203125" style="646"/>
    <col min="8455" max="8455" width="12.83203125" style="646" bestFit="1" customWidth="1"/>
    <col min="8456" max="8704" width="9.33203125" style="646"/>
    <col min="8705" max="8705" width="5" style="646" customWidth="1"/>
    <col min="8706" max="8706" width="76.33203125" style="646" customWidth="1"/>
    <col min="8707" max="8707" width="17.1640625" style="646" customWidth="1"/>
    <col min="8708" max="8708" width="19.1640625" style="646" customWidth="1"/>
    <col min="8709" max="8709" width="17.1640625" style="646" customWidth="1"/>
    <col min="8710" max="8710" width="9.33203125" style="646"/>
    <col min="8711" max="8711" width="12.83203125" style="646" bestFit="1" customWidth="1"/>
    <col min="8712" max="8960" width="9.33203125" style="646"/>
    <col min="8961" max="8961" width="5" style="646" customWidth="1"/>
    <col min="8962" max="8962" width="76.33203125" style="646" customWidth="1"/>
    <col min="8963" max="8963" width="17.1640625" style="646" customWidth="1"/>
    <col min="8964" max="8964" width="19.1640625" style="646" customWidth="1"/>
    <col min="8965" max="8965" width="17.1640625" style="646" customWidth="1"/>
    <col min="8966" max="8966" width="9.33203125" style="646"/>
    <col min="8967" max="8967" width="12.83203125" style="646" bestFit="1" customWidth="1"/>
    <col min="8968" max="9216" width="9.33203125" style="646"/>
    <col min="9217" max="9217" width="5" style="646" customWidth="1"/>
    <col min="9218" max="9218" width="76.33203125" style="646" customWidth="1"/>
    <col min="9219" max="9219" width="17.1640625" style="646" customWidth="1"/>
    <col min="9220" max="9220" width="19.1640625" style="646" customWidth="1"/>
    <col min="9221" max="9221" width="17.1640625" style="646" customWidth="1"/>
    <col min="9222" max="9222" width="9.33203125" style="646"/>
    <col min="9223" max="9223" width="12.83203125" style="646" bestFit="1" customWidth="1"/>
    <col min="9224" max="9472" width="9.33203125" style="646"/>
    <col min="9473" max="9473" width="5" style="646" customWidth="1"/>
    <col min="9474" max="9474" width="76.33203125" style="646" customWidth="1"/>
    <col min="9475" max="9475" width="17.1640625" style="646" customWidth="1"/>
    <col min="9476" max="9476" width="19.1640625" style="646" customWidth="1"/>
    <col min="9477" max="9477" width="17.1640625" style="646" customWidth="1"/>
    <col min="9478" max="9478" width="9.33203125" style="646"/>
    <col min="9479" max="9479" width="12.83203125" style="646" bestFit="1" customWidth="1"/>
    <col min="9480" max="9728" width="9.33203125" style="646"/>
    <col min="9729" max="9729" width="5" style="646" customWidth="1"/>
    <col min="9730" max="9730" width="76.33203125" style="646" customWidth="1"/>
    <col min="9731" max="9731" width="17.1640625" style="646" customWidth="1"/>
    <col min="9732" max="9732" width="19.1640625" style="646" customWidth="1"/>
    <col min="9733" max="9733" width="17.1640625" style="646" customWidth="1"/>
    <col min="9734" max="9734" width="9.33203125" style="646"/>
    <col min="9735" max="9735" width="12.83203125" style="646" bestFit="1" customWidth="1"/>
    <col min="9736" max="9984" width="9.33203125" style="646"/>
    <col min="9985" max="9985" width="5" style="646" customWidth="1"/>
    <col min="9986" max="9986" width="76.33203125" style="646" customWidth="1"/>
    <col min="9987" max="9987" width="17.1640625" style="646" customWidth="1"/>
    <col min="9988" max="9988" width="19.1640625" style="646" customWidth="1"/>
    <col min="9989" max="9989" width="17.1640625" style="646" customWidth="1"/>
    <col min="9990" max="9990" width="9.33203125" style="646"/>
    <col min="9991" max="9991" width="12.83203125" style="646" bestFit="1" customWidth="1"/>
    <col min="9992" max="10240" width="9.33203125" style="646"/>
    <col min="10241" max="10241" width="5" style="646" customWidth="1"/>
    <col min="10242" max="10242" width="76.33203125" style="646" customWidth="1"/>
    <col min="10243" max="10243" width="17.1640625" style="646" customWidth="1"/>
    <col min="10244" max="10244" width="19.1640625" style="646" customWidth="1"/>
    <col min="10245" max="10245" width="17.1640625" style="646" customWidth="1"/>
    <col min="10246" max="10246" width="9.33203125" style="646"/>
    <col min="10247" max="10247" width="12.83203125" style="646" bestFit="1" customWidth="1"/>
    <col min="10248" max="10496" width="9.33203125" style="646"/>
    <col min="10497" max="10497" width="5" style="646" customWidth="1"/>
    <col min="10498" max="10498" width="76.33203125" style="646" customWidth="1"/>
    <col min="10499" max="10499" width="17.1640625" style="646" customWidth="1"/>
    <col min="10500" max="10500" width="19.1640625" style="646" customWidth="1"/>
    <col min="10501" max="10501" width="17.1640625" style="646" customWidth="1"/>
    <col min="10502" max="10502" width="9.33203125" style="646"/>
    <col min="10503" max="10503" width="12.83203125" style="646" bestFit="1" customWidth="1"/>
    <col min="10504" max="10752" width="9.33203125" style="646"/>
    <col min="10753" max="10753" width="5" style="646" customWidth="1"/>
    <col min="10754" max="10754" width="76.33203125" style="646" customWidth="1"/>
    <col min="10755" max="10755" width="17.1640625" style="646" customWidth="1"/>
    <col min="10756" max="10756" width="19.1640625" style="646" customWidth="1"/>
    <col min="10757" max="10757" width="17.1640625" style="646" customWidth="1"/>
    <col min="10758" max="10758" width="9.33203125" style="646"/>
    <col min="10759" max="10759" width="12.83203125" style="646" bestFit="1" customWidth="1"/>
    <col min="10760" max="11008" width="9.33203125" style="646"/>
    <col min="11009" max="11009" width="5" style="646" customWidth="1"/>
    <col min="11010" max="11010" width="76.33203125" style="646" customWidth="1"/>
    <col min="11011" max="11011" width="17.1640625" style="646" customWidth="1"/>
    <col min="11012" max="11012" width="19.1640625" style="646" customWidth="1"/>
    <col min="11013" max="11013" width="17.1640625" style="646" customWidth="1"/>
    <col min="11014" max="11014" width="9.33203125" style="646"/>
    <col min="11015" max="11015" width="12.83203125" style="646" bestFit="1" customWidth="1"/>
    <col min="11016" max="11264" width="9.33203125" style="646"/>
    <col min="11265" max="11265" width="5" style="646" customWidth="1"/>
    <col min="11266" max="11266" width="76.33203125" style="646" customWidth="1"/>
    <col min="11267" max="11267" width="17.1640625" style="646" customWidth="1"/>
    <col min="11268" max="11268" width="19.1640625" style="646" customWidth="1"/>
    <col min="11269" max="11269" width="17.1640625" style="646" customWidth="1"/>
    <col min="11270" max="11270" width="9.33203125" style="646"/>
    <col min="11271" max="11271" width="12.83203125" style="646" bestFit="1" customWidth="1"/>
    <col min="11272" max="11520" width="9.33203125" style="646"/>
    <col min="11521" max="11521" width="5" style="646" customWidth="1"/>
    <col min="11522" max="11522" width="76.33203125" style="646" customWidth="1"/>
    <col min="11523" max="11523" width="17.1640625" style="646" customWidth="1"/>
    <col min="11524" max="11524" width="19.1640625" style="646" customWidth="1"/>
    <col min="11525" max="11525" width="17.1640625" style="646" customWidth="1"/>
    <col min="11526" max="11526" width="9.33203125" style="646"/>
    <col min="11527" max="11527" width="12.83203125" style="646" bestFit="1" customWidth="1"/>
    <col min="11528" max="11776" width="9.33203125" style="646"/>
    <col min="11777" max="11777" width="5" style="646" customWidth="1"/>
    <col min="11778" max="11778" width="76.33203125" style="646" customWidth="1"/>
    <col min="11779" max="11779" width="17.1640625" style="646" customWidth="1"/>
    <col min="11780" max="11780" width="19.1640625" style="646" customWidth="1"/>
    <col min="11781" max="11781" width="17.1640625" style="646" customWidth="1"/>
    <col min="11782" max="11782" width="9.33203125" style="646"/>
    <col min="11783" max="11783" width="12.83203125" style="646" bestFit="1" customWidth="1"/>
    <col min="11784" max="12032" width="9.33203125" style="646"/>
    <col min="12033" max="12033" width="5" style="646" customWidth="1"/>
    <col min="12034" max="12034" width="76.33203125" style="646" customWidth="1"/>
    <col min="12035" max="12035" width="17.1640625" style="646" customWidth="1"/>
    <col min="12036" max="12036" width="19.1640625" style="646" customWidth="1"/>
    <col min="12037" max="12037" width="17.1640625" style="646" customWidth="1"/>
    <col min="12038" max="12038" width="9.33203125" style="646"/>
    <col min="12039" max="12039" width="12.83203125" style="646" bestFit="1" customWidth="1"/>
    <col min="12040" max="12288" width="9.33203125" style="646"/>
    <col min="12289" max="12289" width="5" style="646" customWidth="1"/>
    <col min="12290" max="12290" width="76.33203125" style="646" customWidth="1"/>
    <col min="12291" max="12291" width="17.1640625" style="646" customWidth="1"/>
    <col min="12292" max="12292" width="19.1640625" style="646" customWidth="1"/>
    <col min="12293" max="12293" width="17.1640625" style="646" customWidth="1"/>
    <col min="12294" max="12294" width="9.33203125" style="646"/>
    <col min="12295" max="12295" width="12.83203125" style="646" bestFit="1" customWidth="1"/>
    <col min="12296" max="12544" width="9.33203125" style="646"/>
    <col min="12545" max="12545" width="5" style="646" customWidth="1"/>
    <col min="12546" max="12546" width="76.33203125" style="646" customWidth="1"/>
    <col min="12547" max="12547" width="17.1640625" style="646" customWidth="1"/>
    <col min="12548" max="12548" width="19.1640625" style="646" customWidth="1"/>
    <col min="12549" max="12549" width="17.1640625" style="646" customWidth="1"/>
    <col min="12550" max="12550" width="9.33203125" style="646"/>
    <col min="12551" max="12551" width="12.83203125" style="646" bestFit="1" customWidth="1"/>
    <col min="12552" max="12800" width="9.33203125" style="646"/>
    <col min="12801" max="12801" width="5" style="646" customWidth="1"/>
    <col min="12802" max="12802" width="76.33203125" style="646" customWidth="1"/>
    <col min="12803" max="12803" width="17.1640625" style="646" customWidth="1"/>
    <col min="12804" max="12804" width="19.1640625" style="646" customWidth="1"/>
    <col min="12805" max="12805" width="17.1640625" style="646" customWidth="1"/>
    <col min="12806" max="12806" width="9.33203125" style="646"/>
    <col min="12807" max="12807" width="12.83203125" style="646" bestFit="1" customWidth="1"/>
    <col min="12808" max="13056" width="9.33203125" style="646"/>
    <col min="13057" max="13057" width="5" style="646" customWidth="1"/>
    <col min="13058" max="13058" width="76.33203125" style="646" customWidth="1"/>
    <col min="13059" max="13059" width="17.1640625" style="646" customWidth="1"/>
    <col min="13060" max="13060" width="19.1640625" style="646" customWidth="1"/>
    <col min="13061" max="13061" width="17.1640625" style="646" customWidth="1"/>
    <col min="13062" max="13062" width="9.33203125" style="646"/>
    <col min="13063" max="13063" width="12.83203125" style="646" bestFit="1" customWidth="1"/>
    <col min="13064" max="13312" width="9.33203125" style="646"/>
    <col min="13313" max="13313" width="5" style="646" customWidth="1"/>
    <col min="13314" max="13314" width="76.33203125" style="646" customWidth="1"/>
    <col min="13315" max="13315" width="17.1640625" style="646" customWidth="1"/>
    <col min="13316" max="13316" width="19.1640625" style="646" customWidth="1"/>
    <col min="13317" max="13317" width="17.1640625" style="646" customWidth="1"/>
    <col min="13318" max="13318" width="9.33203125" style="646"/>
    <col min="13319" max="13319" width="12.83203125" style="646" bestFit="1" customWidth="1"/>
    <col min="13320" max="13568" width="9.33203125" style="646"/>
    <col min="13569" max="13569" width="5" style="646" customWidth="1"/>
    <col min="13570" max="13570" width="76.33203125" style="646" customWidth="1"/>
    <col min="13571" max="13571" width="17.1640625" style="646" customWidth="1"/>
    <col min="13572" max="13572" width="19.1640625" style="646" customWidth="1"/>
    <col min="13573" max="13573" width="17.1640625" style="646" customWidth="1"/>
    <col min="13574" max="13574" width="9.33203125" style="646"/>
    <col min="13575" max="13575" width="12.83203125" style="646" bestFit="1" customWidth="1"/>
    <col min="13576" max="13824" width="9.33203125" style="646"/>
    <col min="13825" max="13825" width="5" style="646" customWidth="1"/>
    <col min="13826" max="13826" width="76.33203125" style="646" customWidth="1"/>
    <col min="13827" max="13827" width="17.1640625" style="646" customWidth="1"/>
    <col min="13828" max="13828" width="19.1640625" style="646" customWidth="1"/>
    <col min="13829" max="13829" width="17.1640625" style="646" customWidth="1"/>
    <col min="13830" max="13830" width="9.33203125" style="646"/>
    <col min="13831" max="13831" width="12.83203125" style="646" bestFit="1" customWidth="1"/>
    <col min="13832" max="14080" width="9.33203125" style="646"/>
    <col min="14081" max="14081" width="5" style="646" customWidth="1"/>
    <col min="14082" max="14082" width="76.33203125" style="646" customWidth="1"/>
    <col min="14083" max="14083" width="17.1640625" style="646" customWidth="1"/>
    <col min="14084" max="14084" width="19.1640625" style="646" customWidth="1"/>
    <col min="14085" max="14085" width="17.1640625" style="646" customWidth="1"/>
    <col min="14086" max="14086" width="9.33203125" style="646"/>
    <col min="14087" max="14087" width="12.83203125" style="646" bestFit="1" customWidth="1"/>
    <col min="14088" max="14336" width="9.33203125" style="646"/>
    <col min="14337" max="14337" width="5" style="646" customWidth="1"/>
    <col min="14338" max="14338" width="76.33203125" style="646" customWidth="1"/>
    <col min="14339" max="14339" width="17.1640625" style="646" customWidth="1"/>
    <col min="14340" max="14340" width="19.1640625" style="646" customWidth="1"/>
    <col min="14341" max="14341" width="17.1640625" style="646" customWidth="1"/>
    <col min="14342" max="14342" width="9.33203125" style="646"/>
    <col min="14343" max="14343" width="12.83203125" style="646" bestFit="1" customWidth="1"/>
    <col min="14344" max="14592" width="9.33203125" style="646"/>
    <col min="14593" max="14593" width="5" style="646" customWidth="1"/>
    <col min="14594" max="14594" width="76.33203125" style="646" customWidth="1"/>
    <col min="14595" max="14595" width="17.1640625" style="646" customWidth="1"/>
    <col min="14596" max="14596" width="19.1640625" style="646" customWidth="1"/>
    <col min="14597" max="14597" width="17.1640625" style="646" customWidth="1"/>
    <col min="14598" max="14598" width="9.33203125" style="646"/>
    <col min="14599" max="14599" width="12.83203125" style="646" bestFit="1" customWidth="1"/>
    <col min="14600" max="14848" width="9.33203125" style="646"/>
    <col min="14849" max="14849" width="5" style="646" customWidth="1"/>
    <col min="14850" max="14850" width="76.33203125" style="646" customWidth="1"/>
    <col min="14851" max="14851" width="17.1640625" style="646" customWidth="1"/>
    <col min="14852" max="14852" width="19.1640625" style="646" customWidth="1"/>
    <col min="14853" max="14853" width="17.1640625" style="646" customWidth="1"/>
    <col min="14854" max="14854" width="9.33203125" style="646"/>
    <col min="14855" max="14855" width="12.83203125" style="646" bestFit="1" customWidth="1"/>
    <col min="14856" max="15104" width="9.33203125" style="646"/>
    <col min="15105" max="15105" width="5" style="646" customWidth="1"/>
    <col min="15106" max="15106" width="76.33203125" style="646" customWidth="1"/>
    <col min="15107" max="15107" width="17.1640625" style="646" customWidth="1"/>
    <col min="15108" max="15108" width="19.1640625" style="646" customWidth="1"/>
    <col min="15109" max="15109" width="17.1640625" style="646" customWidth="1"/>
    <col min="15110" max="15110" width="9.33203125" style="646"/>
    <col min="15111" max="15111" width="12.83203125" style="646" bestFit="1" customWidth="1"/>
    <col min="15112" max="15360" width="9.33203125" style="646"/>
    <col min="15361" max="15361" width="5" style="646" customWidth="1"/>
    <col min="15362" max="15362" width="76.33203125" style="646" customWidth="1"/>
    <col min="15363" max="15363" width="17.1640625" style="646" customWidth="1"/>
    <col min="15364" max="15364" width="19.1640625" style="646" customWidth="1"/>
    <col min="15365" max="15365" width="17.1640625" style="646" customWidth="1"/>
    <col min="15366" max="15366" width="9.33203125" style="646"/>
    <col min="15367" max="15367" width="12.83203125" style="646" bestFit="1" customWidth="1"/>
    <col min="15368" max="15616" width="9.33203125" style="646"/>
    <col min="15617" max="15617" width="5" style="646" customWidth="1"/>
    <col min="15618" max="15618" width="76.33203125" style="646" customWidth="1"/>
    <col min="15619" max="15619" width="17.1640625" style="646" customWidth="1"/>
    <col min="15620" max="15620" width="19.1640625" style="646" customWidth="1"/>
    <col min="15621" max="15621" width="17.1640625" style="646" customWidth="1"/>
    <col min="15622" max="15622" width="9.33203125" style="646"/>
    <col min="15623" max="15623" width="12.83203125" style="646" bestFit="1" customWidth="1"/>
    <col min="15624" max="15872" width="9.33203125" style="646"/>
    <col min="15873" max="15873" width="5" style="646" customWidth="1"/>
    <col min="15874" max="15874" width="76.33203125" style="646" customWidth="1"/>
    <col min="15875" max="15875" width="17.1640625" style="646" customWidth="1"/>
    <col min="15876" max="15876" width="19.1640625" style="646" customWidth="1"/>
    <col min="15877" max="15877" width="17.1640625" style="646" customWidth="1"/>
    <col min="15878" max="15878" width="9.33203125" style="646"/>
    <col min="15879" max="15879" width="12.83203125" style="646" bestFit="1" customWidth="1"/>
    <col min="15880" max="16128" width="9.33203125" style="646"/>
    <col min="16129" max="16129" width="5" style="646" customWidth="1"/>
    <col min="16130" max="16130" width="76.33203125" style="646" customWidth="1"/>
    <col min="16131" max="16131" width="17.1640625" style="646" customWidth="1"/>
    <col min="16132" max="16132" width="19.1640625" style="646" customWidth="1"/>
    <col min="16133" max="16133" width="17.1640625" style="646" customWidth="1"/>
    <col min="16134" max="16134" width="9.33203125" style="646"/>
    <col min="16135" max="16135" width="12.83203125" style="646" bestFit="1" customWidth="1"/>
    <col min="16136" max="16384" width="9.33203125" style="646"/>
  </cols>
  <sheetData>
    <row r="1" spans="1:7">
      <c r="A1" s="1445" t="s">
        <v>658</v>
      </c>
      <c r="B1" s="1445"/>
      <c r="C1" s="1445"/>
      <c r="D1" s="1445"/>
      <c r="E1" s="1445"/>
    </row>
    <row r="2" spans="1:7" ht="36.75" customHeight="1">
      <c r="A2" s="1444" t="s">
        <v>735</v>
      </c>
      <c r="B2" s="1444"/>
      <c r="C2" s="1444"/>
      <c r="D2" s="1444"/>
      <c r="E2" s="1444"/>
    </row>
    <row r="3" spans="1:7">
      <c r="A3" s="228"/>
      <c r="B3" s="228"/>
      <c r="C3" s="647"/>
      <c r="D3" s="647"/>
      <c r="E3" s="699" t="s">
        <v>1</v>
      </c>
    </row>
    <row r="4" spans="1:7" s="648" customFormat="1" ht="63.75">
      <c r="A4" s="229" t="s">
        <v>396</v>
      </c>
      <c r="B4" s="31" t="s">
        <v>594</v>
      </c>
      <c r="C4" s="672" t="s">
        <v>600</v>
      </c>
      <c r="D4" s="672" t="s">
        <v>601</v>
      </c>
      <c r="E4" s="673" t="s">
        <v>595</v>
      </c>
      <c r="G4" s="649"/>
    </row>
    <row r="5" spans="1:7" s="648" customFormat="1" ht="12" customHeight="1">
      <c r="A5" s="668">
        <v>1</v>
      </c>
      <c r="B5" s="669">
        <v>2</v>
      </c>
      <c r="C5" s="670">
        <v>3</v>
      </c>
      <c r="D5" s="670">
        <v>4</v>
      </c>
      <c r="E5" s="671">
        <v>5</v>
      </c>
    </row>
    <row r="6" spans="1:7" s="648" customFormat="1" ht="18" customHeight="1">
      <c r="A6" s="685" t="s">
        <v>9</v>
      </c>
      <c r="B6" s="666"/>
      <c r="C6" s="667">
        <v>0</v>
      </c>
      <c r="D6" s="667">
        <v>0</v>
      </c>
      <c r="E6" s="686"/>
    </row>
    <row r="7" spans="1:7" s="648" customFormat="1" ht="18" customHeight="1">
      <c r="A7" s="687" t="s">
        <v>12</v>
      </c>
      <c r="B7" s="654"/>
      <c r="C7" s="655">
        <v>0</v>
      </c>
      <c r="D7" s="655">
        <v>0</v>
      </c>
      <c r="E7" s="688"/>
    </row>
    <row r="8" spans="1:7" s="648" customFormat="1" ht="18" customHeight="1">
      <c r="A8" s="687" t="s">
        <v>15</v>
      </c>
      <c r="B8" s="656"/>
      <c r="C8" s="655"/>
      <c r="D8" s="655"/>
      <c r="E8" s="688"/>
    </row>
    <row r="9" spans="1:7" s="648" customFormat="1" ht="18" customHeight="1">
      <c r="A9" s="685" t="s">
        <v>18</v>
      </c>
      <c r="B9" s="654"/>
      <c r="C9" s="657"/>
      <c r="D9" s="657"/>
      <c r="E9" s="688"/>
    </row>
    <row r="10" spans="1:7" s="648" customFormat="1" ht="18" customHeight="1">
      <c r="A10" s="687" t="s">
        <v>21</v>
      </c>
      <c r="B10" s="658"/>
      <c r="C10" s="659"/>
      <c r="D10" s="659"/>
      <c r="E10" s="689"/>
    </row>
    <row r="11" spans="1:7" s="648" customFormat="1" ht="18" customHeight="1">
      <c r="A11" s="687" t="s">
        <v>24</v>
      </c>
      <c r="B11" s="660"/>
      <c r="C11" s="661"/>
      <c r="D11" s="661"/>
      <c r="E11" s="689"/>
    </row>
    <row r="12" spans="1:7" s="648" customFormat="1" ht="18" customHeight="1">
      <c r="A12" s="685" t="s">
        <v>27</v>
      </c>
      <c r="B12" s="660"/>
      <c r="C12" s="661"/>
      <c r="D12" s="661"/>
      <c r="E12" s="689"/>
    </row>
    <row r="13" spans="1:7" s="648" customFormat="1" ht="18" customHeight="1">
      <c r="A13" s="687" t="s">
        <v>30</v>
      </c>
      <c r="B13" s="660"/>
      <c r="C13" s="661"/>
      <c r="D13" s="661"/>
      <c r="E13" s="689"/>
    </row>
    <row r="14" spans="1:7" s="648" customFormat="1" ht="18" customHeight="1">
      <c r="A14" s="687" t="s">
        <v>33</v>
      </c>
      <c r="B14" s="660"/>
      <c r="C14" s="661"/>
      <c r="D14" s="661"/>
      <c r="E14" s="689"/>
    </row>
    <row r="15" spans="1:7" s="648" customFormat="1" ht="18" customHeight="1">
      <c r="A15" s="690" t="s">
        <v>36</v>
      </c>
      <c r="B15" s="674"/>
      <c r="C15" s="675"/>
      <c r="D15" s="675"/>
      <c r="E15" s="691"/>
    </row>
    <row r="16" spans="1:7" s="648" customFormat="1">
      <c r="A16" s="231" t="s">
        <v>38</v>
      </c>
      <c r="B16" s="677" t="s">
        <v>596</v>
      </c>
      <c r="C16" s="678">
        <f>SUM(C6:C15)</f>
        <v>0</v>
      </c>
      <c r="D16" s="678">
        <f>SUM(D6:D15)</f>
        <v>0</v>
      </c>
      <c r="E16" s="679">
        <f>SUM(E6:E15)</f>
        <v>0</v>
      </c>
    </row>
    <row r="17" spans="1:6" s="648" customFormat="1">
      <c r="A17" s="690" t="s">
        <v>40</v>
      </c>
      <c r="B17" s="680"/>
      <c r="C17" s="681"/>
      <c r="D17" s="681"/>
      <c r="E17" s="692"/>
    </row>
    <row r="18" spans="1:6" s="648" customFormat="1">
      <c r="A18" s="231" t="s">
        <v>42</v>
      </c>
      <c r="B18" s="677" t="s">
        <v>597</v>
      </c>
      <c r="C18" s="678">
        <f>SUM(C17:C17)</f>
        <v>0</v>
      </c>
      <c r="D18" s="678">
        <f>SUM(D17:D17)</f>
        <v>0</v>
      </c>
      <c r="E18" s="679">
        <f>SUM(E17:E17)</f>
        <v>0</v>
      </c>
    </row>
    <row r="19" spans="1:6" s="648" customFormat="1">
      <c r="A19" s="685" t="s">
        <v>44</v>
      </c>
      <c r="B19" s="682"/>
      <c r="C19" s="676"/>
      <c r="D19" s="676"/>
      <c r="E19" s="693"/>
    </row>
    <row r="20" spans="1:6" s="648" customFormat="1">
      <c r="A20" s="687" t="s">
        <v>46</v>
      </c>
      <c r="B20" s="664"/>
      <c r="C20" s="665"/>
      <c r="D20" s="665"/>
      <c r="E20" s="689"/>
    </row>
    <row r="21" spans="1:6" s="648" customFormat="1">
      <c r="A21" s="685" t="s">
        <v>48</v>
      </c>
      <c r="B21" s="662"/>
      <c r="C21" s="663"/>
      <c r="D21" s="663"/>
      <c r="E21" s="689"/>
    </row>
    <row r="22" spans="1:6" s="648" customFormat="1">
      <c r="A22" s="687" t="s">
        <v>50</v>
      </c>
      <c r="B22" s="662"/>
      <c r="C22" s="663"/>
      <c r="D22" s="663"/>
      <c r="E22" s="689"/>
    </row>
    <row r="23" spans="1:6" s="648" customFormat="1">
      <c r="A23" s="694" t="s">
        <v>53</v>
      </c>
      <c r="B23" s="683"/>
      <c r="C23" s="684"/>
      <c r="D23" s="684"/>
      <c r="E23" s="691"/>
    </row>
    <row r="24" spans="1:6" s="648" customFormat="1">
      <c r="A24" s="231" t="s">
        <v>56</v>
      </c>
      <c r="B24" s="677" t="s">
        <v>598</v>
      </c>
      <c r="C24" s="678">
        <f>SUM(C19:C23)</f>
        <v>0</v>
      </c>
      <c r="D24" s="678">
        <f>SUM(D19:D23)</f>
        <v>0</v>
      </c>
      <c r="E24" s="679">
        <f>SUM(E19:E23)</f>
        <v>0</v>
      </c>
    </row>
    <row r="25" spans="1:6" s="648" customFormat="1" ht="27" customHeight="1">
      <c r="A25" s="695" t="s">
        <v>59</v>
      </c>
      <c r="B25" s="696" t="s">
        <v>599</v>
      </c>
      <c r="C25" s="697">
        <f>SUM(C24,C18,C16)</f>
        <v>0</v>
      </c>
      <c r="D25" s="697">
        <f>SUM(D24,D18,D16)</f>
        <v>0</v>
      </c>
      <c r="E25" s="698">
        <f>SUM(E24,E18,E16)</f>
        <v>0</v>
      </c>
    </row>
    <row r="28" spans="1:6">
      <c r="A28" s="650"/>
      <c r="B28" s="651"/>
      <c r="C28" s="650"/>
      <c r="D28" s="650"/>
      <c r="E28" s="650"/>
    </row>
    <row r="29" spans="1:6">
      <c r="A29" s="650"/>
      <c r="B29" s="651"/>
      <c r="C29" s="650"/>
      <c r="D29" s="650"/>
      <c r="E29" s="650"/>
    </row>
    <row r="30" spans="1:6">
      <c r="A30" s="650"/>
      <c r="B30" s="651"/>
      <c r="C30" s="650"/>
      <c r="D30" s="650"/>
      <c r="E30" s="650"/>
      <c r="F30" s="652"/>
    </row>
    <row r="31" spans="1:6">
      <c r="A31" s="650"/>
      <c r="B31" s="651"/>
      <c r="C31" s="650"/>
      <c r="D31" s="650"/>
      <c r="E31" s="650"/>
    </row>
    <row r="32" spans="1:6">
      <c r="A32" s="650"/>
      <c r="B32" s="651"/>
      <c r="C32" s="650"/>
      <c r="D32" s="650"/>
      <c r="E32" s="650"/>
    </row>
    <row r="33" spans="1:5">
      <c r="A33" s="650"/>
      <c r="B33" s="651"/>
      <c r="C33" s="650"/>
      <c r="D33" s="650"/>
      <c r="E33" s="650"/>
    </row>
    <row r="34" spans="1:5">
      <c r="A34" s="650"/>
      <c r="B34" s="651"/>
      <c r="C34" s="650"/>
      <c r="D34" s="650"/>
      <c r="E34" s="650"/>
    </row>
    <row r="35" spans="1:5">
      <c r="A35" s="650"/>
      <c r="B35" s="651"/>
      <c r="C35" s="650"/>
      <c r="D35" s="650"/>
      <c r="E35" s="650"/>
    </row>
    <row r="36" spans="1:5">
      <c r="A36" s="650"/>
      <c r="B36" s="651"/>
      <c r="C36" s="650"/>
      <c r="D36" s="650"/>
      <c r="E36" s="650"/>
    </row>
    <row r="37" spans="1:5">
      <c r="A37" s="650"/>
      <c r="B37" s="650"/>
      <c r="C37" s="650"/>
      <c r="D37" s="650"/>
      <c r="E37" s="650"/>
    </row>
    <row r="38" spans="1:5">
      <c r="A38" s="650"/>
      <c r="B38" s="650"/>
      <c r="C38" s="650"/>
      <c r="D38" s="650"/>
      <c r="E38" s="650"/>
    </row>
    <row r="39" spans="1:5">
      <c r="A39" s="650"/>
      <c r="B39" s="650"/>
      <c r="C39" s="650"/>
      <c r="D39" s="650"/>
      <c r="E39" s="650"/>
    </row>
    <row r="40" spans="1:5">
      <c r="A40" s="650"/>
      <c r="B40" s="650"/>
      <c r="C40" s="650"/>
      <c r="D40" s="650"/>
      <c r="E40" s="650"/>
    </row>
    <row r="41" spans="1:5">
      <c r="A41" s="650"/>
      <c r="B41" s="650"/>
      <c r="C41" s="650"/>
      <c r="D41" s="650"/>
      <c r="E41" s="650"/>
    </row>
    <row r="42" spans="1:5">
      <c r="A42" s="650"/>
      <c r="B42" s="650"/>
      <c r="C42" s="650"/>
      <c r="D42" s="650"/>
      <c r="E42" s="650"/>
    </row>
    <row r="43" spans="1:5">
      <c r="A43" s="650"/>
      <c r="B43" s="650"/>
      <c r="C43" s="650"/>
      <c r="D43" s="650"/>
      <c r="E43" s="650"/>
    </row>
    <row r="44" spans="1:5">
      <c r="A44" s="650"/>
      <c r="B44" s="650"/>
      <c r="C44" s="650"/>
      <c r="D44" s="650"/>
      <c r="E44" s="650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az 1/2018. (II.14.)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23"/>
  <sheetViews>
    <sheetView topLeftCell="C1" zoomScaleSheetLayoutView="100" workbookViewId="0">
      <selection activeCell="K21" sqref="K21"/>
    </sheetView>
  </sheetViews>
  <sheetFormatPr defaultColWidth="9.33203125" defaultRowHeight="12.75"/>
  <cols>
    <col min="1" max="1" width="7" style="104" customWidth="1"/>
    <col min="2" max="2" width="58" style="105" customWidth="1"/>
    <col min="3" max="6" width="18.33203125" style="104" customWidth="1"/>
    <col min="7" max="7" width="56" style="104" customWidth="1"/>
    <col min="8" max="8" width="19.1640625" style="104" customWidth="1"/>
    <col min="9" max="11" width="18.33203125" style="104" customWidth="1"/>
    <col min="12" max="16384" width="9.33203125" style="104"/>
  </cols>
  <sheetData>
    <row r="1" spans="1:11" ht="44.25" customHeight="1">
      <c r="A1" s="1290" t="s">
        <v>715</v>
      </c>
      <c r="B1" s="1290"/>
      <c r="C1" s="1290"/>
      <c r="D1" s="1290"/>
      <c r="E1" s="1290"/>
      <c r="F1" s="1290"/>
      <c r="G1" s="1290"/>
      <c r="H1" s="1290"/>
      <c r="I1" s="1290"/>
      <c r="J1" s="1290"/>
      <c r="K1" s="1290"/>
    </row>
    <row r="2" spans="1:11">
      <c r="H2" s="106"/>
      <c r="K2" s="106" t="s">
        <v>1</v>
      </c>
    </row>
    <row r="3" spans="1:11" ht="18" customHeight="1">
      <c r="A3" s="1286" t="s">
        <v>2</v>
      </c>
      <c r="B3" s="1288" t="s">
        <v>265</v>
      </c>
      <c r="C3" s="1289"/>
      <c r="D3" s="1056"/>
      <c r="E3" s="1056"/>
      <c r="F3" s="1056"/>
      <c r="G3" s="1288" t="s">
        <v>266</v>
      </c>
      <c r="H3" s="1289"/>
      <c r="I3" s="1056"/>
      <c r="J3" s="1056"/>
      <c r="K3" s="1198"/>
    </row>
    <row r="4" spans="1:11" s="109" customFormat="1" ht="35.25" customHeight="1">
      <c r="A4" s="1287"/>
      <c r="B4" s="107" t="s">
        <v>267</v>
      </c>
      <c r="C4" s="108" t="s">
        <v>689</v>
      </c>
      <c r="D4" s="107" t="s">
        <v>738</v>
      </c>
      <c r="E4" s="107" t="s">
        <v>745</v>
      </c>
      <c r="F4" s="107" t="s">
        <v>698</v>
      </c>
      <c r="G4" s="107" t="s">
        <v>267</v>
      </c>
      <c r="H4" s="108" t="str">
        <f>+C4</f>
        <v>2018. évi előirányzat</v>
      </c>
      <c r="I4" s="107" t="s">
        <v>738</v>
      </c>
      <c r="J4" s="107" t="s">
        <v>745</v>
      </c>
      <c r="K4" s="1063" t="s">
        <v>698</v>
      </c>
    </row>
    <row r="5" spans="1:11" s="112" customFormat="1" ht="12" customHeight="1">
      <c r="A5" s="110" t="s">
        <v>5</v>
      </c>
      <c r="B5" s="110" t="s">
        <v>6</v>
      </c>
      <c r="C5" s="111" t="s">
        <v>7</v>
      </c>
      <c r="D5" s="110" t="s">
        <v>8</v>
      </c>
      <c r="E5" s="110" t="s">
        <v>268</v>
      </c>
      <c r="F5" s="110" t="s">
        <v>450</v>
      </c>
      <c r="G5" s="110" t="s">
        <v>739</v>
      </c>
      <c r="H5" s="111" t="s">
        <v>740</v>
      </c>
      <c r="I5" s="110" t="s">
        <v>741</v>
      </c>
      <c r="J5" s="110" t="s">
        <v>742</v>
      </c>
      <c r="K5" s="111" t="s">
        <v>743</v>
      </c>
    </row>
    <row r="6" spans="1:11" ht="18.75" customHeight="1">
      <c r="A6" s="113" t="s">
        <v>9</v>
      </c>
      <c r="B6" s="788" t="s">
        <v>445</v>
      </c>
      <c r="C6" s="114">
        <v>16338247</v>
      </c>
      <c r="D6" s="114">
        <v>259827</v>
      </c>
      <c r="E6" s="114">
        <v>1166314</v>
      </c>
      <c r="F6" s="114">
        <f>SUM(C6:E6)</f>
        <v>17764388</v>
      </c>
      <c r="G6" s="788" t="str">
        <f>'1.sz.mell.'!B82</f>
        <v>Személyi  juttatások</v>
      </c>
      <c r="H6" s="114">
        <f>'1.sz.mell.'!D82</f>
        <v>28816258</v>
      </c>
      <c r="I6" s="114">
        <v>6104293</v>
      </c>
      <c r="J6" s="114">
        <v>15860</v>
      </c>
      <c r="K6" s="114">
        <f>SUM(H6:J6)</f>
        <v>34936411</v>
      </c>
    </row>
    <row r="7" spans="1:11" ht="15.75" customHeight="1">
      <c r="A7" s="115" t="s">
        <v>12</v>
      </c>
      <c r="B7" s="789" t="s">
        <v>539</v>
      </c>
      <c r="C7" s="116">
        <f>'1.sz.mell.'!D13+'1.sz.mell.'!D14</f>
        <v>18225664</v>
      </c>
      <c r="D7" s="1062">
        <v>8278433</v>
      </c>
      <c r="E7" s="1062"/>
      <c r="F7" s="1062">
        <f>SUM(C7:D7)</f>
        <v>26504097</v>
      </c>
      <c r="G7" s="788" t="str">
        <f>'1.sz.mell.'!B83</f>
        <v>Munkaadókat terhelő járulékok és szociális hozzájárulási adó</v>
      </c>
      <c r="H7" s="117">
        <f>'1.sz.mell.'!D83</f>
        <v>5090926</v>
      </c>
      <c r="I7" s="127">
        <v>592640</v>
      </c>
      <c r="J7" s="127"/>
      <c r="K7" s="127">
        <f>SUM(H7:I7)</f>
        <v>5683566</v>
      </c>
    </row>
    <row r="8" spans="1:11" ht="15.75" customHeight="1">
      <c r="A8" s="115" t="s">
        <v>15</v>
      </c>
      <c r="B8" s="789" t="s">
        <v>107</v>
      </c>
      <c r="C8" s="117">
        <v>30037000</v>
      </c>
      <c r="D8" s="127"/>
      <c r="E8" s="127"/>
      <c r="F8" s="127">
        <f t="shared" ref="F8:F10" si="0">SUM(C8:D8)</f>
        <v>30037000</v>
      </c>
      <c r="G8" s="788" t="str">
        <f>'1.sz.mell.'!B84</f>
        <v>Dologi  kiadások</v>
      </c>
      <c r="H8" s="117">
        <f>'1.sz.mell.'!D84</f>
        <v>35156700</v>
      </c>
      <c r="I8" s="127">
        <v>1841327</v>
      </c>
      <c r="J8" s="127">
        <v>1150454</v>
      </c>
      <c r="K8" s="127">
        <f>SUM(H8:J8)</f>
        <v>38148481</v>
      </c>
    </row>
    <row r="9" spans="1:11" ht="15.75" customHeight="1">
      <c r="A9" s="115" t="s">
        <v>18</v>
      </c>
      <c r="B9" s="789" t="s">
        <v>438</v>
      </c>
      <c r="C9" s="117">
        <v>12810000</v>
      </c>
      <c r="D9" s="127"/>
      <c r="E9" s="127"/>
      <c r="F9" s="127">
        <f t="shared" si="0"/>
        <v>12810000</v>
      </c>
      <c r="G9" s="788" t="str">
        <f>'1.sz.mell.'!B85</f>
        <v>Ellátottak pénzbeli juttatásai</v>
      </c>
      <c r="H9" s="117">
        <f>'1.sz.mell.'!D85</f>
        <v>1400000</v>
      </c>
      <c r="I9" s="127"/>
      <c r="J9" s="127"/>
      <c r="K9" s="127">
        <f t="shared" ref="K9:K11" si="1">SUM(H9:I9)</f>
        <v>1400000</v>
      </c>
    </row>
    <row r="10" spans="1:11" ht="15.75" customHeight="1">
      <c r="A10" s="115" t="s">
        <v>21</v>
      </c>
      <c r="B10" s="789" t="s">
        <v>405</v>
      </c>
      <c r="C10" s="117">
        <f>'1.sz.mell.'!D66</f>
        <v>1500000</v>
      </c>
      <c r="D10" s="127"/>
      <c r="E10" s="127"/>
      <c r="F10" s="127">
        <f t="shared" si="0"/>
        <v>1500000</v>
      </c>
      <c r="G10" s="788" t="str">
        <f>'1.sz.mell.'!B86</f>
        <v>Egyéb működési célú kiadások</v>
      </c>
      <c r="H10" s="117">
        <f>'1.sz.mell.'!D86</f>
        <v>72380535</v>
      </c>
      <c r="I10" s="127"/>
      <c r="J10" s="127"/>
      <c r="K10" s="127">
        <f t="shared" si="1"/>
        <v>72380535</v>
      </c>
    </row>
    <row r="11" spans="1:11" ht="15.75" customHeight="1">
      <c r="A11" s="115" t="s">
        <v>24</v>
      </c>
      <c r="B11" s="789"/>
      <c r="C11" s="117"/>
      <c r="D11" s="117"/>
      <c r="E11" s="117"/>
      <c r="F11" s="117"/>
      <c r="G11" s="118" t="s">
        <v>269</v>
      </c>
      <c r="H11" s="117">
        <v>69865533</v>
      </c>
      <c r="I11" s="117"/>
      <c r="J11" s="127"/>
      <c r="K11" s="127">
        <f t="shared" si="1"/>
        <v>69865533</v>
      </c>
    </row>
    <row r="12" spans="1:11" ht="15.75" customHeight="1">
      <c r="A12" s="119" t="s">
        <v>27</v>
      </c>
      <c r="B12" s="120"/>
      <c r="C12" s="121"/>
      <c r="D12" s="140"/>
      <c r="E12" s="140"/>
      <c r="F12" s="140"/>
      <c r="G12" s="122" t="s">
        <v>270</v>
      </c>
      <c r="H12" s="121"/>
      <c r="I12" s="140"/>
      <c r="J12" s="140"/>
      <c r="K12" s="140"/>
    </row>
    <row r="13" spans="1:11" ht="15.75" customHeight="1">
      <c r="A13" s="123" t="s">
        <v>30</v>
      </c>
      <c r="B13" s="792" t="s">
        <v>633</v>
      </c>
      <c r="C13" s="124">
        <f>SUM(C6:C12)</f>
        <v>78910911</v>
      </c>
      <c r="D13" s="1059">
        <f>SUM(D6:D12)</f>
        <v>8538260</v>
      </c>
      <c r="E13" s="1059">
        <f>SUM(E6:E12)</f>
        <v>1166314</v>
      </c>
      <c r="F13" s="1059">
        <f>SUM(C13:E13)</f>
        <v>88615485</v>
      </c>
      <c r="G13" s="792" t="s">
        <v>271</v>
      </c>
      <c r="H13" s="124">
        <f>SUM(H6:H10)</f>
        <v>142844419</v>
      </c>
      <c r="I13" s="1059">
        <f>SUM(I6:I12)</f>
        <v>8538260</v>
      </c>
      <c r="J13" s="1059">
        <f>SUM(J6:J8)</f>
        <v>1166314</v>
      </c>
      <c r="K13" s="124">
        <f>SUM(H13:J13)</f>
        <v>152548993</v>
      </c>
    </row>
    <row r="14" spans="1:11" ht="15.75" customHeight="1">
      <c r="A14" s="125" t="s">
        <v>33</v>
      </c>
      <c r="B14" s="793" t="str">
        <f>'1.sz.mell.'!B71</f>
        <v xml:space="preserve">Hitel-, kölcsönfelvétel államháztartáson kívülről </v>
      </c>
      <c r="C14" s="126">
        <f>'1.sz.mell.'!D71</f>
        <v>0</v>
      </c>
      <c r="D14" s="1060"/>
      <c r="E14" s="1060"/>
      <c r="F14" s="1060"/>
      <c r="G14" s="932" t="s">
        <v>272</v>
      </c>
      <c r="H14" s="127"/>
      <c r="I14" s="1060"/>
      <c r="J14" s="1060"/>
      <c r="K14" s="126"/>
    </row>
    <row r="15" spans="1:11" ht="15.75" customHeight="1">
      <c r="A15" s="125" t="s">
        <v>36</v>
      </c>
      <c r="B15" s="794" t="s">
        <v>188</v>
      </c>
      <c r="C15" s="117">
        <f>SUM(C16:C17)</f>
        <v>65485540</v>
      </c>
      <c r="D15" s="1061">
        <v>3690952</v>
      </c>
      <c r="E15" s="1061"/>
      <c r="F15" s="1061">
        <f>SUM(C15:D15)</f>
        <v>69176492</v>
      </c>
      <c r="G15" s="933" t="s">
        <v>273</v>
      </c>
      <c r="H15" s="117"/>
      <c r="I15" s="1061"/>
      <c r="J15" s="1061"/>
      <c r="K15" s="117"/>
    </row>
    <row r="16" spans="1:11" ht="15.75" customHeight="1">
      <c r="A16" s="129" t="s">
        <v>274</v>
      </c>
      <c r="B16" s="130" t="str">
        <f>'1.sz.mell.'!B73</f>
        <v>Előző év költségvetési maradványának igénybevétele</v>
      </c>
      <c r="C16" s="117">
        <v>65485540</v>
      </c>
      <c r="D16" s="1061">
        <v>3690952</v>
      </c>
      <c r="E16" s="1061"/>
      <c r="F16" s="1061">
        <f>SUM(C16:D16)</f>
        <v>69176492</v>
      </c>
      <c r="G16" s="933" t="s">
        <v>275</v>
      </c>
      <c r="H16" s="117"/>
      <c r="I16" s="1061"/>
      <c r="J16" s="1061"/>
      <c r="K16" s="117"/>
    </row>
    <row r="17" spans="1:11" ht="15.75" customHeight="1">
      <c r="A17" s="129" t="s">
        <v>276</v>
      </c>
      <c r="B17" s="130" t="str">
        <f>'1.sz.mell.'!B74</f>
        <v>Előző év vállalkozási maradványának igénybevétele</v>
      </c>
      <c r="C17" s="117">
        <f>'1.sz.mell.'!D74</f>
        <v>0</v>
      </c>
      <c r="D17" s="1061"/>
      <c r="E17" s="1061"/>
      <c r="F17" s="1061"/>
      <c r="G17" s="933" t="s">
        <v>682</v>
      </c>
      <c r="H17" s="117">
        <v>1552032</v>
      </c>
      <c r="I17" s="1061"/>
      <c r="J17" s="1061"/>
      <c r="K17" s="117">
        <f>SUM(H17:I17)</f>
        <v>1552032</v>
      </c>
    </row>
    <row r="18" spans="1:11" ht="15.75" customHeight="1">
      <c r="A18" s="125" t="s">
        <v>38</v>
      </c>
      <c r="B18" s="793" t="str">
        <f>'[14]1.sz.mell.'!B17</f>
        <v>Lekötött betétek megszüntetése</v>
      </c>
      <c r="C18" s="117">
        <f>'1.sz.mell.'!D75</f>
        <v>0</v>
      </c>
      <c r="D18" s="1061"/>
      <c r="E18" s="1061"/>
      <c r="F18" s="1061"/>
      <c r="G18" s="128"/>
      <c r="H18" s="117"/>
      <c r="I18" s="1061"/>
      <c r="J18" s="1061"/>
      <c r="K18" s="117"/>
    </row>
    <row r="19" spans="1:11" ht="27" customHeight="1">
      <c r="A19" s="131" t="s">
        <v>40</v>
      </c>
      <c r="B19" s="792" t="s">
        <v>277</v>
      </c>
      <c r="C19" s="124">
        <f>SUM(C14+C15+C18)</f>
        <v>65485540</v>
      </c>
      <c r="D19" s="1059">
        <f>SUM(D15)</f>
        <v>3690952</v>
      </c>
      <c r="E19" s="1059"/>
      <c r="F19" s="1059">
        <f>SUM(F15)</f>
        <v>69176492</v>
      </c>
      <c r="G19" s="792" t="s">
        <v>278</v>
      </c>
      <c r="H19" s="124">
        <f>SUM(H14:H18)</f>
        <v>1552032</v>
      </c>
      <c r="I19" s="1059"/>
      <c r="J19" s="1059"/>
      <c r="K19" s="124">
        <f>SUM(H19:I19)</f>
        <v>1552032</v>
      </c>
    </row>
    <row r="20" spans="1:11" ht="24" customHeight="1">
      <c r="A20" s="131" t="s">
        <v>42</v>
      </c>
      <c r="B20" s="792" t="s">
        <v>279</v>
      </c>
      <c r="C20" s="124">
        <f>SUM(C13+C19)</f>
        <v>144396451</v>
      </c>
      <c r="D20" s="1059">
        <f>SUM(D19,D13)</f>
        <v>12229212</v>
      </c>
      <c r="E20" s="1059">
        <f>SUM(E13)</f>
        <v>1166314</v>
      </c>
      <c r="F20" s="1059">
        <f>SUM(C20:E20)</f>
        <v>157791977</v>
      </c>
      <c r="G20" s="792" t="s">
        <v>280</v>
      </c>
      <c r="H20" s="124">
        <f>SUM(H13+H19)</f>
        <v>144396451</v>
      </c>
      <c r="I20" s="1059">
        <f>SUM(I13)</f>
        <v>8538260</v>
      </c>
      <c r="J20" s="1059">
        <f>SUM(J13)</f>
        <v>1166314</v>
      </c>
      <c r="K20" s="124">
        <f>SUM(H20:J20)</f>
        <v>154101025</v>
      </c>
    </row>
    <row r="21" spans="1:11" ht="18" customHeight="1">
      <c r="A21" s="111" t="s">
        <v>44</v>
      </c>
      <c r="B21" s="801" t="s">
        <v>637</v>
      </c>
      <c r="C21" s="805" t="s">
        <v>716</v>
      </c>
      <c r="D21" s="805"/>
      <c r="E21" s="805"/>
      <c r="F21" s="805"/>
      <c r="G21" s="801" t="s">
        <v>638</v>
      </c>
      <c r="H21" s="805" t="str">
        <f>IF(C13-H13&gt;0,C13-H13,"-")</f>
        <v>-</v>
      </c>
      <c r="I21" s="805"/>
      <c r="J21" s="805"/>
      <c r="K21" s="805"/>
    </row>
    <row r="22" spans="1:11" ht="18" customHeight="1">
      <c r="A22" s="111" t="s">
        <v>46</v>
      </c>
      <c r="B22" s="801" t="s">
        <v>639</v>
      </c>
      <c r="C22" s="805" t="str">
        <f>IF(C13+C19-H20&lt;0,H20-(C13+C19),"-")</f>
        <v>-</v>
      </c>
      <c r="D22" s="805"/>
      <c r="E22" s="805"/>
      <c r="F22" s="805"/>
      <c r="G22" s="801" t="s">
        <v>640</v>
      </c>
      <c r="H22" s="805" t="str">
        <f>IF(C13+C19-H20&gt;0,C13+C19-H20,"-")</f>
        <v>-</v>
      </c>
      <c r="I22" s="805"/>
      <c r="J22" s="805"/>
      <c r="K22" s="805"/>
    </row>
    <row r="23" spans="1:11" ht="15.75">
      <c r="B23" s="132"/>
    </row>
  </sheetData>
  <mergeCells count="4">
    <mergeCell ref="A3:A4"/>
    <mergeCell ref="B3:C3"/>
    <mergeCell ref="G3:H3"/>
    <mergeCell ref="A1:K1"/>
  </mergeCells>
  <printOptions horizontalCentered="1"/>
  <pageMargins left="0.59055118110236227" right="0.59055118110236227" top="0.9055118110236221" bottom="0.78740157480314965" header="0.59055118110236227" footer="0.55118110236220474"/>
  <pageSetup paperSize="9" scale="60" orientation="landscape" verticalDpi="300" r:id="rId1"/>
  <headerFooter alignWithMargins="0">
    <oddHeader xml:space="preserve">&amp;R&amp;"Times New Roman CE,Félkövér dőlt"&amp;11 2.1. melléklet az 1/2018. (II.14.)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zoomScaleSheetLayoutView="115" workbookViewId="0">
      <selection sqref="A1:I20"/>
    </sheetView>
  </sheetViews>
  <sheetFormatPr defaultColWidth="9.33203125" defaultRowHeight="12.75"/>
  <cols>
    <col min="1" max="1" width="6.83203125" style="104" customWidth="1"/>
    <col min="2" max="2" width="56.6640625" style="105" customWidth="1"/>
    <col min="3" max="3" width="16.6640625" style="104" customWidth="1"/>
    <col min="4" max="5" width="18.33203125" style="104" customWidth="1"/>
    <col min="6" max="6" width="55.1640625" style="104" customWidth="1"/>
    <col min="7" max="7" width="16.6640625" style="104" customWidth="1"/>
    <col min="8" max="9" width="18.33203125" style="104" customWidth="1"/>
    <col min="10" max="10" width="9" style="104" customWidth="1"/>
    <col min="11" max="16384" width="9.33203125" style="104"/>
  </cols>
  <sheetData>
    <row r="1" spans="1:10" ht="44.25" customHeight="1">
      <c r="A1" s="1290" t="s">
        <v>717</v>
      </c>
      <c r="B1" s="1290"/>
      <c r="C1" s="1290"/>
      <c r="D1" s="1290"/>
      <c r="E1" s="1290"/>
      <c r="F1" s="1290"/>
      <c r="G1" s="1290"/>
      <c r="H1" s="1290"/>
      <c r="I1" s="1290"/>
      <c r="J1" s="103"/>
    </row>
    <row r="2" spans="1:10">
      <c r="G2" s="106"/>
      <c r="I2" s="106" t="s">
        <v>1</v>
      </c>
      <c r="J2" s="103"/>
    </row>
    <row r="3" spans="1:10" ht="15.75">
      <c r="A3" s="1291" t="s">
        <v>2</v>
      </c>
      <c r="B3" s="1288" t="s">
        <v>265</v>
      </c>
      <c r="C3" s="1289"/>
      <c r="D3" s="1056"/>
      <c r="E3" s="1056"/>
      <c r="F3" s="1288" t="s">
        <v>266</v>
      </c>
      <c r="G3" s="1289"/>
      <c r="H3" s="1056"/>
      <c r="I3" s="1033"/>
      <c r="J3" s="103"/>
    </row>
    <row r="4" spans="1:10" s="109" customFormat="1" ht="25.5">
      <c r="A4" s="1292"/>
      <c r="B4" s="133" t="s">
        <v>267</v>
      </c>
      <c r="C4" s="133" t="s">
        <v>689</v>
      </c>
      <c r="D4" s="107" t="s">
        <v>738</v>
      </c>
      <c r="E4" s="107" t="s">
        <v>698</v>
      </c>
      <c r="F4" s="133" t="s">
        <v>267</v>
      </c>
      <c r="G4" s="133" t="str">
        <f>+C4</f>
        <v>2018. évi előirányzat</v>
      </c>
      <c r="H4" s="107" t="s">
        <v>738</v>
      </c>
      <c r="I4" s="1063" t="s">
        <v>698</v>
      </c>
      <c r="J4" s="103"/>
    </row>
    <row r="5" spans="1:10" s="109" customFormat="1">
      <c r="A5" s="134" t="s">
        <v>5</v>
      </c>
      <c r="B5" s="134" t="s">
        <v>6</v>
      </c>
      <c r="C5" s="134" t="s">
        <v>7</v>
      </c>
      <c r="D5" s="110" t="s">
        <v>8</v>
      </c>
      <c r="E5" s="110" t="s">
        <v>268</v>
      </c>
      <c r="F5" s="134" t="s">
        <v>8</v>
      </c>
      <c r="G5" s="134" t="s">
        <v>268</v>
      </c>
      <c r="H5" s="110" t="s">
        <v>740</v>
      </c>
      <c r="I5" s="111" t="s">
        <v>741</v>
      </c>
      <c r="J5" s="103"/>
    </row>
    <row r="6" spans="1:10" ht="16.5" customHeight="1">
      <c r="A6" s="135" t="s">
        <v>9</v>
      </c>
      <c r="B6" s="797" t="s">
        <v>540</v>
      </c>
      <c r="C6" s="127"/>
      <c r="D6" s="114"/>
      <c r="E6" s="1057"/>
      <c r="F6" s="797" t="str">
        <f>'1.sz.mell.'!B97</f>
        <v>Beruházások</v>
      </c>
      <c r="G6" s="127"/>
      <c r="H6" s="114"/>
      <c r="I6" s="1064"/>
      <c r="J6" s="103"/>
    </row>
    <row r="7" spans="1:10" ht="16.5" customHeight="1">
      <c r="A7" s="137" t="s">
        <v>12</v>
      </c>
      <c r="B7" s="798" t="s">
        <v>634</v>
      </c>
      <c r="C7" s="117"/>
      <c r="D7" s="1062"/>
      <c r="E7" s="1058"/>
      <c r="F7" s="797" t="str">
        <f>'1.sz.mell.'!B98</f>
        <v>Felújítások</v>
      </c>
      <c r="G7" s="127">
        <v>30603549</v>
      </c>
      <c r="H7" s="1062">
        <v>3690952</v>
      </c>
      <c r="I7" s="1065">
        <f>SUM(G7:H7)</f>
        <v>34294501</v>
      </c>
      <c r="J7" s="103"/>
    </row>
    <row r="8" spans="1:10" ht="16.5" customHeight="1">
      <c r="A8" s="135" t="s">
        <v>15</v>
      </c>
      <c r="B8" s="798" t="s">
        <v>635</v>
      </c>
      <c r="C8" s="117"/>
      <c r="D8" s="127"/>
      <c r="E8" s="1057"/>
      <c r="F8" s="797" t="str">
        <f>'1.sz.mell.'!B99</f>
        <v>Egyéb felhalmozási kiadások</v>
      </c>
      <c r="G8" s="127"/>
      <c r="H8" s="127"/>
      <c r="I8" s="1064"/>
      <c r="J8" s="103"/>
    </row>
    <row r="9" spans="1:10" ht="21.75" customHeight="1">
      <c r="A9" s="137" t="s">
        <v>18</v>
      </c>
      <c r="B9" s="799"/>
      <c r="C9" s="116"/>
      <c r="D9" s="127"/>
      <c r="E9" s="1057"/>
      <c r="F9" s="118" t="s">
        <v>281</v>
      </c>
      <c r="G9" s="127"/>
      <c r="H9" s="127"/>
      <c r="I9" s="1064"/>
      <c r="J9" s="103"/>
    </row>
    <row r="10" spans="1:10" ht="16.5" customHeight="1">
      <c r="A10" s="135" t="s">
        <v>21</v>
      </c>
      <c r="B10" s="798"/>
      <c r="C10" s="117"/>
      <c r="D10" s="127"/>
      <c r="E10" s="1057"/>
      <c r="F10" s="138" t="s">
        <v>282</v>
      </c>
      <c r="G10" s="127"/>
      <c r="H10" s="127"/>
      <c r="I10" s="1064"/>
      <c r="J10" s="103"/>
    </row>
    <row r="11" spans="1:10" ht="16.5" customHeight="1">
      <c r="A11" s="139" t="s">
        <v>24</v>
      </c>
      <c r="B11" s="800"/>
      <c r="C11" s="140"/>
      <c r="D11" s="117"/>
      <c r="E11" s="117"/>
      <c r="F11" s="138"/>
      <c r="G11" s="127"/>
      <c r="H11" s="117"/>
      <c r="I11" s="117"/>
      <c r="J11" s="103"/>
    </row>
    <row r="12" spans="1:10" s="143" customFormat="1" ht="16.5" customHeight="1">
      <c r="A12" s="111" t="s">
        <v>27</v>
      </c>
      <c r="B12" s="801" t="s">
        <v>636</v>
      </c>
      <c r="C12" s="124">
        <f>SUM(C6:C11)</f>
        <v>0</v>
      </c>
      <c r="D12" s="140"/>
      <c r="E12" s="140"/>
      <c r="F12" s="801" t="s">
        <v>283</v>
      </c>
      <c r="G12" s="124">
        <f>SUM(G6:G8)</f>
        <v>30603549</v>
      </c>
      <c r="H12" s="1201">
        <f>SUM(H7:H11)</f>
        <v>3690952</v>
      </c>
      <c r="I12" s="1201">
        <f>SUM(G12:H12)</f>
        <v>34294501</v>
      </c>
      <c r="J12" s="142"/>
    </row>
    <row r="13" spans="1:10" ht="16.5" customHeight="1">
      <c r="A13" s="136" t="s">
        <v>30</v>
      </c>
      <c r="B13" s="802" t="s">
        <v>284</v>
      </c>
      <c r="C13" s="144"/>
      <c r="D13" s="1059"/>
      <c r="E13" s="1059"/>
      <c r="F13" s="795" t="s">
        <v>272</v>
      </c>
      <c r="G13" s="145"/>
      <c r="H13" s="1059"/>
      <c r="I13" s="124"/>
      <c r="J13" s="103"/>
    </row>
    <row r="14" spans="1:10" ht="16.5" customHeight="1">
      <c r="A14" s="115" t="s">
        <v>33</v>
      </c>
      <c r="B14" s="794" t="s">
        <v>188</v>
      </c>
      <c r="C14" s="146">
        <f>SUM(C15:C16)</f>
        <v>30603549</v>
      </c>
      <c r="D14" s="1060"/>
      <c r="E14" s="1060">
        <f>SUM(C14:D14)</f>
        <v>30603549</v>
      </c>
      <c r="F14" s="796" t="s">
        <v>273</v>
      </c>
      <c r="G14" s="146"/>
      <c r="H14" s="1060"/>
      <c r="I14" s="126"/>
      <c r="J14" s="103"/>
    </row>
    <row r="15" spans="1:10" ht="16.5" customHeight="1">
      <c r="A15" s="147" t="s">
        <v>285</v>
      </c>
      <c r="B15" s="803" t="s">
        <v>286</v>
      </c>
      <c r="C15" s="146">
        <v>30603549</v>
      </c>
      <c r="D15" s="1061"/>
      <c r="E15" s="1061">
        <f>SUM(C15:D15)</f>
        <v>30603549</v>
      </c>
      <c r="F15" s="798"/>
      <c r="G15" s="146"/>
      <c r="H15" s="1061"/>
      <c r="I15" s="117"/>
      <c r="J15" s="103"/>
    </row>
    <row r="16" spans="1:10" ht="16.5" customHeight="1">
      <c r="A16" s="147" t="s">
        <v>287</v>
      </c>
      <c r="B16" s="803" t="s">
        <v>288</v>
      </c>
      <c r="C16" s="146"/>
      <c r="D16" s="1061"/>
      <c r="E16" s="1061"/>
      <c r="F16" s="798"/>
      <c r="G16" s="146"/>
      <c r="H16" s="1061"/>
      <c r="I16" s="117"/>
      <c r="J16" s="103"/>
    </row>
    <row r="17" spans="1:10" ht="16.5" customHeight="1">
      <c r="A17" s="148" t="s">
        <v>36</v>
      </c>
      <c r="B17" s="804" t="s">
        <v>289</v>
      </c>
      <c r="C17" s="149">
        <f>SUM(C13:C14)</f>
        <v>30603549</v>
      </c>
      <c r="D17" s="1061"/>
      <c r="E17" s="1199">
        <f>SUM(C17:D17)</f>
        <v>30603549</v>
      </c>
      <c r="F17" s="804" t="s">
        <v>290</v>
      </c>
      <c r="G17" s="149">
        <f>SUM(G13:G16)</f>
        <v>0</v>
      </c>
      <c r="H17" s="1061"/>
      <c r="I17" s="117"/>
      <c r="J17" s="103"/>
    </row>
    <row r="18" spans="1:10" ht="22.5" customHeight="1">
      <c r="A18" s="141" t="s">
        <v>38</v>
      </c>
      <c r="B18" s="801" t="s">
        <v>291</v>
      </c>
      <c r="C18" s="124">
        <f>+C12+C17</f>
        <v>30603549</v>
      </c>
      <c r="D18" s="1061"/>
      <c r="E18" s="1199">
        <f>SUM(C18:D18)</f>
        <v>30603549</v>
      </c>
      <c r="F18" s="801" t="s">
        <v>292</v>
      </c>
      <c r="G18" s="124">
        <f>SUM(G12+G17)</f>
        <v>30603549</v>
      </c>
      <c r="H18" s="1199">
        <f>SUM(H12)</f>
        <v>3690952</v>
      </c>
      <c r="I18" s="1200">
        <f>SUM(I12)</f>
        <v>34294501</v>
      </c>
      <c r="J18" s="103"/>
    </row>
    <row r="19" spans="1:10" ht="18.75" customHeight="1">
      <c r="A19" s="111" t="s">
        <v>40</v>
      </c>
      <c r="B19" s="801" t="s">
        <v>637</v>
      </c>
      <c r="C19" s="805" t="s">
        <v>716</v>
      </c>
      <c r="D19" s="1059"/>
      <c r="E19" s="1059"/>
      <c r="F19" s="801" t="s">
        <v>638</v>
      </c>
      <c r="G19" s="805" t="str">
        <f>IF(C11-G11&gt;0,C11-G11,"-")</f>
        <v>-</v>
      </c>
      <c r="H19" s="1059"/>
      <c r="I19" s="124"/>
      <c r="J19" s="103"/>
    </row>
    <row r="20" spans="1:10" ht="18.75" customHeight="1">
      <c r="A20" s="111" t="s">
        <v>42</v>
      </c>
      <c r="B20" s="801" t="s">
        <v>639</v>
      </c>
      <c r="C20" s="805" t="str">
        <f>IF(C12+C17-G18&lt;0,G18-(C11+C17),"-")</f>
        <v>-</v>
      </c>
      <c r="D20" s="1059"/>
      <c r="E20" s="1059"/>
      <c r="F20" s="801" t="s">
        <v>640</v>
      </c>
      <c r="G20" s="805" t="str">
        <f>IF(C11+C17-G18&gt;0,C11+C17-G18,"-")</f>
        <v>-</v>
      </c>
      <c r="H20" s="1059"/>
      <c r="I20" s="124"/>
      <c r="J20" s="103"/>
    </row>
  </sheetData>
  <mergeCells count="4">
    <mergeCell ref="A3:A4"/>
    <mergeCell ref="B3:C3"/>
    <mergeCell ref="F3:G3"/>
    <mergeCell ref="A1:I1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60" orientation="landscape" verticalDpi="300" r:id="rId1"/>
  <headerFooter alignWithMargins="0">
    <oddHeader>&amp;R&amp;"Times New Roman CE,Félkövér dőlt"&amp;12 2.2. melléklet az 1/2018. (II.14.)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66"/>
  <sheetViews>
    <sheetView workbookViewId="0">
      <selection activeCell="I57" sqref="I57"/>
    </sheetView>
  </sheetViews>
  <sheetFormatPr defaultColWidth="18.33203125" defaultRowHeight="12.75"/>
  <cols>
    <col min="1" max="1" width="9.33203125" style="150" customWidth="1"/>
    <col min="2" max="2" width="61" style="151" customWidth="1"/>
    <col min="3" max="3" width="16" style="150" customWidth="1"/>
    <col min="4" max="6" width="13.83203125" style="152" customWidth="1"/>
    <col min="7" max="8" width="13.6640625" style="151" customWidth="1"/>
    <col min="9" max="9" width="15.83203125" style="151" customWidth="1"/>
    <col min="10" max="16384" width="18.33203125" style="151"/>
  </cols>
  <sheetData>
    <row r="1" spans="1:9" ht="43.5" customHeight="1">
      <c r="A1" s="1301" t="s">
        <v>718</v>
      </c>
      <c r="B1" s="1301"/>
      <c r="C1" s="1301"/>
      <c r="D1" s="1301"/>
      <c r="E1" s="1301"/>
      <c r="F1" s="1301"/>
      <c r="G1" s="1301"/>
      <c r="H1" s="1301"/>
      <c r="I1" s="1301"/>
    </row>
    <row r="2" spans="1:9" ht="15.75" customHeight="1">
      <c r="A2" s="1300" t="s">
        <v>1</v>
      </c>
      <c r="B2" s="1300"/>
      <c r="C2" s="1300"/>
      <c r="D2" s="1300"/>
      <c r="E2" s="1300"/>
      <c r="F2" s="1300"/>
      <c r="G2" s="1300"/>
      <c r="H2" s="1300"/>
      <c r="I2" s="1300"/>
    </row>
    <row r="3" spans="1:9" s="156" customFormat="1" ht="22.5" customHeight="1">
      <c r="A3" s="1302" t="s">
        <v>293</v>
      </c>
      <c r="B3" s="1304" t="s">
        <v>294</v>
      </c>
      <c r="C3" s="154"/>
      <c r="D3" s="1306" t="s">
        <v>719</v>
      </c>
      <c r="E3" s="1307"/>
      <c r="F3" s="1308"/>
      <c r="G3" s="1296" t="s">
        <v>738</v>
      </c>
      <c r="H3" s="1309" t="s">
        <v>745</v>
      </c>
      <c r="I3" s="1298" t="s">
        <v>698</v>
      </c>
    </row>
    <row r="4" spans="1:9" s="159" customFormat="1" ht="25.5" customHeight="1">
      <c r="A4" s="1303"/>
      <c r="B4" s="1305"/>
      <c r="C4" s="157" t="s">
        <v>295</v>
      </c>
      <c r="D4" s="219" t="s">
        <v>297</v>
      </c>
      <c r="E4" s="157" t="s">
        <v>296</v>
      </c>
      <c r="F4" s="158" t="s">
        <v>399</v>
      </c>
      <c r="G4" s="1297"/>
      <c r="H4" s="1310"/>
      <c r="I4" s="1299"/>
    </row>
    <row r="5" spans="1:9" ht="28.5" customHeight="1">
      <c r="A5" s="170" t="s">
        <v>298</v>
      </c>
      <c r="B5" s="171" t="s">
        <v>299</v>
      </c>
      <c r="C5" s="172" t="s">
        <v>300</v>
      </c>
      <c r="D5" s="173">
        <v>4580000</v>
      </c>
      <c r="E5" s="174">
        <v>0</v>
      </c>
      <c r="F5" s="175">
        <v>0</v>
      </c>
      <c r="G5" s="1068"/>
      <c r="H5" s="1263"/>
      <c r="I5" s="1069"/>
    </row>
    <row r="6" spans="1:9" ht="29.25" customHeight="1">
      <c r="A6" s="176" t="s">
        <v>301</v>
      </c>
      <c r="B6" s="177" t="s">
        <v>302</v>
      </c>
      <c r="C6" s="178"/>
      <c r="D6" s="179"/>
      <c r="E6" s="179"/>
      <c r="F6" s="180"/>
      <c r="G6" s="1066"/>
      <c r="H6" s="1264"/>
      <c r="I6" s="1067"/>
    </row>
    <row r="7" spans="1:9" ht="28.5" customHeight="1">
      <c r="A7" s="181" t="s">
        <v>303</v>
      </c>
      <c r="B7" s="182" t="s">
        <v>304</v>
      </c>
      <c r="C7" s="183" t="s">
        <v>305</v>
      </c>
      <c r="D7" s="184">
        <v>22300</v>
      </c>
      <c r="E7" s="185"/>
      <c r="F7" s="186">
        <v>0</v>
      </c>
      <c r="G7" s="1066"/>
      <c r="H7" s="1264"/>
      <c r="I7" s="1067"/>
    </row>
    <row r="8" spans="1:9" ht="29.25" customHeight="1">
      <c r="A8" s="181" t="s">
        <v>306</v>
      </c>
      <c r="B8" s="182" t="s">
        <v>307</v>
      </c>
      <c r="C8" s="183" t="s">
        <v>308</v>
      </c>
      <c r="D8" s="184"/>
      <c r="E8" s="184"/>
      <c r="F8" s="186">
        <v>0</v>
      </c>
      <c r="G8" s="1066"/>
      <c r="H8" s="1264"/>
      <c r="I8" s="1067"/>
    </row>
    <row r="9" spans="1:9" ht="23.25" customHeight="1">
      <c r="A9" s="181" t="s">
        <v>309</v>
      </c>
      <c r="B9" s="182" t="s">
        <v>310</v>
      </c>
      <c r="C9" s="183" t="s">
        <v>311</v>
      </c>
      <c r="D9" s="184"/>
      <c r="E9" s="184"/>
      <c r="F9" s="186">
        <v>0</v>
      </c>
      <c r="G9" s="1066"/>
      <c r="H9" s="1264"/>
      <c r="I9" s="1067"/>
    </row>
    <row r="10" spans="1:9" ht="18.75" customHeight="1">
      <c r="A10" s="181" t="s">
        <v>312</v>
      </c>
      <c r="B10" s="182" t="s">
        <v>313</v>
      </c>
      <c r="C10" s="183" t="s">
        <v>308</v>
      </c>
      <c r="D10" s="184"/>
      <c r="E10" s="184"/>
      <c r="F10" s="186">
        <v>0</v>
      </c>
      <c r="G10" s="1066"/>
      <c r="H10" s="1264"/>
      <c r="I10" s="1067"/>
    </row>
    <row r="11" spans="1:9" ht="24" customHeight="1">
      <c r="A11" s="187" t="s">
        <v>314</v>
      </c>
      <c r="B11" s="188" t="s">
        <v>315</v>
      </c>
      <c r="C11" s="178" t="s">
        <v>316</v>
      </c>
      <c r="D11" s="179">
        <v>2700</v>
      </c>
      <c r="E11" s="189"/>
      <c r="F11" s="190">
        <v>0</v>
      </c>
      <c r="G11" s="1066"/>
      <c r="H11" s="1264"/>
      <c r="I11" s="1067"/>
    </row>
    <row r="12" spans="1:9" ht="35.25" customHeight="1">
      <c r="A12" s="187" t="s">
        <v>317</v>
      </c>
      <c r="B12" s="188" t="s">
        <v>318</v>
      </c>
      <c r="C12" s="191" t="s">
        <v>319</v>
      </c>
      <c r="D12" s="179">
        <v>2550</v>
      </c>
      <c r="E12" s="189"/>
      <c r="F12" s="190">
        <v>0</v>
      </c>
      <c r="G12" s="1066"/>
      <c r="H12" s="1264"/>
      <c r="I12" s="1067"/>
    </row>
    <row r="13" spans="1:9" ht="24.75" customHeight="1">
      <c r="A13" s="187" t="s">
        <v>320</v>
      </c>
      <c r="B13" s="188" t="s">
        <v>321</v>
      </c>
      <c r="C13" s="191" t="s">
        <v>322</v>
      </c>
      <c r="D13" s="179">
        <v>1</v>
      </c>
      <c r="E13" s="192"/>
      <c r="F13" s="967">
        <v>0</v>
      </c>
      <c r="G13" s="1066"/>
      <c r="H13" s="1264"/>
      <c r="I13" s="1067"/>
    </row>
    <row r="14" spans="1:9" ht="24.75" customHeight="1">
      <c r="A14" s="187"/>
      <c r="B14" s="188" t="s">
        <v>398</v>
      </c>
      <c r="C14" s="191"/>
      <c r="D14" s="179"/>
      <c r="E14" s="192"/>
      <c r="F14" s="190">
        <v>0</v>
      </c>
      <c r="G14" s="1066"/>
      <c r="H14" s="1264"/>
      <c r="I14" s="1067"/>
    </row>
    <row r="15" spans="1:9" ht="24.75" customHeight="1">
      <c r="A15" s="167" t="s">
        <v>323</v>
      </c>
      <c r="B15" s="168" t="s">
        <v>324</v>
      </c>
      <c r="C15" s="169" t="s">
        <v>325</v>
      </c>
      <c r="D15" s="193"/>
      <c r="E15" s="193"/>
      <c r="F15" s="194">
        <v>0</v>
      </c>
      <c r="G15" s="1066"/>
      <c r="H15" s="1264"/>
      <c r="I15" s="1067"/>
    </row>
    <row r="16" spans="1:9" ht="24.75" customHeight="1">
      <c r="A16" s="187" t="s">
        <v>643</v>
      </c>
      <c r="B16" s="188" t="s">
        <v>644</v>
      </c>
      <c r="C16" s="191" t="s">
        <v>325</v>
      </c>
      <c r="D16" s="179"/>
      <c r="E16" s="192"/>
      <c r="F16" s="190">
        <v>2831252</v>
      </c>
      <c r="G16" s="1066"/>
      <c r="H16" s="1264"/>
      <c r="I16" s="1202">
        <f>SUM(F16:G16)</f>
        <v>2831252</v>
      </c>
    </row>
    <row r="17" spans="1:9" ht="24.75" customHeight="1">
      <c r="A17" s="187" t="s">
        <v>645</v>
      </c>
      <c r="B17" s="188" t="s">
        <v>646</v>
      </c>
      <c r="C17" s="191" t="s">
        <v>325</v>
      </c>
      <c r="D17" s="179"/>
      <c r="E17" s="192"/>
      <c r="F17" s="190">
        <v>2265002</v>
      </c>
      <c r="G17" s="1070"/>
      <c r="H17" s="1265"/>
      <c r="I17" s="1203">
        <f>SUM(F17:G17)</f>
        <v>2265002</v>
      </c>
    </row>
    <row r="18" spans="1:9" s="161" customFormat="1" ht="30" customHeight="1">
      <c r="A18" s="162" t="s">
        <v>326</v>
      </c>
      <c r="B18" s="163" t="s">
        <v>327</v>
      </c>
      <c r="C18" s="164" t="s">
        <v>325</v>
      </c>
      <c r="D18" s="165"/>
      <c r="E18" s="165"/>
      <c r="F18" s="166">
        <v>0</v>
      </c>
      <c r="G18" s="1072"/>
      <c r="H18" s="1270">
        <v>15860</v>
      </c>
      <c r="I18" s="1271">
        <f>SUM(H18)</f>
        <v>15860</v>
      </c>
    </row>
    <row r="19" spans="1:9" ht="18.75" customHeight="1">
      <c r="A19" s="181" t="s">
        <v>328</v>
      </c>
      <c r="B19" s="184" t="s">
        <v>329</v>
      </c>
      <c r="C19" s="183" t="s">
        <v>316</v>
      </c>
      <c r="D19" s="195">
        <v>4419000</v>
      </c>
      <c r="E19" s="195">
        <v>1.5</v>
      </c>
      <c r="F19" s="186">
        <v>4419000</v>
      </c>
      <c r="G19" s="1068"/>
      <c r="H19" s="1263"/>
      <c r="I19" s="1204">
        <f>SUM(F19:G19)</f>
        <v>4419000</v>
      </c>
    </row>
    <row r="20" spans="1:9" ht="49.5" customHeight="1">
      <c r="A20" s="181" t="s">
        <v>330</v>
      </c>
      <c r="B20" s="182" t="s">
        <v>331</v>
      </c>
      <c r="C20" s="183" t="s">
        <v>316</v>
      </c>
      <c r="D20" s="195">
        <v>2205000</v>
      </c>
      <c r="E20" s="185">
        <v>1</v>
      </c>
      <c r="F20" s="186">
        <v>1470000</v>
      </c>
      <c r="G20" s="1066"/>
      <c r="H20" s="1264"/>
      <c r="I20" s="1202">
        <f>SUM(F20:G20)</f>
        <v>1470000</v>
      </c>
    </row>
    <row r="21" spans="1:9" ht="45.75" customHeight="1">
      <c r="A21" s="181" t="s">
        <v>332</v>
      </c>
      <c r="B21" s="182" t="s">
        <v>333</v>
      </c>
      <c r="C21" s="183" t="s">
        <v>316</v>
      </c>
      <c r="D21" s="195">
        <v>4419000</v>
      </c>
      <c r="E21" s="185"/>
      <c r="F21" s="186">
        <v>0</v>
      </c>
      <c r="G21" s="1066"/>
      <c r="H21" s="1264"/>
      <c r="I21" s="1067"/>
    </row>
    <row r="22" spans="1:9" ht="18.75" customHeight="1">
      <c r="A22" s="181" t="s">
        <v>334</v>
      </c>
      <c r="B22" s="184" t="s">
        <v>329</v>
      </c>
      <c r="C22" s="183" t="s">
        <v>316</v>
      </c>
      <c r="D22" s="195">
        <v>4419000</v>
      </c>
      <c r="E22" s="195">
        <v>1.5</v>
      </c>
      <c r="F22" s="186">
        <v>2209500</v>
      </c>
      <c r="G22" s="1066"/>
      <c r="H22" s="1264"/>
      <c r="I22" s="1202">
        <f>SUM(F22:G22)</f>
        <v>2209500</v>
      </c>
    </row>
    <row r="23" spans="1:9" ht="45" customHeight="1">
      <c r="A23" s="181" t="s">
        <v>335</v>
      </c>
      <c r="B23" s="182" t="s">
        <v>331</v>
      </c>
      <c r="C23" s="183" t="s">
        <v>316</v>
      </c>
      <c r="D23" s="195">
        <v>2205000</v>
      </c>
      <c r="E23" s="185">
        <v>1</v>
      </c>
      <c r="F23" s="186">
        <v>735000</v>
      </c>
      <c r="G23" s="1066"/>
      <c r="H23" s="1264"/>
      <c r="I23" s="1202">
        <f t="shared" ref="I23:I29" si="0">SUM(F23:G23)</f>
        <v>735000</v>
      </c>
    </row>
    <row r="24" spans="1:9" ht="18.75" customHeight="1">
      <c r="A24" s="187" t="s">
        <v>336</v>
      </c>
      <c r="B24" s="188" t="s">
        <v>647</v>
      </c>
      <c r="C24" s="178" t="s">
        <v>316</v>
      </c>
      <c r="D24" s="189">
        <v>81700</v>
      </c>
      <c r="E24" s="189">
        <v>11</v>
      </c>
      <c r="F24" s="190">
        <v>599133</v>
      </c>
      <c r="G24" s="1066"/>
      <c r="H24" s="1264"/>
      <c r="I24" s="1202">
        <f t="shared" si="0"/>
        <v>599133</v>
      </c>
    </row>
    <row r="25" spans="1:9" ht="18.75" customHeight="1">
      <c r="A25" s="187" t="s">
        <v>337</v>
      </c>
      <c r="B25" s="188" t="s">
        <v>650</v>
      </c>
      <c r="C25" s="178" t="s">
        <v>316</v>
      </c>
      <c r="D25" s="189">
        <v>40850</v>
      </c>
      <c r="E25" s="189">
        <v>0</v>
      </c>
      <c r="F25" s="190">
        <v>0</v>
      </c>
      <c r="G25" s="1066"/>
      <c r="H25" s="1264"/>
      <c r="I25" s="1202"/>
    </row>
    <row r="26" spans="1:9" ht="18.75" customHeight="1">
      <c r="A26" s="187" t="s">
        <v>338</v>
      </c>
      <c r="B26" s="188" t="s">
        <v>648</v>
      </c>
      <c r="C26" s="178" t="s">
        <v>316</v>
      </c>
      <c r="D26" s="189">
        <v>81700</v>
      </c>
      <c r="E26" s="189">
        <v>11</v>
      </c>
      <c r="F26" s="190">
        <v>299567</v>
      </c>
      <c r="G26" s="1066"/>
      <c r="H26" s="1264"/>
      <c r="I26" s="1202">
        <f t="shared" si="0"/>
        <v>299567</v>
      </c>
    </row>
    <row r="27" spans="1:9" ht="18.75" customHeight="1">
      <c r="A27" s="196" t="s">
        <v>649</v>
      </c>
      <c r="B27" s="197" t="s">
        <v>651</v>
      </c>
      <c r="C27" s="198" t="s">
        <v>316</v>
      </c>
      <c r="D27" s="189">
        <v>40850</v>
      </c>
      <c r="E27" s="189">
        <v>0</v>
      </c>
      <c r="F27" s="199">
        <v>0</v>
      </c>
      <c r="G27" s="1066"/>
      <c r="H27" s="1264"/>
      <c r="I27" s="1202"/>
    </row>
    <row r="28" spans="1:9" ht="18.75" customHeight="1">
      <c r="A28" s="167" t="s">
        <v>339</v>
      </c>
      <c r="B28" s="168" t="s">
        <v>340</v>
      </c>
      <c r="C28" s="169" t="s">
        <v>325</v>
      </c>
      <c r="D28" s="189"/>
      <c r="E28" s="174"/>
      <c r="F28" s="190"/>
      <c r="G28" s="1066"/>
      <c r="H28" s="1264"/>
      <c r="I28" s="1202"/>
    </row>
    <row r="29" spans="1:9" ht="37.5" customHeight="1">
      <c r="A29" s="187" t="s">
        <v>341</v>
      </c>
      <c r="B29" s="188" t="s">
        <v>342</v>
      </c>
      <c r="C29" s="178" t="s">
        <v>316</v>
      </c>
      <c r="D29" s="189">
        <v>401000</v>
      </c>
      <c r="E29" s="189">
        <v>1</v>
      </c>
      <c r="F29" s="190">
        <v>401000</v>
      </c>
      <c r="G29" s="1066"/>
      <c r="H29" s="1264"/>
      <c r="I29" s="1202">
        <f t="shared" si="0"/>
        <v>401000</v>
      </c>
    </row>
    <row r="30" spans="1:9" ht="44.25" customHeight="1">
      <c r="A30" s="187" t="s">
        <v>343</v>
      </c>
      <c r="B30" s="188" t="s">
        <v>344</v>
      </c>
      <c r="C30" s="178" t="s">
        <v>316</v>
      </c>
      <c r="D30" s="189"/>
      <c r="E30" s="189"/>
      <c r="F30" s="190"/>
      <c r="G30" s="1070"/>
      <c r="H30" s="1265"/>
      <c r="I30" s="1071"/>
    </row>
    <row r="31" spans="1:9" ht="30.75" customHeight="1">
      <c r="A31" s="200" t="s">
        <v>345</v>
      </c>
      <c r="B31" s="201" t="s">
        <v>346</v>
      </c>
      <c r="C31" s="202" t="s">
        <v>325</v>
      </c>
      <c r="D31" s="203"/>
      <c r="E31" s="203"/>
      <c r="F31" s="204">
        <f>F19+F20+F21+F22+F23+F24+F25+F26+F27+F28+F29+F30</f>
        <v>10133200</v>
      </c>
      <c r="G31" s="1073"/>
      <c r="H31" s="1266"/>
      <c r="I31" s="1205">
        <f>SUM(F31:G31)</f>
        <v>10133200</v>
      </c>
    </row>
    <row r="32" spans="1:9" ht="29.25" customHeight="1">
      <c r="A32" s="205" t="s">
        <v>347</v>
      </c>
      <c r="B32" s="206" t="s">
        <v>348</v>
      </c>
      <c r="C32" s="207" t="s">
        <v>325</v>
      </c>
      <c r="D32" s="208"/>
      <c r="E32" s="208"/>
      <c r="F32" s="209"/>
      <c r="G32" s="1068"/>
      <c r="H32" s="1263"/>
      <c r="I32" s="1069"/>
    </row>
    <row r="33" spans="1:9" ht="22.5" customHeight="1">
      <c r="A33" s="187" t="s">
        <v>349</v>
      </c>
      <c r="B33" s="188" t="s">
        <v>350</v>
      </c>
      <c r="C33" s="191" t="s">
        <v>351</v>
      </c>
      <c r="D33" s="179"/>
      <c r="E33" s="189"/>
      <c r="F33" s="190"/>
      <c r="G33" s="1066"/>
      <c r="H33" s="1264"/>
      <c r="I33" s="1067"/>
    </row>
    <row r="34" spans="1:9" ht="22.5" customHeight="1">
      <c r="A34" s="187" t="s">
        <v>352</v>
      </c>
      <c r="B34" s="188" t="s">
        <v>353</v>
      </c>
      <c r="C34" s="191" t="s">
        <v>351</v>
      </c>
      <c r="D34" s="179"/>
      <c r="E34" s="189"/>
      <c r="F34" s="190"/>
      <c r="G34" s="1066"/>
      <c r="H34" s="1264"/>
      <c r="I34" s="1067"/>
    </row>
    <row r="35" spans="1:9" ht="18.75" customHeight="1">
      <c r="A35" s="187" t="s">
        <v>354</v>
      </c>
      <c r="B35" s="188" t="s">
        <v>355</v>
      </c>
      <c r="C35" s="178" t="s">
        <v>316</v>
      </c>
      <c r="D35" s="189"/>
      <c r="E35" s="189"/>
      <c r="F35" s="190"/>
      <c r="G35" s="1066"/>
      <c r="H35" s="1264"/>
      <c r="I35" s="1067"/>
    </row>
    <row r="36" spans="1:9" ht="18.75" customHeight="1">
      <c r="A36" s="187" t="s">
        <v>356</v>
      </c>
      <c r="B36" s="188" t="s">
        <v>357</v>
      </c>
      <c r="C36" s="178" t="s">
        <v>316</v>
      </c>
      <c r="D36" s="189"/>
      <c r="E36" s="189"/>
      <c r="F36" s="190"/>
      <c r="G36" s="1066"/>
      <c r="H36" s="1264"/>
      <c r="I36" s="1067"/>
    </row>
    <row r="37" spans="1:9" ht="18.75" customHeight="1">
      <c r="A37" s="187" t="s">
        <v>358</v>
      </c>
      <c r="B37" s="188" t="s">
        <v>359</v>
      </c>
      <c r="C37" s="178" t="s">
        <v>316</v>
      </c>
      <c r="D37" s="189"/>
      <c r="E37" s="189"/>
      <c r="F37" s="190"/>
      <c r="G37" s="1066"/>
      <c r="H37" s="1264"/>
      <c r="I37" s="1067"/>
    </row>
    <row r="38" spans="1:9" ht="18.75" customHeight="1">
      <c r="A38" s="187" t="s">
        <v>360</v>
      </c>
      <c r="B38" s="188" t="s">
        <v>361</v>
      </c>
      <c r="C38" s="178" t="s">
        <v>316</v>
      </c>
      <c r="D38" s="189"/>
      <c r="E38" s="189"/>
      <c r="F38" s="190"/>
      <c r="G38" s="1066"/>
      <c r="H38" s="1264"/>
      <c r="I38" s="1067"/>
    </row>
    <row r="39" spans="1:9" ht="18.75" customHeight="1">
      <c r="A39" s="187" t="s">
        <v>362</v>
      </c>
      <c r="B39" s="188" t="s">
        <v>363</v>
      </c>
      <c r="C39" s="178" t="s">
        <v>316</v>
      </c>
      <c r="D39" s="189"/>
      <c r="E39" s="189"/>
      <c r="F39" s="190"/>
      <c r="G39" s="1066"/>
      <c r="H39" s="1264"/>
      <c r="I39" s="1067"/>
    </row>
    <row r="40" spans="1:9" ht="18.75" customHeight="1">
      <c r="A40" s="187" t="s">
        <v>364</v>
      </c>
      <c r="B40" s="188" t="s">
        <v>365</v>
      </c>
      <c r="C40" s="178" t="s">
        <v>316</v>
      </c>
      <c r="D40" s="189"/>
      <c r="E40" s="189"/>
      <c r="F40" s="190"/>
      <c r="G40" s="1066"/>
      <c r="H40" s="1264"/>
      <c r="I40" s="1067"/>
    </row>
    <row r="41" spans="1:9" ht="25.5" customHeight="1">
      <c r="A41" s="187" t="s">
        <v>366</v>
      </c>
      <c r="B41" s="188" t="s">
        <v>367</v>
      </c>
      <c r="C41" s="178" t="s">
        <v>316</v>
      </c>
      <c r="D41" s="189"/>
      <c r="E41" s="189"/>
      <c r="F41" s="190"/>
      <c r="G41" s="1066"/>
      <c r="H41" s="1264"/>
      <c r="I41" s="1067"/>
    </row>
    <row r="42" spans="1:9" ht="25.5" customHeight="1">
      <c r="A42" s="187" t="s">
        <v>652</v>
      </c>
      <c r="B42" s="188" t="s">
        <v>653</v>
      </c>
      <c r="C42" s="178" t="s">
        <v>654</v>
      </c>
      <c r="D42" s="189">
        <v>3100000</v>
      </c>
      <c r="E42" s="189">
        <v>12</v>
      </c>
      <c r="F42" s="190">
        <v>3100000</v>
      </c>
      <c r="G42" s="1066"/>
      <c r="H42" s="1264"/>
      <c r="I42" s="1202">
        <f>SUM(F42:G42)</f>
        <v>3100000</v>
      </c>
    </row>
    <row r="43" spans="1:9" ht="30" customHeight="1">
      <c r="A43" s="187" t="s">
        <v>368</v>
      </c>
      <c r="B43" s="188" t="s">
        <v>369</v>
      </c>
      <c r="C43" s="178" t="s">
        <v>316</v>
      </c>
      <c r="D43" s="189"/>
      <c r="E43" s="189"/>
      <c r="F43" s="190"/>
      <c r="G43" s="1066"/>
      <c r="H43" s="1264"/>
      <c r="I43" s="1067"/>
    </row>
    <row r="44" spans="1:9" ht="22.5" customHeight="1">
      <c r="A44" s="187" t="s">
        <v>370</v>
      </c>
      <c r="B44" s="188" t="s">
        <v>371</v>
      </c>
      <c r="C44" s="178" t="s">
        <v>316</v>
      </c>
      <c r="D44" s="189"/>
      <c r="E44" s="189"/>
      <c r="F44" s="190"/>
      <c r="G44" s="1066"/>
      <c r="H44" s="1264"/>
      <c r="I44" s="1067"/>
    </row>
    <row r="45" spans="1:9" ht="33.75" customHeight="1">
      <c r="A45" s="187" t="s">
        <v>372</v>
      </c>
      <c r="B45" s="188" t="s">
        <v>373</v>
      </c>
      <c r="C45" s="178" t="s">
        <v>316</v>
      </c>
      <c r="D45" s="189"/>
      <c r="E45" s="189"/>
      <c r="F45" s="190"/>
      <c r="G45" s="1066"/>
      <c r="H45" s="1264"/>
      <c r="I45" s="1067"/>
    </row>
    <row r="46" spans="1:9" ht="33.75" customHeight="1">
      <c r="A46" s="187" t="s">
        <v>374</v>
      </c>
      <c r="B46" s="188" t="s">
        <v>375</v>
      </c>
      <c r="C46" s="178" t="s">
        <v>316</v>
      </c>
      <c r="D46" s="192"/>
      <c r="E46" s="189"/>
      <c r="F46" s="190"/>
      <c r="G46" s="1066"/>
      <c r="H46" s="1264"/>
      <c r="I46" s="1067"/>
    </row>
    <row r="47" spans="1:9" ht="18.75" customHeight="1">
      <c r="A47" s="187" t="s">
        <v>376</v>
      </c>
      <c r="B47" s="188" t="s">
        <v>377</v>
      </c>
      <c r="C47" s="178" t="s">
        <v>325</v>
      </c>
      <c r="D47" s="179"/>
      <c r="E47" s="189"/>
      <c r="F47" s="190"/>
      <c r="G47" s="1066"/>
      <c r="H47" s="1264"/>
      <c r="I47" s="1067"/>
    </row>
    <row r="48" spans="1:9" ht="27" customHeight="1">
      <c r="A48" s="187" t="s">
        <v>378</v>
      </c>
      <c r="B48" s="188" t="s">
        <v>379</v>
      </c>
      <c r="C48" s="178" t="s">
        <v>316</v>
      </c>
      <c r="D48" s="189">
        <v>1900000</v>
      </c>
      <c r="E48" s="192">
        <v>0.36</v>
      </c>
      <c r="F48" s="190">
        <v>684000</v>
      </c>
      <c r="G48" s="1066"/>
      <c r="H48" s="1264"/>
      <c r="I48" s="1202">
        <f>SUM(F48:G48)</f>
        <v>684000</v>
      </c>
    </row>
    <row r="49" spans="1:9" ht="18.75" customHeight="1">
      <c r="A49" s="187" t="s">
        <v>380</v>
      </c>
      <c r="B49" s="188" t="s">
        <v>381</v>
      </c>
      <c r="C49" s="178" t="s">
        <v>325</v>
      </c>
      <c r="D49" s="189"/>
      <c r="E49" s="179"/>
      <c r="F49" s="190">
        <v>621047</v>
      </c>
      <c r="G49" s="1207">
        <v>233888</v>
      </c>
      <c r="H49" s="1267">
        <v>-43416</v>
      </c>
      <c r="I49" s="1202">
        <f>SUM(F49:H49)</f>
        <v>811519</v>
      </c>
    </row>
    <row r="50" spans="1:9" ht="29.25" customHeight="1">
      <c r="A50" s="187" t="s">
        <v>382</v>
      </c>
      <c r="B50" s="188" t="s">
        <v>383</v>
      </c>
      <c r="C50" s="178" t="s">
        <v>325</v>
      </c>
      <c r="D50" s="189"/>
      <c r="E50" s="189"/>
      <c r="F50" s="210"/>
      <c r="G50" s="1207"/>
      <c r="H50" s="1267"/>
      <c r="I50" s="1067"/>
    </row>
    <row r="51" spans="1:9" ht="31.5" customHeight="1">
      <c r="A51" s="167" t="s">
        <v>384</v>
      </c>
      <c r="B51" s="168" t="s">
        <v>385</v>
      </c>
      <c r="C51" s="169" t="s">
        <v>325</v>
      </c>
      <c r="D51" s="193"/>
      <c r="E51" s="193"/>
      <c r="F51" s="211">
        <f>F42+F48+F49</f>
        <v>4405047</v>
      </c>
      <c r="G51" s="1209">
        <f>SUM(G49)</f>
        <v>233888</v>
      </c>
      <c r="H51" s="1268"/>
      <c r="I51" s="1208">
        <f>SUM(I42:I49)</f>
        <v>4595519</v>
      </c>
    </row>
    <row r="52" spans="1:9" ht="38.25" customHeight="1">
      <c r="A52" s="187" t="s">
        <v>386</v>
      </c>
      <c r="B52" s="188" t="s">
        <v>387</v>
      </c>
      <c r="C52" s="178" t="s">
        <v>388</v>
      </c>
      <c r="D52" s="189"/>
      <c r="E52" s="189"/>
      <c r="F52" s="190">
        <v>1800000</v>
      </c>
      <c r="G52" s="1066"/>
      <c r="H52" s="1264"/>
      <c r="I52" s="1202">
        <f>SUM(F52:G52)</f>
        <v>1800000</v>
      </c>
    </row>
    <row r="53" spans="1:9" ht="37.5" customHeight="1">
      <c r="A53" s="187" t="s">
        <v>389</v>
      </c>
      <c r="B53" s="188" t="s">
        <v>390</v>
      </c>
      <c r="C53" s="178" t="s">
        <v>388</v>
      </c>
      <c r="D53" s="179"/>
      <c r="E53" s="179"/>
      <c r="F53" s="210"/>
      <c r="G53" s="1066"/>
      <c r="H53" s="1264"/>
      <c r="I53" s="1067"/>
    </row>
    <row r="54" spans="1:9" ht="39" customHeight="1">
      <c r="A54" s="187" t="s">
        <v>391</v>
      </c>
      <c r="B54" s="188" t="s">
        <v>392</v>
      </c>
      <c r="C54" s="178" t="s">
        <v>388</v>
      </c>
      <c r="D54" s="179"/>
      <c r="E54" s="179"/>
      <c r="F54" s="190"/>
      <c r="G54" s="1066"/>
      <c r="H54" s="1264"/>
      <c r="I54" s="1067"/>
    </row>
    <row r="55" spans="1:9" ht="18" customHeight="1">
      <c r="A55" s="212" t="s">
        <v>393</v>
      </c>
      <c r="B55" s="213" t="s">
        <v>394</v>
      </c>
      <c r="C55" s="214" t="s">
        <v>388</v>
      </c>
      <c r="D55" s="215"/>
      <c r="E55" s="215"/>
      <c r="F55" s="216">
        <f>F52+F53+F54</f>
        <v>1800000</v>
      </c>
      <c r="G55" s="1066"/>
      <c r="H55" s="1264"/>
      <c r="I55" s="1206">
        <f>SUM(F55:G55)</f>
        <v>1800000</v>
      </c>
    </row>
    <row r="56" spans="1:9" ht="21.75" customHeight="1">
      <c r="A56" s="162"/>
      <c r="B56" s="165" t="s">
        <v>395</v>
      </c>
      <c r="C56" s="217"/>
      <c r="D56" s="218"/>
      <c r="E56" s="218"/>
      <c r="F56" s="166">
        <f>F18+F31+F51+F55</f>
        <v>16338247</v>
      </c>
      <c r="G56" s="1210">
        <f>SUM(G51)</f>
        <v>233888</v>
      </c>
      <c r="H56" s="1269"/>
      <c r="I56" s="1211">
        <f>SUM(I55,I51,I31,I18)</f>
        <v>16544579</v>
      </c>
    </row>
    <row r="60" spans="1:9" ht="18.75" customHeight="1">
      <c r="C60" s="1294"/>
      <c r="D60" s="1294"/>
      <c r="E60" s="1294"/>
      <c r="F60" s="153"/>
    </row>
    <row r="61" spans="1:9" ht="18.75" customHeight="1">
      <c r="C61" s="1293"/>
      <c r="D61" s="1293"/>
      <c r="E61" s="1293"/>
      <c r="F61" s="160"/>
    </row>
    <row r="62" spans="1:9" ht="18.75" customHeight="1">
      <c r="C62" s="1294"/>
      <c r="D62" s="1294"/>
      <c r="E62" s="1294"/>
      <c r="F62" s="153"/>
    </row>
    <row r="63" spans="1:9" ht="18.75" customHeight="1">
      <c r="C63" s="1294"/>
      <c r="D63" s="1294"/>
      <c r="E63" s="1294"/>
      <c r="F63" s="153"/>
    </row>
    <row r="64" spans="1:9" ht="18.75" customHeight="1">
      <c r="C64" s="1294"/>
      <c r="D64" s="1294"/>
      <c r="E64" s="1294"/>
      <c r="F64" s="153"/>
    </row>
    <row r="65" spans="3:6" ht="18.75" customHeight="1">
      <c r="C65" s="1295"/>
      <c r="D65" s="1295"/>
      <c r="E65" s="1295"/>
      <c r="F65" s="155"/>
    </row>
    <row r="66" spans="3:6">
      <c r="D66" s="150"/>
    </row>
  </sheetData>
  <mergeCells count="14">
    <mergeCell ref="G3:G4"/>
    <mergeCell ref="I3:I4"/>
    <mergeCell ref="A2:I2"/>
    <mergeCell ref="A1:I1"/>
    <mergeCell ref="C60:E60"/>
    <mergeCell ref="A3:A4"/>
    <mergeCell ref="B3:B4"/>
    <mergeCell ref="D3:F3"/>
    <mergeCell ref="H3:H4"/>
    <mergeCell ref="C61:E61"/>
    <mergeCell ref="C62:E62"/>
    <mergeCell ref="C63:E63"/>
    <mergeCell ref="C64:E64"/>
    <mergeCell ref="C65:E6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headerFooter>
    <oddHeader>&amp;R&amp;"Times New Roman CE,Félkövér dőlt"&amp;11 3. melléklet az 1/2018.(II.14.)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21"/>
  <sheetViews>
    <sheetView zoomScale="91" zoomScaleNormal="91" workbookViewId="0">
      <selection sqref="A1:N19"/>
    </sheetView>
  </sheetViews>
  <sheetFormatPr defaultColWidth="9.33203125" defaultRowHeight="12.75"/>
  <cols>
    <col min="1" max="1" width="6.83203125" style="620" customWidth="1"/>
    <col min="2" max="2" width="33.6640625" style="620" customWidth="1"/>
    <col min="3" max="3" width="10.33203125" style="624" customWidth="1"/>
    <col min="4" max="4" width="10.33203125" style="620" customWidth="1"/>
    <col min="5" max="5" width="12.33203125" style="620" customWidth="1"/>
    <col min="6" max="6" width="12.83203125" style="620" customWidth="1"/>
    <col min="7" max="7" width="14.33203125" style="620" customWidth="1"/>
    <col min="8" max="11" width="13.1640625" style="620" customWidth="1"/>
    <col min="12" max="12" width="16.5" style="620" customWidth="1"/>
    <col min="13" max="13" width="14.1640625" style="620" customWidth="1"/>
    <col min="14" max="14" width="16.83203125" style="620" customWidth="1"/>
    <col min="15" max="16384" width="9.33203125" style="620"/>
  </cols>
  <sheetData>
    <row r="1" spans="1:14" ht="37.5" customHeight="1">
      <c r="A1" s="1313" t="s">
        <v>720</v>
      </c>
      <c r="B1" s="1313"/>
      <c r="C1" s="1313"/>
      <c r="D1" s="1313"/>
      <c r="E1" s="1313"/>
      <c r="F1" s="1313"/>
      <c r="G1" s="1313"/>
      <c r="H1" s="1313"/>
      <c r="I1" s="1313"/>
      <c r="J1" s="1313"/>
      <c r="K1" s="1313"/>
      <c r="L1" s="1313"/>
      <c r="M1" s="1313"/>
      <c r="N1" s="1313"/>
    </row>
    <row r="2" spans="1:14" ht="18.75" customHeight="1">
      <c r="M2" s="1314" t="s">
        <v>1</v>
      </c>
      <c r="N2" s="1314"/>
    </row>
    <row r="3" spans="1:14" ht="18" customHeight="1">
      <c r="A3" s="1321" t="s">
        <v>396</v>
      </c>
      <c r="B3" s="1319" t="s">
        <v>267</v>
      </c>
      <c r="C3" s="1319" t="s">
        <v>611</v>
      </c>
      <c r="D3" s="1319" t="s">
        <v>612</v>
      </c>
      <c r="E3" s="1319" t="s">
        <v>613</v>
      </c>
      <c r="F3" s="1319" t="s">
        <v>614</v>
      </c>
      <c r="G3" s="1319"/>
      <c r="H3" s="1319"/>
      <c r="I3" s="1315" t="s">
        <v>615</v>
      </c>
      <c r="J3" s="1316"/>
      <c r="K3" s="1316"/>
      <c r="L3" s="1316"/>
      <c r="M3" s="1316"/>
      <c r="N3" s="1317"/>
    </row>
    <row r="4" spans="1:14" ht="18" customHeight="1">
      <c r="A4" s="1322"/>
      <c r="B4" s="1318"/>
      <c r="C4" s="1318"/>
      <c r="D4" s="1318"/>
      <c r="E4" s="1318"/>
      <c r="F4" s="1318"/>
      <c r="G4" s="1318"/>
      <c r="H4" s="1318"/>
      <c r="I4" s="1318" t="s">
        <v>616</v>
      </c>
      <c r="J4" s="1318"/>
      <c r="K4" s="1318"/>
      <c r="L4" s="1318"/>
      <c r="M4" s="1318" t="s">
        <v>617</v>
      </c>
      <c r="N4" s="1311"/>
    </row>
    <row r="5" spans="1:14" ht="18" customHeight="1">
      <c r="A5" s="1322"/>
      <c r="B5" s="1318"/>
      <c r="C5" s="1318"/>
      <c r="D5" s="1318"/>
      <c r="E5" s="1318"/>
      <c r="F5" s="1318" t="s">
        <v>618</v>
      </c>
      <c r="G5" s="1318" t="s">
        <v>419</v>
      </c>
      <c r="H5" s="1318" t="s">
        <v>619</v>
      </c>
      <c r="I5" s="1318" t="s">
        <v>620</v>
      </c>
      <c r="J5" s="1318"/>
      <c r="K5" s="1320" t="s">
        <v>624</v>
      </c>
      <c r="L5" s="1318" t="s">
        <v>621</v>
      </c>
      <c r="M5" s="1318" t="s">
        <v>620</v>
      </c>
      <c r="N5" s="1311" t="s">
        <v>621</v>
      </c>
    </row>
    <row r="6" spans="1:14" ht="67.5" customHeight="1">
      <c r="A6" s="1323"/>
      <c r="B6" s="1320"/>
      <c r="C6" s="1320" t="s">
        <v>622</v>
      </c>
      <c r="D6" s="1320"/>
      <c r="E6" s="1320"/>
      <c r="F6" s="1320"/>
      <c r="G6" s="1320"/>
      <c r="H6" s="1320"/>
      <c r="I6" s="771" t="s">
        <v>397</v>
      </c>
      <c r="J6" s="771" t="s">
        <v>623</v>
      </c>
      <c r="K6" s="1324"/>
      <c r="L6" s="1320"/>
      <c r="M6" s="1320"/>
      <c r="N6" s="1312"/>
    </row>
    <row r="7" spans="1:14" ht="25.5" customHeight="1">
      <c r="A7" s="774" t="s">
        <v>9</v>
      </c>
      <c r="B7" s="775"/>
      <c r="C7" s="776"/>
      <c r="D7" s="775"/>
      <c r="E7" s="775"/>
      <c r="F7" s="775"/>
      <c r="G7" s="775"/>
      <c r="H7" s="775"/>
      <c r="I7" s="775"/>
      <c r="J7" s="775"/>
      <c r="K7" s="775"/>
      <c r="L7" s="775"/>
      <c r="M7" s="775"/>
      <c r="N7" s="777"/>
    </row>
    <row r="8" spans="1:14" ht="25.5" customHeight="1">
      <c r="A8" s="623" t="s">
        <v>12</v>
      </c>
      <c r="B8" s="773"/>
      <c r="C8" s="772"/>
      <c r="D8" s="773"/>
      <c r="E8" s="773"/>
      <c r="F8" s="773"/>
      <c r="G8" s="773"/>
      <c r="H8" s="773"/>
      <c r="I8" s="773"/>
      <c r="J8" s="773"/>
      <c r="K8" s="773"/>
      <c r="L8" s="773"/>
      <c r="M8" s="773"/>
      <c r="N8" s="778"/>
    </row>
    <row r="9" spans="1:14" ht="25.5" customHeight="1">
      <c r="A9" s="623" t="s">
        <v>15</v>
      </c>
      <c r="B9" s="773"/>
      <c r="C9" s="772"/>
      <c r="D9" s="773"/>
      <c r="E9" s="773"/>
      <c r="F9" s="773"/>
      <c r="G9" s="773"/>
      <c r="H9" s="773"/>
      <c r="I9" s="773"/>
      <c r="J9" s="773"/>
      <c r="K9" s="773"/>
      <c r="L9" s="773"/>
      <c r="M9" s="773"/>
      <c r="N9" s="778"/>
    </row>
    <row r="10" spans="1:14" ht="25.5" customHeight="1">
      <c r="A10" s="623" t="s">
        <v>18</v>
      </c>
      <c r="B10" s="773"/>
      <c r="C10" s="772"/>
      <c r="D10" s="773"/>
      <c r="E10" s="773"/>
      <c r="F10" s="773"/>
      <c r="G10" s="773"/>
      <c r="H10" s="773"/>
      <c r="I10" s="773"/>
      <c r="J10" s="773"/>
      <c r="K10" s="773"/>
      <c r="L10" s="773"/>
      <c r="M10" s="773"/>
      <c r="N10" s="778"/>
    </row>
    <row r="11" spans="1:14" ht="25.5" customHeight="1">
      <c r="A11" s="623" t="s">
        <v>21</v>
      </c>
      <c r="B11" s="773"/>
      <c r="C11" s="772"/>
      <c r="D11" s="773"/>
      <c r="E11" s="773"/>
      <c r="F11" s="773"/>
      <c r="G11" s="773"/>
      <c r="H11" s="773"/>
      <c r="I11" s="773"/>
      <c r="J11" s="773"/>
      <c r="K11" s="773"/>
      <c r="L11" s="773"/>
      <c r="M11" s="773"/>
      <c r="N11" s="778"/>
    </row>
    <row r="12" spans="1:14" ht="25.5" customHeight="1">
      <c r="A12" s="779" t="s">
        <v>24</v>
      </c>
      <c r="B12" s="780"/>
      <c r="C12" s="781"/>
      <c r="D12" s="780"/>
      <c r="E12" s="780"/>
      <c r="F12" s="780"/>
      <c r="G12" s="780"/>
      <c r="H12" s="780"/>
      <c r="I12" s="780"/>
      <c r="J12" s="780"/>
      <c r="K12" s="780"/>
      <c r="L12" s="780"/>
      <c r="M12" s="780"/>
      <c r="N12" s="782"/>
    </row>
    <row r="13" spans="1:14" ht="25.5" customHeight="1">
      <c r="A13" s="621" t="s">
        <v>27</v>
      </c>
      <c r="B13" s="785" t="s">
        <v>625</v>
      </c>
      <c r="C13" s="331"/>
      <c r="D13" s="785"/>
      <c r="E13" s="785"/>
      <c r="F13" s="785"/>
      <c r="G13" s="785"/>
      <c r="H13" s="785"/>
      <c r="I13" s="785"/>
      <c r="J13" s="785"/>
      <c r="K13" s="785"/>
      <c r="L13" s="785"/>
      <c r="M13" s="785"/>
      <c r="N13" s="786"/>
    </row>
    <row r="14" spans="1:14" ht="25.5" customHeight="1">
      <c r="A14" s="622" t="s">
        <v>30</v>
      </c>
      <c r="B14" s="775" t="s">
        <v>676</v>
      </c>
      <c r="C14" s="821">
        <v>2017</v>
      </c>
      <c r="D14" s="819">
        <v>2018</v>
      </c>
      <c r="E14" s="775">
        <v>31390704</v>
      </c>
      <c r="F14" s="775">
        <v>0</v>
      </c>
      <c r="G14" s="775">
        <v>1387155</v>
      </c>
      <c r="H14" s="775">
        <v>30603549</v>
      </c>
      <c r="I14" s="775">
        <v>31390704</v>
      </c>
      <c r="J14" s="775">
        <v>31390704</v>
      </c>
      <c r="K14" s="775"/>
      <c r="L14" s="783"/>
      <c r="M14" s="783"/>
      <c r="N14" s="784"/>
    </row>
    <row r="15" spans="1:14" ht="25.5" customHeight="1">
      <c r="A15" s="623" t="s">
        <v>33</v>
      </c>
      <c r="B15" s="773"/>
      <c r="C15" s="820"/>
      <c r="D15" s="820"/>
      <c r="E15" s="773"/>
      <c r="F15" s="773"/>
      <c r="G15" s="773"/>
      <c r="H15" s="773"/>
      <c r="I15" s="773"/>
      <c r="J15" s="773"/>
      <c r="K15" s="773"/>
      <c r="L15" s="773"/>
      <c r="M15" s="773"/>
      <c r="N15" s="778"/>
    </row>
    <row r="16" spans="1:14" ht="25.5" customHeight="1">
      <c r="A16" s="623" t="s">
        <v>36</v>
      </c>
      <c r="B16" s="773"/>
      <c r="C16" s="772"/>
      <c r="D16" s="773"/>
      <c r="E16" s="773"/>
      <c r="F16" s="773"/>
      <c r="G16" s="773"/>
      <c r="H16" s="773"/>
      <c r="I16" s="773"/>
      <c r="J16" s="773"/>
      <c r="K16" s="773"/>
      <c r="L16" s="773"/>
      <c r="M16" s="773"/>
      <c r="N16" s="778"/>
    </row>
    <row r="17" spans="1:14" ht="25.5" customHeight="1">
      <c r="A17" s="779" t="s">
        <v>38</v>
      </c>
      <c r="B17" s="780"/>
      <c r="C17" s="781"/>
      <c r="D17" s="780"/>
      <c r="E17" s="780"/>
      <c r="F17" s="780"/>
      <c r="G17" s="780"/>
      <c r="H17" s="780"/>
      <c r="I17" s="780"/>
      <c r="J17" s="780"/>
      <c r="K17" s="780"/>
      <c r="L17" s="780"/>
      <c r="M17" s="780"/>
      <c r="N17" s="782"/>
    </row>
    <row r="18" spans="1:14" ht="25.5" customHeight="1">
      <c r="A18" s="621" t="s">
        <v>40</v>
      </c>
      <c r="B18" s="785" t="s">
        <v>626</v>
      </c>
      <c r="C18" s="331"/>
      <c r="D18" s="785"/>
      <c r="E18" s="785">
        <f>E14+E15+E16+E17</f>
        <v>31390704</v>
      </c>
      <c r="F18" s="785">
        <f t="shared" ref="F18:L18" si="0">F14+F15+F16+F17</f>
        <v>0</v>
      </c>
      <c r="G18" s="785">
        <f t="shared" si="0"/>
        <v>1387155</v>
      </c>
      <c r="H18" s="785">
        <f t="shared" si="0"/>
        <v>30603549</v>
      </c>
      <c r="I18" s="785">
        <f t="shared" si="0"/>
        <v>31390704</v>
      </c>
      <c r="J18" s="785">
        <f t="shared" si="0"/>
        <v>31390704</v>
      </c>
      <c r="K18" s="785">
        <f t="shared" si="0"/>
        <v>0</v>
      </c>
      <c r="L18" s="785">
        <f t="shared" si="0"/>
        <v>0</v>
      </c>
      <c r="M18" s="785"/>
      <c r="N18" s="786"/>
    </row>
    <row r="19" spans="1:14" ht="25.5" customHeight="1">
      <c r="A19" s="621" t="s">
        <v>42</v>
      </c>
      <c r="B19" s="785" t="s">
        <v>395</v>
      </c>
      <c r="C19" s="331"/>
      <c r="D19" s="785"/>
      <c r="E19" s="785">
        <f>E13+E18</f>
        <v>31390704</v>
      </c>
      <c r="F19" s="785">
        <f t="shared" ref="F19:L19" si="1">F13+F18</f>
        <v>0</v>
      </c>
      <c r="G19" s="785">
        <f t="shared" si="1"/>
        <v>1387155</v>
      </c>
      <c r="H19" s="785">
        <f t="shared" si="1"/>
        <v>30603549</v>
      </c>
      <c r="I19" s="785">
        <f t="shared" si="1"/>
        <v>31390704</v>
      </c>
      <c r="J19" s="785">
        <f t="shared" si="1"/>
        <v>31390704</v>
      </c>
      <c r="K19" s="785">
        <f t="shared" si="1"/>
        <v>0</v>
      </c>
      <c r="L19" s="785">
        <f t="shared" si="1"/>
        <v>0</v>
      </c>
      <c r="M19" s="785"/>
      <c r="N19" s="786"/>
    </row>
    <row r="20" spans="1:14" ht="17.25" customHeight="1">
      <c r="A20" s="624"/>
    </row>
    <row r="21" spans="1:14" ht="17.25" customHeight="1">
      <c r="A21" s="624"/>
    </row>
  </sheetData>
  <mergeCells count="20"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  <mergeCell ref="G5:G6"/>
    <mergeCell ref="H5:H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az 1/2018. (II.14.) önkormányzati rendelethez&amp;"Times New Roman CE,Normál"&amp;10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G24"/>
  <sheetViews>
    <sheetView topLeftCell="A4" workbookViewId="0">
      <selection sqref="A1:G23"/>
    </sheetView>
  </sheetViews>
  <sheetFormatPr defaultColWidth="9.33203125" defaultRowHeight="15"/>
  <cols>
    <col min="1" max="1" width="8.5" style="220" customWidth="1"/>
    <col min="2" max="2" width="9.33203125" style="220"/>
    <col min="3" max="3" width="22.1640625" style="220" customWidth="1"/>
    <col min="4" max="4" width="40.5" style="220" customWidth="1"/>
    <col min="5" max="5" width="30.83203125" style="222" customWidth="1"/>
    <col min="6" max="6" width="14.33203125" style="753" customWidth="1"/>
    <col min="7" max="7" width="18.6640625" style="220" customWidth="1"/>
    <col min="8" max="16384" width="9.33203125" style="220"/>
  </cols>
  <sheetData>
    <row r="1" spans="1:7" ht="41.25" customHeight="1">
      <c r="A1" s="1328" t="s">
        <v>721</v>
      </c>
      <c r="B1" s="1328"/>
      <c r="C1" s="1328"/>
      <c r="D1" s="1328"/>
      <c r="E1" s="1328"/>
      <c r="F1" s="1328"/>
      <c r="G1" s="1328"/>
    </row>
    <row r="2" spans="1:7">
      <c r="A2" s="221"/>
      <c r="B2" s="221"/>
      <c r="C2" s="221"/>
      <c r="D2" s="221"/>
    </row>
    <row r="3" spans="1:7">
      <c r="A3" s="221"/>
      <c r="B3" s="221"/>
      <c r="C3" s="221"/>
      <c r="D3" s="221"/>
      <c r="E3" s="223"/>
      <c r="G3" s="223" t="s">
        <v>1</v>
      </c>
    </row>
    <row r="4" spans="1:7" ht="33" customHeight="1">
      <c r="A4" s="744" t="s">
        <v>396</v>
      </c>
      <c r="B4" s="1339" t="s">
        <v>400</v>
      </c>
      <c r="C4" s="1339"/>
      <c r="D4" s="1339"/>
      <c r="E4" s="745" t="s">
        <v>401</v>
      </c>
      <c r="F4" s="1076" t="s">
        <v>738</v>
      </c>
      <c r="G4" s="1077" t="s">
        <v>698</v>
      </c>
    </row>
    <row r="5" spans="1:7" ht="21.75" customHeight="1">
      <c r="A5" s="741" t="s">
        <v>9</v>
      </c>
      <c r="B5" s="1340" t="s">
        <v>655</v>
      </c>
      <c r="C5" s="1340"/>
      <c r="D5" s="1340"/>
      <c r="E5" s="747">
        <v>250000</v>
      </c>
      <c r="F5" s="1074"/>
      <c r="G5" s="1082">
        <f>SUM(E5:F5)</f>
        <v>250000</v>
      </c>
    </row>
    <row r="6" spans="1:7" ht="21.75" customHeight="1">
      <c r="A6" s="224" t="s">
        <v>12</v>
      </c>
      <c r="B6" s="1341"/>
      <c r="C6" s="1342"/>
      <c r="D6" s="1343"/>
      <c r="E6" s="748"/>
      <c r="F6" s="1074"/>
      <c r="G6" s="1075"/>
    </row>
    <row r="7" spans="1:7" ht="21.75" customHeight="1">
      <c r="A7" s="224" t="s">
        <v>15</v>
      </c>
      <c r="B7" s="1325"/>
      <c r="C7" s="1325"/>
      <c r="D7" s="1325"/>
      <c r="E7" s="748"/>
      <c r="F7" s="1074"/>
      <c r="G7" s="1075"/>
    </row>
    <row r="8" spans="1:7" ht="21.75" customHeight="1">
      <c r="A8" s="224" t="s">
        <v>18</v>
      </c>
      <c r="B8" s="1325"/>
      <c r="C8" s="1325"/>
      <c r="D8" s="1325"/>
      <c r="E8" s="748"/>
      <c r="F8" s="1074"/>
      <c r="G8" s="1075"/>
    </row>
    <row r="9" spans="1:7" ht="21.75" customHeight="1">
      <c r="A9" s="224" t="s">
        <v>21</v>
      </c>
      <c r="B9" s="1326"/>
      <c r="C9" s="1326"/>
      <c r="D9" s="1326"/>
      <c r="E9" s="748"/>
      <c r="F9" s="1074"/>
      <c r="G9" s="1075"/>
    </row>
    <row r="10" spans="1:7" ht="29.25" customHeight="1">
      <c r="A10" s="224" t="s">
        <v>24</v>
      </c>
      <c r="B10" s="1327"/>
      <c r="C10" s="1327"/>
      <c r="D10" s="1327"/>
      <c r="E10" s="749"/>
      <c r="F10" s="1074"/>
      <c r="G10" s="1075"/>
    </row>
    <row r="11" spans="1:7" ht="21.75" customHeight="1">
      <c r="A11" s="224" t="s">
        <v>27</v>
      </c>
      <c r="B11" s="1327"/>
      <c r="C11" s="1327"/>
      <c r="D11" s="1327"/>
      <c r="E11" s="749"/>
      <c r="F11" s="1074"/>
      <c r="G11" s="1075"/>
    </row>
    <row r="12" spans="1:7" ht="21.75" customHeight="1">
      <c r="A12" s="224" t="s">
        <v>30</v>
      </c>
      <c r="B12" s="1325"/>
      <c r="C12" s="1325"/>
      <c r="D12" s="1325"/>
      <c r="E12" s="748"/>
      <c r="F12" s="1074"/>
      <c r="G12" s="1075"/>
    </row>
    <row r="13" spans="1:7" ht="21.75" customHeight="1">
      <c r="A13" s="224" t="s">
        <v>33</v>
      </c>
      <c r="B13" s="1325"/>
      <c r="C13" s="1325"/>
      <c r="D13" s="1325"/>
      <c r="E13" s="748"/>
      <c r="F13" s="1074"/>
      <c r="G13" s="1075"/>
    </row>
    <row r="14" spans="1:7" ht="21.75" customHeight="1">
      <c r="A14" s="224" t="s">
        <v>36</v>
      </c>
      <c r="B14" s="1325"/>
      <c r="C14" s="1325"/>
      <c r="D14" s="1325"/>
      <c r="E14" s="748"/>
      <c r="F14" s="1074"/>
      <c r="G14" s="1075"/>
    </row>
    <row r="15" spans="1:7" ht="30" customHeight="1">
      <c r="A15" s="224" t="s">
        <v>40</v>
      </c>
      <c r="B15" s="1325"/>
      <c r="C15" s="1325"/>
      <c r="D15" s="1325"/>
      <c r="E15" s="750"/>
      <c r="F15" s="1074"/>
      <c r="G15" s="1075"/>
    </row>
    <row r="16" spans="1:7" ht="30" customHeight="1">
      <c r="A16" s="224" t="s">
        <v>42</v>
      </c>
      <c r="B16" s="1325"/>
      <c r="C16" s="1325"/>
      <c r="D16" s="1325"/>
      <c r="E16" s="750"/>
      <c r="F16" s="1074"/>
      <c r="G16" s="1075"/>
    </row>
    <row r="17" spans="1:7" ht="21.75" customHeight="1">
      <c r="A17" s="224" t="s">
        <v>44</v>
      </c>
      <c r="B17" s="1325"/>
      <c r="C17" s="1325"/>
      <c r="D17" s="1325"/>
      <c r="E17" s="750"/>
      <c r="F17" s="1074"/>
      <c r="G17" s="1075"/>
    </row>
    <row r="18" spans="1:7" ht="21.75" customHeight="1">
      <c r="A18" s="224" t="s">
        <v>46</v>
      </c>
      <c r="B18" s="1334"/>
      <c r="C18" s="1334"/>
      <c r="D18" s="1334"/>
      <c r="E18" s="750"/>
      <c r="F18" s="1074"/>
      <c r="G18" s="1075"/>
    </row>
    <row r="19" spans="1:7" ht="21.75" customHeight="1">
      <c r="A19" s="740" t="s">
        <v>48</v>
      </c>
      <c r="B19" s="1336"/>
      <c r="C19" s="1337"/>
      <c r="D19" s="1338"/>
      <c r="E19" s="751"/>
      <c r="F19" s="1078"/>
      <c r="G19" s="1079"/>
    </row>
    <row r="20" spans="1:7" ht="21.75" customHeight="1">
      <c r="A20" s="746" t="s">
        <v>50</v>
      </c>
      <c r="B20" s="1332" t="s">
        <v>722</v>
      </c>
      <c r="C20" s="1332"/>
      <c r="D20" s="1332"/>
      <c r="E20" s="743">
        <f>SUM(E5+E6+E7+E8+E12+E13+E14+E15+E16+E17+E18)</f>
        <v>250000</v>
      </c>
      <c r="F20" s="1080"/>
      <c r="G20" s="1083">
        <f>SUM(E20:F20)</f>
        <v>250000</v>
      </c>
    </row>
    <row r="21" spans="1:7" ht="21.75" customHeight="1">
      <c r="A21" s="742" t="s">
        <v>53</v>
      </c>
      <c r="B21" s="1335"/>
      <c r="C21" s="1335"/>
      <c r="D21" s="1335"/>
      <c r="E21" s="751"/>
      <c r="F21" s="1080"/>
      <c r="G21" s="1084"/>
    </row>
    <row r="22" spans="1:7" ht="21.75" customHeight="1">
      <c r="A22" s="746" t="s">
        <v>56</v>
      </c>
      <c r="B22" s="1333" t="s">
        <v>610</v>
      </c>
      <c r="C22" s="1333"/>
      <c r="D22" s="1333"/>
      <c r="E22" s="743">
        <f>SUM(E21)</f>
        <v>0</v>
      </c>
      <c r="F22" s="1080"/>
      <c r="G22" s="1084"/>
    </row>
    <row r="23" spans="1:7" s="225" customFormat="1" ht="24" customHeight="1">
      <c r="A23" s="1329" t="s">
        <v>602</v>
      </c>
      <c r="B23" s="1330"/>
      <c r="C23" s="1330"/>
      <c r="D23" s="1330"/>
      <c r="E23" s="752">
        <f>SUM(E20+E22)</f>
        <v>250000</v>
      </c>
      <c r="F23" s="1081"/>
      <c r="G23" s="1085">
        <f>SUM(E23:F23)</f>
        <v>250000</v>
      </c>
    </row>
    <row r="24" spans="1:7">
      <c r="A24" s="226"/>
      <c r="B24" s="1331"/>
      <c r="C24" s="1331"/>
      <c r="D24" s="1331"/>
      <c r="E24" s="227"/>
    </row>
  </sheetData>
  <mergeCells count="22">
    <mergeCell ref="A1:G1"/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B4:D4"/>
    <mergeCell ref="B5:D5"/>
    <mergeCell ref="B6:D6"/>
    <mergeCell ref="B7:D7"/>
    <mergeCell ref="B13:D13"/>
    <mergeCell ref="B8:D8"/>
    <mergeCell ref="B9:D9"/>
    <mergeCell ref="B10:D10"/>
    <mergeCell ref="B11:D11"/>
    <mergeCell ref="B12:D12"/>
  </mergeCells>
  <printOptions horizontalCentered="1"/>
  <pageMargins left="0.51181102362204722" right="0.51181102362204722" top="1.1417322834645669" bottom="0.74803149606299213" header="0.70866141732283472" footer="0.70866141732283472"/>
  <pageSetup paperSize="9" scale="70" orientation="portrait" horizontalDpi="4294967293" verticalDpi="4294967293" r:id="rId1"/>
  <headerFooter scaleWithDoc="0" alignWithMargins="0">
    <oddHeader>&amp;R&amp;"Times New Roman,Félkövér dőlt"&amp;11 5. melléklet az 1/2018.(II.14.)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sqref="A1:E11"/>
    </sheetView>
  </sheetViews>
  <sheetFormatPr defaultColWidth="10.6640625" defaultRowHeight="12.75"/>
  <cols>
    <col min="1" max="1" width="11.33203125" style="704" customWidth="1"/>
    <col min="2" max="2" width="43.33203125" style="704" customWidth="1"/>
    <col min="3" max="3" width="30.83203125" style="704" customWidth="1"/>
    <col min="4" max="4" width="10.6640625" style="704"/>
    <col min="5" max="5" width="13.6640625" style="704" customWidth="1"/>
    <col min="6" max="252" width="10.6640625" style="704"/>
    <col min="253" max="253" width="7" style="704" customWidth="1"/>
    <col min="254" max="254" width="34.5" style="704" customWidth="1"/>
    <col min="255" max="255" width="11" style="704" customWidth="1"/>
    <col min="256" max="256" width="16.83203125" style="704" customWidth="1"/>
    <col min="257" max="257" width="17.1640625" style="704" customWidth="1"/>
    <col min="258" max="258" width="15.33203125" style="704" customWidth="1"/>
    <col min="259" max="259" width="15.5" style="704" customWidth="1"/>
    <col min="260" max="508" width="10.6640625" style="704"/>
    <col min="509" max="509" width="7" style="704" customWidth="1"/>
    <col min="510" max="510" width="34.5" style="704" customWidth="1"/>
    <col min="511" max="511" width="11" style="704" customWidth="1"/>
    <col min="512" max="512" width="16.83203125" style="704" customWidth="1"/>
    <col min="513" max="513" width="17.1640625" style="704" customWidth="1"/>
    <col min="514" max="514" width="15.33203125" style="704" customWidth="1"/>
    <col min="515" max="515" width="15.5" style="704" customWidth="1"/>
    <col min="516" max="764" width="10.6640625" style="704"/>
    <col min="765" max="765" width="7" style="704" customWidth="1"/>
    <col min="766" max="766" width="34.5" style="704" customWidth="1"/>
    <col min="767" max="767" width="11" style="704" customWidth="1"/>
    <col min="768" max="768" width="16.83203125" style="704" customWidth="1"/>
    <col min="769" max="769" width="17.1640625" style="704" customWidth="1"/>
    <col min="770" max="770" width="15.33203125" style="704" customWidth="1"/>
    <col min="771" max="771" width="15.5" style="704" customWidth="1"/>
    <col min="772" max="1020" width="10.6640625" style="704"/>
    <col min="1021" max="1021" width="7" style="704" customWidth="1"/>
    <col min="1022" max="1022" width="34.5" style="704" customWidth="1"/>
    <col min="1023" max="1023" width="11" style="704" customWidth="1"/>
    <col min="1024" max="1024" width="16.83203125" style="704" customWidth="1"/>
    <col min="1025" max="1025" width="17.1640625" style="704" customWidth="1"/>
    <col min="1026" max="1026" width="15.33203125" style="704" customWidth="1"/>
    <col min="1027" max="1027" width="15.5" style="704" customWidth="1"/>
    <col min="1028" max="1276" width="10.6640625" style="704"/>
    <col min="1277" max="1277" width="7" style="704" customWidth="1"/>
    <col min="1278" max="1278" width="34.5" style="704" customWidth="1"/>
    <col min="1279" max="1279" width="11" style="704" customWidth="1"/>
    <col min="1280" max="1280" width="16.83203125" style="704" customWidth="1"/>
    <col min="1281" max="1281" width="17.1640625" style="704" customWidth="1"/>
    <col min="1282" max="1282" width="15.33203125" style="704" customWidth="1"/>
    <col min="1283" max="1283" width="15.5" style="704" customWidth="1"/>
    <col min="1284" max="1532" width="10.6640625" style="704"/>
    <col min="1533" max="1533" width="7" style="704" customWidth="1"/>
    <col min="1534" max="1534" width="34.5" style="704" customWidth="1"/>
    <col min="1535" max="1535" width="11" style="704" customWidth="1"/>
    <col min="1536" max="1536" width="16.83203125" style="704" customWidth="1"/>
    <col min="1537" max="1537" width="17.1640625" style="704" customWidth="1"/>
    <col min="1538" max="1538" width="15.33203125" style="704" customWidth="1"/>
    <col min="1539" max="1539" width="15.5" style="704" customWidth="1"/>
    <col min="1540" max="1788" width="10.6640625" style="704"/>
    <col min="1789" max="1789" width="7" style="704" customWidth="1"/>
    <col min="1790" max="1790" width="34.5" style="704" customWidth="1"/>
    <col min="1791" max="1791" width="11" style="704" customWidth="1"/>
    <col min="1792" max="1792" width="16.83203125" style="704" customWidth="1"/>
    <col min="1793" max="1793" width="17.1640625" style="704" customWidth="1"/>
    <col min="1794" max="1794" width="15.33203125" style="704" customWidth="1"/>
    <col min="1795" max="1795" width="15.5" style="704" customWidth="1"/>
    <col min="1796" max="2044" width="10.6640625" style="704"/>
    <col min="2045" max="2045" width="7" style="704" customWidth="1"/>
    <col min="2046" max="2046" width="34.5" style="704" customWidth="1"/>
    <col min="2047" max="2047" width="11" style="704" customWidth="1"/>
    <col min="2048" max="2048" width="16.83203125" style="704" customWidth="1"/>
    <col min="2049" max="2049" width="17.1640625" style="704" customWidth="1"/>
    <col min="2050" max="2050" width="15.33203125" style="704" customWidth="1"/>
    <col min="2051" max="2051" width="15.5" style="704" customWidth="1"/>
    <col min="2052" max="2300" width="10.6640625" style="704"/>
    <col min="2301" max="2301" width="7" style="704" customWidth="1"/>
    <col min="2302" max="2302" width="34.5" style="704" customWidth="1"/>
    <col min="2303" max="2303" width="11" style="704" customWidth="1"/>
    <col min="2304" max="2304" width="16.83203125" style="704" customWidth="1"/>
    <col min="2305" max="2305" width="17.1640625" style="704" customWidth="1"/>
    <col min="2306" max="2306" width="15.33203125" style="704" customWidth="1"/>
    <col min="2307" max="2307" width="15.5" style="704" customWidth="1"/>
    <col min="2308" max="2556" width="10.6640625" style="704"/>
    <col min="2557" max="2557" width="7" style="704" customWidth="1"/>
    <col min="2558" max="2558" width="34.5" style="704" customWidth="1"/>
    <col min="2559" max="2559" width="11" style="704" customWidth="1"/>
    <col min="2560" max="2560" width="16.83203125" style="704" customWidth="1"/>
    <col min="2561" max="2561" width="17.1640625" style="704" customWidth="1"/>
    <col min="2562" max="2562" width="15.33203125" style="704" customWidth="1"/>
    <col min="2563" max="2563" width="15.5" style="704" customWidth="1"/>
    <col min="2564" max="2812" width="10.6640625" style="704"/>
    <col min="2813" max="2813" width="7" style="704" customWidth="1"/>
    <col min="2814" max="2814" width="34.5" style="704" customWidth="1"/>
    <col min="2815" max="2815" width="11" style="704" customWidth="1"/>
    <col min="2816" max="2816" width="16.83203125" style="704" customWidth="1"/>
    <col min="2817" max="2817" width="17.1640625" style="704" customWidth="1"/>
    <col min="2818" max="2818" width="15.33203125" style="704" customWidth="1"/>
    <col min="2819" max="2819" width="15.5" style="704" customWidth="1"/>
    <col min="2820" max="3068" width="10.6640625" style="704"/>
    <col min="3069" max="3069" width="7" style="704" customWidth="1"/>
    <col min="3070" max="3070" width="34.5" style="704" customWidth="1"/>
    <col min="3071" max="3071" width="11" style="704" customWidth="1"/>
    <col min="3072" max="3072" width="16.83203125" style="704" customWidth="1"/>
    <col min="3073" max="3073" width="17.1640625" style="704" customWidth="1"/>
    <col min="3074" max="3074" width="15.33203125" style="704" customWidth="1"/>
    <col min="3075" max="3075" width="15.5" style="704" customWidth="1"/>
    <col min="3076" max="3324" width="10.6640625" style="704"/>
    <col min="3325" max="3325" width="7" style="704" customWidth="1"/>
    <col min="3326" max="3326" width="34.5" style="704" customWidth="1"/>
    <col min="3327" max="3327" width="11" style="704" customWidth="1"/>
    <col min="3328" max="3328" width="16.83203125" style="704" customWidth="1"/>
    <col min="3329" max="3329" width="17.1640625" style="704" customWidth="1"/>
    <col min="3330" max="3330" width="15.33203125" style="704" customWidth="1"/>
    <col min="3331" max="3331" width="15.5" style="704" customWidth="1"/>
    <col min="3332" max="3580" width="10.6640625" style="704"/>
    <col min="3581" max="3581" width="7" style="704" customWidth="1"/>
    <col min="3582" max="3582" width="34.5" style="704" customWidth="1"/>
    <col min="3583" max="3583" width="11" style="704" customWidth="1"/>
    <col min="3584" max="3584" width="16.83203125" style="704" customWidth="1"/>
    <col min="3585" max="3585" width="17.1640625" style="704" customWidth="1"/>
    <col min="3586" max="3586" width="15.33203125" style="704" customWidth="1"/>
    <col min="3587" max="3587" width="15.5" style="704" customWidth="1"/>
    <col min="3588" max="3836" width="10.6640625" style="704"/>
    <col min="3837" max="3837" width="7" style="704" customWidth="1"/>
    <col min="3838" max="3838" width="34.5" style="704" customWidth="1"/>
    <col min="3839" max="3839" width="11" style="704" customWidth="1"/>
    <col min="3840" max="3840" width="16.83203125" style="704" customWidth="1"/>
    <col min="3841" max="3841" width="17.1640625" style="704" customWidth="1"/>
    <col min="3842" max="3842" width="15.33203125" style="704" customWidth="1"/>
    <col min="3843" max="3843" width="15.5" style="704" customWidth="1"/>
    <col min="3844" max="4092" width="10.6640625" style="704"/>
    <col min="4093" max="4093" width="7" style="704" customWidth="1"/>
    <col min="4094" max="4094" width="34.5" style="704" customWidth="1"/>
    <col min="4095" max="4095" width="11" style="704" customWidth="1"/>
    <col min="4096" max="4096" width="16.83203125" style="704" customWidth="1"/>
    <col min="4097" max="4097" width="17.1640625" style="704" customWidth="1"/>
    <col min="4098" max="4098" width="15.33203125" style="704" customWidth="1"/>
    <col min="4099" max="4099" width="15.5" style="704" customWidth="1"/>
    <col min="4100" max="4348" width="10.6640625" style="704"/>
    <col min="4349" max="4349" width="7" style="704" customWidth="1"/>
    <col min="4350" max="4350" width="34.5" style="704" customWidth="1"/>
    <col min="4351" max="4351" width="11" style="704" customWidth="1"/>
    <col min="4352" max="4352" width="16.83203125" style="704" customWidth="1"/>
    <col min="4353" max="4353" width="17.1640625" style="704" customWidth="1"/>
    <col min="4354" max="4354" width="15.33203125" style="704" customWidth="1"/>
    <col min="4355" max="4355" width="15.5" style="704" customWidth="1"/>
    <col min="4356" max="4604" width="10.6640625" style="704"/>
    <col min="4605" max="4605" width="7" style="704" customWidth="1"/>
    <col min="4606" max="4606" width="34.5" style="704" customWidth="1"/>
    <col min="4607" max="4607" width="11" style="704" customWidth="1"/>
    <col min="4608" max="4608" width="16.83203125" style="704" customWidth="1"/>
    <col min="4609" max="4609" width="17.1640625" style="704" customWidth="1"/>
    <col min="4610" max="4610" width="15.33203125" style="704" customWidth="1"/>
    <col min="4611" max="4611" width="15.5" style="704" customWidth="1"/>
    <col min="4612" max="4860" width="10.6640625" style="704"/>
    <col min="4861" max="4861" width="7" style="704" customWidth="1"/>
    <col min="4862" max="4862" width="34.5" style="704" customWidth="1"/>
    <col min="4863" max="4863" width="11" style="704" customWidth="1"/>
    <col min="4864" max="4864" width="16.83203125" style="704" customWidth="1"/>
    <col min="4865" max="4865" width="17.1640625" style="704" customWidth="1"/>
    <col min="4866" max="4866" width="15.33203125" style="704" customWidth="1"/>
    <col min="4867" max="4867" width="15.5" style="704" customWidth="1"/>
    <col min="4868" max="5116" width="10.6640625" style="704"/>
    <col min="5117" max="5117" width="7" style="704" customWidth="1"/>
    <col min="5118" max="5118" width="34.5" style="704" customWidth="1"/>
    <col min="5119" max="5119" width="11" style="704" customWidth="1"/>
    <col min="5120" max="5120" width="16.83203125" style="704" customWidth="1"/>
    <col min="5121" max="5121" width="17.1640625" style="704" customWidth="1"/>
    <col min="5122" max="5122" width="15.33203125" style="704" customWidth="1"/>
    <col min="5123" max="5123" width="15.5" style="704" customWidth="1"/>
    <col min="5124" max="5372" width="10.6640625" style="704"/>
    <col min="5373" max="5373" width="7" style="704" customWidth="1"/>
    <col min="5374" max="5374" width="34.5" style="704" customWidth="1"/>
    <col min="5375" max="5375" width="11" style="704" customWidth="1"/>
    <col min="5376" max="5376" width="16.83203125" style="704" customWidth="1"/>
    <col min="5377" max="5377" width="17.1640625" style="704" customWidth="1"/>
    <col min="5378" max="5378" width="15.33203125" style="704" customWidth="1"/>
    <col min="5379" max="5379" width="15.5" style="704" customWidth="1"/>
    <col min="5380" max="5628" width="10.6640625" style="704"/>
    <col min="5629" max="5629" width="7" style="704" customWidth="1"/>
    <col min="5630" max="5630" width="34.5" style="704" customWidth="1"/>
    <col min="5631" max="5631" width="11" style="704" customWidth="1"/>
    <col min="5632" max="5632" width="16.83203125" style="704" customWidth="1"/>
    <col min="5633" max="5633" width="17.1640625" style="704" customWidth="1"/>
    <col min="5634" max="5634" width="15.33203125" style="704" customWidth="1"/>
    <col min="5635" max="5635" width="15.5" style="704" customWidth="1"/>
    <col min="5636" max="5884" width="10.6640625" style="704"/>
    <col min="5885" max="5885" width="7" style="704" customWidth="1"/>
    <col min="5886" max="5886" width="34.5" style="704" customWidth="1"/>
    <col min="5887" max="5887" width="11" style="704" customWidth="1"/>
    <col min="5888" max="5888" width="16.83203125" style="704" customWidth="1"/>
    <col min="5889" max="5889" width="17.1640625" style="704" customWidth="1"/>
    <col min="5890" max="5890" width="15.33203125" style="704" customWidth="1"/>
    <col min="5891" max="5891" width="15.5" style="704" customWidth="1"/>
    <col min="5892" max="6140" width="10.6640625" style="704"/>
    <col min="6141" max="6141" width="7" style="704" customWidth="1"/>
    <col min="6142" max="6142" width="34.5" style="704" customWidth="1"/>
    <col min="6143" max="6143" width="11" style="704" customWidth="1"/>
    <col min="6144" max="6144" width="16.83203125" style="704" customWidth="1"/>
    <col min="6145" max="6145" width="17.1640625" style="704" customWidth="1"/>
    <col min="6146" max="6146" width="15.33203125" style="704" customWidth="1"/>
    <col min="6147" max="6147" width="15.5" style="704" customWidth="1"/>
    <col min="6148" max="6396" width="10.6640625" style="704"/>
    <col min="6397" max="6397" width="7" style="704" customWidth="1"/>
    <col min="6398" max="6398" width="34.5" style="704" customWidth="1"/>
    <col min="6399" max="6399" width="11" style="704" customWidth="1"/>
    <col min="6400" max="6400" width="16.83203125" style="704" customWidth="1"/>
    <col min="6401" max="6401" width="17.1640625" style="704" customWidth="1"/>
    <col min="6402" max="6402" width="15.33203125" style="704" customWidth="1"/>
    <col min="6403" max="6403" width="15.5" style="704" customWidth="1"/>
    <col min="6404" max="6652" width="10.6640625" style="704"/>
    <col min="6653" max="6653" width="7" style="704" customWidth="1"/>
    <col min="6654" max="6654" width="34.5" style="704" customWidth="1"/>
    <col min="6655" max="6655" width="11" style="704" customWidth="1"/>
    <col min="6656" max="6656" width="16.83203125" style="704" customWidth="1"/>
    <col min="6657" max="6657" width="17.1640625" style="704" customWidth="1"/>
    <col min="6658" max="6658" width="15.33203125" style="704" customWidth="1"/>
    <col min="6659" max="6659" width="15.5" style="704" customWidth="1"/>
    <col min="6660" max="6908" width="10.6640625" style="704"/>
    <col min="6909" max="6909" width="7" style="704" customWidth="1"/>
    <col min="6910" max="6910" width="34.5" style="704" customWidth="1"/>
    <col min="6911" max="6911" width="11" style="704" customWidth="1"/>
    <col min="6912" max="6912" width="16.83203125" style="704" customWidth="1"/>
    <col min="6913" max="6913" width="17.1640625" style="704" customWidth="1"/>
    <col min="6914" max="6914" width="15.33203125" style="704" customWidth="1"/>
    <col min="6915" max="6915" width="15.5" style="704" customWidth="1"/>
    <col min="6916" max="7164" width="10.6640625" style="704"/>
    <col min="7165" max="7165" width="7" style="704" customWidth="1"/>
    <col min="7166" max="7166" width="34.5" style="704" customWidth="1"/>
    <col min="7167" max="7167" width="11" style="704" customWidth="1"/>
    <col min="7168" max="7168" width="16.83203125" style="704" customWidth="1"/>
    <col min="7169" max="7169" width="17.1640625" style="704" customWidth="1"/>
    <col min="7170" max="7170" width="15.33203125" style="704" customWidth="1"/>
    <col min="7171" max="7171" width="15.5" style="704" customWidth="1"/>
    <col min="7172" max="7420" width="10.6640625" style="704"/>
    <col min="7421" max="7421" width="7" style="704" customWidth="1"/>
    <col min="7422" max="7422" width="34.5" style="704" customWidth="1"/>
    <col min="7423" max="7423" width="11" style="704" customWidth="1"/>
    <col min="7424" max="7424" width="16.83203125" style="704" customWidth="1"/>
    <col min="7425" max="7425" width="17.1640625" style="704" customWidth="1"/>
    <col min="7426" max="7426" width="15.33203125" style="704" customWidth="1"/>
    <col min="7427" max="7427" width="15.5" style="704" customWidth="1"/>
    <col min="7428" max="7676" width="10.6640625" style="704"/>
    <col min="7677" max="7677" width="7" style="704" customWidth="1"/>
    <col min="7678" max="7678" width="34.5" style="704" customWidth="1"/>
    <col min="7679" max="7679" width="11" style="704" customWidth="1"/>
    <col min="7680" max="7680" width="16.83203125" style="704" customWidth="1"/>
    <col min="7681" max="7681" width="17.1640625" style="704" customWidth="1"/>
    <col min="7682" max="7682" width="15.33203125" style="704" customWidth="1"/>
    <col min="7683" max="7683" width="15.5" style="704" customWidth="1"/>
    <col min="7684" max="7932" width="10.6640625" style="704"/>
    <col min="7933" max="7933" width="7" style="704" customWidth="1"/>
    <col min="7934" max="7934" width="34.5" style="704" customWidth="1"/>
    <col min="7935" max="7935" width="11" style="704" customWidth="1"/>
    <col min="7936" max="7936" width="16.83203125" style="704" customWidth="1"/>
    <col min="7937" max="7937" width="17.1640625" style="704" customWidth="1"/>
    <col min="7938" max="7938" width="15.33203125" style="704" customWidth="1"/>
    <col min="7939" max="7939" width="15.5" style="704" customWidth="1"/>
    <col min="7940" max="8188" width="10.6640625" style="704"/>
    <col min="8189" max="8189" width="7" style="704" customWidth="1"/>
    <col min="8190" max="8190" width="34.5" style="704" customWidth="1"/>
    <col min="8191" max="8191" width="11" style="704" customWidth="1"/>
    <col min="8192" max="8192" width="16.83203125" style="704" customWidth="1"/>
    <col min="8193" max="8193" width="17.1640625" style="704" customWidth="1"/>
    <col min="8194" max="8194" width="15.33203125" style="704" customWidth="1"/>
    <col min="8195" max="8195" width="15.5" style="704" customWidth="1"/>
    <col min="8196" max="8444" width="10.6640625" style="704"/>
    <col min="8445" max="8445" width="7" style="704" customWidth="1"/>
    <col min="8446" max="8446" width="34.5" style="704" customWidth="1"/>
    <col min="8447" max="8447" width="11" style="704" customWidth="1"/>
    <col min="8448" max="8448" width="16.83203125" style="704" customWidth="1"/>
    <col min="8449" max="8449" width="17.1640625" style="704" customWidth="1"/>
    <col min="8450" max="8450" width="15.33203125" style="704" customWidth="1"/>
    <col min="8451" max="8451" width="15.5" style="704" customWidth="1"/>
    <col min="8452" max="8700" width="10.6640625" style="704"/>
    <col min="8701" max="8701" width="7" style="704" customWidth="1"/>
    <col min="8702" max="8702" width="34.5" style="704" customWidth="1"/>
    <col min="8703" max="8703" width="11" style="704" customWidth="1"/>
    <col min="8704" max="8704" width="16.83203125" style="704" customWidth="1"/>
    <col min="8705" max="8705" width="17.1640625" style="704" customWidth="1"/>
    <col min="8706" max="8706" width="15.33203125" style="704" customWidth="1"/>
    <col min="8707" max="8707" width="15.5" style="704" customWidth="1"/>
    <col min="8708" max="8956" width="10.6640625" style="704"/>
    <col min="8957" max="8957" width="7" style="704" customWidth="1"/>
    <col min="8958" max="8958" width="34.5" style="704" customWidth="1"/>
    <col min="8959" max="8959" width="11" style="704" customWidth="1"/>
    <col min="8960" max="8960" width="16.83203125" style="704" customWidth="1"/>
    <col min="8961" max="8961" width="17.1640625" style="704" customWidth="1"/>
    <col min="8962" max="8962" width="15.33203125" style="704" customWidth="1"/>
    <col min="8963" max="8963" width="15.5" style="704" customWidth="1"/>
    <col min="8964" max="9212" width="10.6640625" style="704"/>
    <col min="9213" max="9213" width="7" style="704" customWidth="1"/>
    <col min="9214" max="9214" width="34.5" style="704" customWidth="1"/>
    <col min="9215" max="9215" width="11" style="704" customWidth="1"/>
    <col min="9216" max="9216" width="16.83203125" style="704" customWidth="1"/>
    <col min="9217" max="9217" width="17.1640625" style="704" customWidth="1"/>
    <col min="9218" max="9218" width="15.33203125" style="704" customWidth="1"/>
    <col min="9219" max="9219" width="15.5" style="704" customWidth="1"/>
    <col min="9220" max="9468" width="10.6640625" style="704"/>
    <col min="9469" max="9469" width="7" style="704" customWidth="1"/>
    <col min="9470" max="9470" width="34.5" style="704" customWidth="1"/>
    <col min="9471" max="9471" width="11" style="704" customWidth="1"/>
    <col min="9472" max="9472" width="16.83203125" style="704" customWidth="1"/>
    <col min="9473" max="9473" width="17.1640625" style="704" customWidth="1"/>
    <col min="9474" max="9474" width="15.33203125" style="704" customWidth="1"/>
    <col min="9475" max="9475" width="15.5" style="704" customWidth="1"/>
    <col min="9476" max="9724" width="10.6640625" style="704"/>
    <col min="9725" max="9725" width="7" style="704" customWidth="1"/>
    <col min="9726" max="9726" width="34.5" style="704" customWidth="1"/>
    <col min="9727" max="9727" width="11" style="704" customWidth="1"/>
    <col min="9728" max="9728" width="16.83203125" style="704" customWidth="1"/>
    <col min="9729" max="9729" width="17.1640625" style="704" customWidth="1"/>
    <col min="9730" max="9730" width="15.33203125" style="704" customWidth="1"/>
    <col min="9731" max="9731" width="15.5" style="704" customWidth="1"/>
    <col min="9732" max="9980" width="10.6640625" style="704"/>
    <col min="9981" max="9981" width="7" style="704" customWidth="1"/>
    <col min="9982" max="9982" width="34.5" style="704" customWidth="1"/>
    <col min="9983" max="9983" width="11" style="704" customWidth="1"/>
    <col min="9984" max="9984" width="16.83203125" style="704" customWidth="1"/>
    <col min="9985" max="9985" width="17.1640625" style="704" customWidth="1"/>
    <col min="9986" max="9986" width="15.33203125" style="704" customWidth="1"/>
    <col min="9987" max="9987" width="15.5" style="704" customWidth="1"/>
    <col min="9988" max="10236" width="10.6640625" style="704"/>
    <col min="10237" max="10237" width="7" style="704" customWidth="1"/>
    <col min="10238" max="10238" width="34.5" style="704" customWidth="1"/>
    <col min="10239" max="10239" width="11" style="704" customWidth="1"/>
    <col min="10240" max="10240" width="16.83203125" style="704" customWidth="1"/>
    <col min="10241" max="10241" width="17.1640625" style="704" customWidth="1"/>
    <col min="10242" max="10242" width="15.33203125" style="704" customWidth="1"/>
    <col min="10243" max="10243" width="15.5" style="704" customWidth="1"/>
    <col min="10244" max="10492" width="10.6640625" style="704"/>
    <col min="10493" max="10493" width="7" style="704" customWidth="1"/>
    <col min="10494" max="10494" width="34.5" style="704" customWidth="1"/>
    <col min="10495" max="10495" width="11" style="704" customWidth="1"/>
    <col min="10496" max="10496" width="16.83203125" style="704" customWidth="1"/>
    <col min="10497" max="10497" width="17.1640625" style="704" customWidth="1"/>
    <col min="10498" max="10498" width="15.33203125" style="704" customWidth="1"/>
    <col min="10499" max="10499" width="15.5" style="704" customWidth="1"/>
    <col min="10500" max="10748" width="10.6640625" style="704"/>
    <col min="10749" max="10749" width="7" style="704" customWidth="1"/>
    <col min="10750" max="10750" width="34.5" style="704" customWidth="1"/>
    <col min="10751" max="10751" width="11" style="704" customWidth="1"/>
    <col min="10752" max="10752" width="16.83203125" style="704" customWidth="1"/>
    <col min="10753" max="10753" width="17.1640625" style="704" customWidth="1"/>
    <col min="10754" max="10754" width="15.33203125" style="704" customWidth="1"/>
    <col min="10755" max="10755" width="15.5" style="704" customWidth="1"/>
    <col min="10756" max="11004" width="10.6640625" style="704"/>
    <col min="11005" max="11005" width="7" style="704" customWidth="1"/>
    <col min="11006" max="11006" width="34.5" style="704" customWidth="1"/>
    <col min="11007" max="11007" width="11" style="704" customWidth="1"/>
    <col min="11008" max="11008" width="16.83203125" style="704" customWidth="1"/>
    <col min="11009" max="11009" width="17.1640625" style="704" customWidth="1"/>
    <col min="11010" max="11010" width="15.33203125" style="704" customWidth="1"/>
    <col min="11011" max="11011" width="15.5" style="704" customWidth="1"/>
    <col min="11012" max="11260" width="10.6640625" style="704"/>
    <col min="11261" max="11261" width="7" style="704" customWidth="1"/>
    <col min="11262" max="11262" width="34.5" style="704" customWidth="1"/>
    <col min="11263" max="11263" width="11" style="704" customWidth="1"/>
    <col min="11264" max="11264" width="16.83203125" style="704" customWidth="1"/>
    <col min="11265" max="11265" width="17.1640625" style="704" customWidth="1"/>
    <col min="11266" max="11266" width="15.33203125" style="704" customWidth="1"/>
    <col min="11267" max="11267" width="15.5" style="704" customWidth="1"/>
    <col min="11268" max="11516" width="10.6640625" style="704"/>
    <col min="11517" max="11517" width="7" style="704" customWidth="1"/>
    <col min="11518" max="11518" width="34.5" style="704" customWidth="1"/>
    <col min="11519" max="11519" width="11" style="704" customWidth="1"/>
    <col min="11520" max="11520" width="16.83203125" style="704" customWidth="1"/>
    <col min="11521" max="11521" width="17.1640625" style="704" customWidth="1"/>
    <col min="11522" max="11522" width="15.33203125" style="704" customWidth="1"/>
    <col min="11523" max="11523" width="15.5" style="704" customWidth="1"/>
    <col min="11524" max="11772" width="10.6640625" style="704"/>
    <col min="11773" max="11773" width="7" style="704" customWidth="1"/>
    <col min="11774" max="11774" width="34.5" style="704" customWidth="1"/>
    <col min="11775" max="11775" width="11" style="704" customWidth="1"/>
    <col min="11776" max="11776" width="16.83203125" style="704" customWidth="1"/>
    <col min="11777" max="11777" width="17.1640625" style="704" customWidth="1"/>
    <col min="11778" max="11778" width="15.33203125" style="704" customWidth="1"/>
    <col min="11779" max="11779" width="15.5" style="704" customWidth="1"/>
    <col min="11780" max="12028" width="10.6640625" style="704"/>
    <col min="12029" max="12029" width="7" style="704" customWidth="1"/>
    <col min="12030" max="12030" width="34.5" style="704" customWidth="1"/>
    <col min="12031" max="12031" width="11" style="704" customWidth="1"/>
    <col min="12032" max="12032" width="16.83203125" style="704" customWidth="1"/>
    <col min="12033" max="12033" width="17.1640625" style="704" customWidth="1"/>
    <col min="12034" max="12034" width="15.33203125" style="704" customWidth="1"/>
    <col min="12035" max="12035" width="15.5" style="704" customWidth="1"/>
    <col min="12036" max="12284" width="10.6640625" style="704"/>
    <col min="12285" max="12285" width="7" style="704" customWidth="1"/>
    <col min="12286" max="12286" width="34.5" style="704" customWidth="1"/>
    <col min="12287" max="12287" width="11" style="704" customWidth="1"/>
    <col min="12288" max="12288" width="16.83203125" style="704" customWidth="1"/>
    <col min="12289" max="12289" width="17.1640625" style="704" customWidth="1"/>
    <col min="12290" max="12290" width="15.33203125" style="704" customWidth="1"/>
    <col min="12291" max="12291" width="15.5" style="704" customWidth="1"/>
    <col min="12292" max="12540" width="10.6640625" style="704"/>
    <col min="12541" max="12541" width="7" style="704" customWidth="1"/>
    <col min="12542" max="12542" width="34.5" style="704" customWidth="1"/>
    <col min="12543" max="12543" width="11" style="704" customWidth="1"/>
    <col min="12544" max="12544" width="16.83203125" style="704" customWidth="1"/>
    <col min="12545" max="12545" width="17.1640625" style="704" customWidth="1"/>
    <col min="12546" max="12546" width="15.33203125" style="704" customWidth="1"/>
    <col min="12547" max="12547" width="15.5" style="704" customWidth="1"/>
    <col min="12548" max="12796" width="10.6640625" style="704"/>
    <col min="12797" max="12797" width="7" style="704" customWidth="1"/>
    <col min="12798" max="12798" width="34.5" style="704" customWidth="1"/>
    <col min="12799" max="12799" width="11" style="704" customWidth="1"/>
    <col min="12800" max="12800" width="16.83203125" style="704" customWidth="1"/>
    <col min="12801" max="12801" width="17.1640625" style="704" customWidth="1"/>
    <col min="12802" max="12802" width="15.33203125" style="704" customWidth="1"/>
    <col min="12803" max="12803" width="15.5" style="704" customWidth="1"/>
    <col min="12804" max="13052" width="10.6640625" style="704"/>
    <col min="13053" max="13053" width="7" style="704" customWidth="1"/>
    <col min="13054" max="13054" width="34.5" style="704" customWidth="1"/>
    <col min="13055" max="13055" width="11" style="704" customWidth="1"/>
    <col min="13056" max="13056" width="16.83203125" style="704" customWidth="1"/>
    <col min="13057" max="13057" width="17.1640625" style="704" customWidth="1"/>
    <col min="13058" max="13058" width="15.33203125" style="704" customWidth="1"/>
    <col min="13059" max="13059" width="15.5" style="704" customWidth="1"/>
    <col min="13060" max="13308" width="10.6640625" style="704"/>
    <col min="13309" max="13309" width="7" style="704" customWidth="1"/>
    <col min="13310" max="13310" width="34.5" style="704" customWidth="1"/>
    <col min="13311" max="13311" width="11" style="704" customWidth="1"/>
    <col min="13312" max="13312" width="16.83203125" style="704" customWidth="1"/>
    <col min="13313" max="13313" width="17.1640625" style="704" customWidth="1"/>
    <col min="13314" max="13314" width="15.33203125" style="704" customWidth="1"/>
    <col min="13315" max="13315" width="15.5" style="704" customWidth="1"/>
    <col min="13316" max="13564" width="10.6640625" style="704"/>
    <col min="13565" max="13565" width="7" style="704" customWidth="1"/>
    <col min="13566" max="13566" width="34.5" style="704" customWidth="1"/>
    <col min="13567" max="13567" width="11" style="704" customWidth="1"/>
    <col min="13568" max="13568" width="16.83203125" style="704" customWidth="1"/>
    <col min="13569" max="13569" width="17.1640625" style="704" customWidth="1"/>
    <col min="13570" max="13570" width="15.33203125" style="704" customWidth="1"/>
    <col min="13571" max="13571" width="15.5" style="704" customWidth="1"/>
    <col min="13572" max="13820" width="10.6640625" style="704"/>
    <col min="13821" max="13821" width="7" style="704" customWidth="1"/>
    <col min="13822" max="13822" width="34.5" style="704" customWidth="1"/>
    <col min="13823" max="13823" width="11" style="704" customWidth="1"/>
    <col min="13824" max="13824" width="16.83203125" style="704" customWidth="1"/>
    <col min="13825" max="13825" width="17.1640625" style="704" customWidth="1"/>
    <col min="13826" max="13826" width="15.33203125" style="704" customWidth="1"/>
    <col min="13827" max="13827" width="15.5" style="704" customWidth="1"/>
    <col min="13828" max="14076" width="10.6640625" style="704"/>
    <col min="14077" max="14077" width="7" style="704" customWidth="1"/>
    <col min="14078" max="14078" width="34.5" style="704" customWidth="1"/>
    <col min="14079" max="14079" width="11" style="704" customWidth="1"/>
    <col min="14080" max="14080" width="16.83203125" style="704" customWidth="1"/>
    <col min="14081" max="14081" width="17.1640625" style="704" customWidth="1"/>
    <col min="14082" max="14082" width="15.33203125" style="704" customWidth="1"/>
    <col min="14083" max="14083" width="15.5" style="704" customWidth="1"/>
    <col min="14084" max="14332" width="10.6640625" style="704"/>
    <col min="14333" max="14333" width="7" style="704" customWidth="1"/>
    <col min="14334" max="14334" width="34.5" style="704" customWidth="1"/>
    <col min="14335" max="14335" width="11" style="704" customWidth="1"/>
    <col min="14336" max="14336" width="16.83203125" style="704" customWidth="1"/>
    <col min="14337" max="14337" width="17.1640625" style="704" customWidth="1"/>
    <col min="14338" max="14338" width="15.33203125" style="704" customWidth="1"/>
    <col min="14339" max="14339" width="15.5" style="704" customWidth="1"/>
    <col min="14340" max="14588" width="10.6640625" style="704"/>
    <col min="14589" max="14589" width="7" style="704" customWidth="1"/>
    <col min="14590" max="14590" width="34.5" style="704" customWidth="1"/>
    <col min="14591" max="14591" width="11" style="704" customWidth="1"/>
    <col min="14592" max="14592" width="16.83203125" style="704" customWidth="1"/>
    <col min="14593" max="14593" width="17.1640625" style="704" customWidth="1"/>
    <col min="14594" max="14594" width="15.33203125" style="704" customWidth="1"/>
    <col min="14595" max="14595" width="15.5" style="704" customWidth="1"/>
    <col min="14596" max="14844" width="10.6640625" style="704"/>
    <col min="14845" max="14845" width="7" style="704" customWidth="1"/>
    <col min="14846" max="14846" width="34.5" style="704" customWidth="1"/>
    <col min="14847" max="14847" width="11" style="704" customWidth="1"/>
    <col min="14848" max="14848" width="16.83203125" style="704" customWidth="1"/>
    <col min="14849" max="14849" width="17.1640625" style="704" customWidth="1"/>
    <col min="14850" max="14850" width="15.33203125" style="704" customWidth="1"/>
    <col min="14851" max="14851" width="15.5" style="704" customWidth="1"/>
    <col min="14852" max="15100" width="10.6640625" style="704"/>
    <col min="15101" max="15101" width="7" style="704" customWidth="1"/>
    <col min="15102" max="15102" width="34.5" style="704" customWidth="1"/>
    <col min="15103" max="15103" width="11" style="704" customWidth="1"/>
    <col min="15104" max="15104" width="16.83203125" style="704" customWidth="1"/>
    <col min="15105" max="15105" width="17.1640625" style="704" customWidth="1"/>
    <col min="15106" max="15106" width="15.33203125" style="704" customWidth="1"/>
    <col min="15107" max="15107" width="15.5" style="704" customWidth="1"/>
    <col min="15108" max="15356" width="10.6640625" style="704"/>
    <col min="15357" max="15357" width="7" style="704" customWidth="1"/>
    <col min="15358" max="15358" width="34.5" style="704" customWidth="1"/>
    <col min="15359" max="15359" width="11" style="704" customWidth="1"/>
    <col min="15360" max="15360" width="16.83203125" style="704" customWidth="1"/>
    <col min="15361" max="15361" width="17.1640625" style="704" customWidth="1"/>
    <col min="15362" max="15362" width="15.33203125" style="704" customWidth="1"/>
    <col min="15363" max="15363" width="15.5" style="704" customWidth="1"/>
    <col min="15364" max="15612" width="10.6640625" style="704"/>
    <col min="15613" max="15613" width="7" style="704" customWidth="1"/>
    <col min="15614" max="15614" width="34.5" style="704" customWidth="1"/>
    <col min="15615" max="15615" width="11" style="704" customWidth="1"/>
    <col min="15616" max="15616" width="16.83203125" style="704" customWidth="1"/>
    <col min="15617" max="15617" width="17.1640625" style="704" customWidth="1"/>
    <col min="15618" max="15618" width="15.33203125" style="704" customWidth="1"/>
    <col min="15619" max="15619" width="15.5" style="704" customWidth="1"/>
    <col min="15620" max="15868" width="10.6640625" style="704"/>
    <col min="15869" max="15869" width="7" style="704" customWidth="1"/>
    <col min="15870" max="15870" width="34.5" style="704" customWidth="1"/>
    <col min="15871" max="15871" width="11" style="704" customWidth="1"/>
    <col min="15872" max="15872" width="16.83203125" style="704" customWidth="1"/>
    <col min="15873" max="15873" width="17.1640625" style="704" customWidth="1"/>
    <col min="15874" max="15874" width="15.33203125" style="704" customWidth="1"/>
    <col min="15875" max="15875" width="15.5" style="704" customWidth="1"/>
    <col min="15876" max="16124" width="10.6640625" style="704"/>
    <col min="16125" max="16125" width="7" style="704" customWidth="1"/>
    <col min="16126" max="16126" width="34.5" style="704" customWidth="1"/>
    <col min="16127" max="16127" width="11" style="704" customWidth="1"/>
    <col min="16128" max="16128" width="16.83203125" style="704" customWidth="1"/>
    <col min="16129" max="16129" width="17.1640625" style="704" customWidth="1"/>
    <col min="16130" max="16130" width="15.33203125" style="704" customWidth="1"/>
    <col min="16131" max="16131" width="15.5" style="704" customWidth="1"/>
    <col min="16132" max="16384" width="10.6640625" style="704"/>
  </cols>
  <sheetData>
    <row r="1" spans="1:5" ht="40.5" customHeight="1">
      <c r="A1" s="1345" t="s">
        <v>723</v>
      </c>
      <c r="B1" s="1345"/>
      <c r="C1" s="1345"/>
      <c r="D1" s="1345"/>
      <c r="E1" s="1345"/>
    </row>
    <row r="2" spans="1:5">
      <c r="A2" s="1344" t="s">
        <v>1</v>
      </c>
      <c r="B2" s="1344"/>
      <c r="C2" s="1344"/>
      <c r="D2" s="1344"/>
      <c r="E2" s="1344"/>
    </row>
    <row r="3" spans="1:5" s="705" customFormat="1" ht="33.75" customHeight="1">
      <c r="A3" s="708" t="s">
        <v>525</v>
      </c>
      <c r="B3" s="709" t="s">
        <v>609</v>
      </c>
      <c r="C3" s="710" t="s">
        <v>534</v>
      </c>
      <c r="D3" s="1086" t="s">
        <v>738</v>
      </c>
      <c r="E3" s="1087" t="s">
        <v>698</v>
      </c>
    </row>
    <row r="4" spans="1:5" s="706" customFormat="1" ht="18.75" customHeight="1">
      <c r="A4" s="711" t="s">
        <v>9</v>
      </c>
      <c r="B4" s="712" t="s">
        <v>656</v>
      </c>
      <c r="C4" s="713">
        <v>324360</v>
      </c>
      <c r="D4" s="1088"/>
      <c r="E4" s="1212">
        <f>SUM(C4:D4)</f>
        <v>324360</v>
      </c>
    </row>
    <row r="5" spans="1:5" s="706" customFormat="1" ht="18.75" customHeight="1">
      <c r="A5" s="714" t="s">
        <v>12</v>
      </c>
      <c r="B5" s="948" t="s">
        <v>724</v>
      </c>
      <c r="C5" s="716">
        <v>675640</v>
      </c>
      <c r="D5" s="1088"/>
      <c r="E5" s="1212">
        <f>SUM(C5:D5)</f>
        <v>675640</v>
      </c>
    </row>
    <row r="6" spans="1:5" s="706" customFormat="1" ht="18.75" customHeight="1">
      <c r="A6" s="714" t="s">
        <v>15</v>
      </c>
      <c r="B6" s="715"/>
      <c r="C6" s="716"/>
      <c r="D6" s="1088"/>
      <c r="E6" s="1089"/>
    </row>
    <row r="7" spans="1:5" s="706" customFormat="1" ht="18.75" customHeight="1">
      <c r="A7" s="714" t="s">
        <v>18</v>
      </c>
      <c r="B7" s="715"/>
      <c r="C7" s="716"/>
      <c r="D7" s="1088"/>
      <c r="E7" s="1089"/>
    </row>
    <row r="8" spans="1:5" s="706" customFormat="1" ht="18.75" customHeight="1">
      <c r="A8" s="714" t="s">
        <v>21</v>
      </c>
      <c r="B8" s="715"/>
      <c r="C8" s="716"/>
      <c r="D8" s="1088"/>
      <c r="E8" s="1089"/>
    </row>
    <row r="9" spans="1:5" s="706" customFormat="1" ht="18.75" customHeight="1">
      <c r="A9" s="714" t="s">
        <v>24</v>
      </c>
      <c r="B9" s="715"/>
      <c r="C9" s="716"/>
      <c r="D9" s="1088"/>
      <c r="E9" s="1089"/>
    </row>
    <row r="10" spans="1:5" s="706" customFormat="1" ht="18.75" customHeight="1">
      <c r="A10" s="717" t="s">
        <v>27</v>
      </c>
      <c r="B10" s="718"/>
      <c r="C10" s="719"/>
      <c r="D10" s="1090"/>
      <c r="E10" s="1091"/>
    </row>
    <row r="11" spans="1:5" s="703" customFormat="1" ht="18.75" customHeight="1">
      <c r="A11" s="720"/>
      <c r="B11" s="721" t="s">
        <v>508</v>
      </c>
      <c r="C11" s="722">
        <f>SUM(C4:C10)</f>
        <v>1000000</v>
      </c>
      <c r="D11" s="1092"/>
      <c r="E11" s="1213">
        <f>SUM(E4:E10)</f>
        <v>1000000</v>
      </c>
    </row>
    <row r="12" spans="1:5" s="703" customFormat="1">
      <c r="A12" s="707"/>
      <c r="B12" s="707"/>
      <c r="C12" s="702"/>
    </row>
    <row r="13" spans="1:5" s="703" customFormat="1" ht="12.75" customHeight="1">
      <c r="A13" s="812"/>
      <c r="B13" s="813"/>
      <c r="C13" s="813"/>
    </row>
    <row r="14" spans="1:5" s="703" customFormat="1">
      <c r="A14" s="813"/>
      <c r="B14" s="813"/>
      <c r="C14" s="813"/>
    </row>
    <row r="15" spans="1:5" s="703" customFormat="1">
      <c r="A15" s="813"/>
      <c r="B15" s="813"/>
      <c r="C15" s="813"/>
    </row>
    <row r="16" spans="1:5" s="703" customFormat="1">
      <c r="A16" s="814"/>
      <c r="B16" s="814"/>
      <c r="C16" s="815"/>
    </row>
    <row r="17" spans="1:3" ht="20.25" customHeight="1">
      <c r="A17" s="816"/>
      <c r="B17" s="816"/>
      <c r="C17" s="816"/>
    </row>
    <row r="18" spans="1:3" ht="18" customHeight="1">
      <c r="A18" s="806"/>
      <c r="B18" s="807"/>
      <c r="C18" s="808"/>
    </row>
    <row r="19" spans="1:3" ht="18" customHeight="1">
      <c r="A19" s="806"/>
      <c r="B19" s="807"/>
      <c r="C19" s="808"/>
    </row>
    <row r="20" spans="1:3" ht="18" customHeight="1">
      <c r="A20" s="809"/>
      <c r="B20" s="810"/>
      <c r="C20" s="811"/>
    </row>
  </sheetData>
  <mergeCells count="2">
    <mergeCell ref="A2:E2"/>
    <mergeCell ref="A1:E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0" orientation="portrait" r:id="rId1"/>
  <headerFooter>
    <oddHeader>&amp;R&amp;"Times New Roman CE,Félkövér dőlt"&amp;11 6. melléklet az 1/2018. (II.14.)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Q17"/>
  <sheetViews>
    <sheetView topLeftCell="A4" zoomScale="89" zoomScaleNormal="89" workbookViewId="0">
      <selection activeCell="J17" sqref="J17"/>
    </sheetView>
  </sheetViews>
  <sheetFormatPr defaultColWidth="9.33203125" defaultRowHeight="15.75"/>
  <cols>
    <col min="1" max="1" width="41.1640625" style="232" customWidth="1"/>
    <col min="2" max="8" width="17" style="232" customWidth="1"/>
    <col min="9" max="9" width="16" style="232" customWidth="1"/>
    <col min="10" max="10" width="17" style="232" customWidth="1"/>
    <col min="11" max="11" width="12.83203125" style="232" customWidth="1"/>
    <col min="12" max="12" width="13.6640625" style="232" customWidth="1"/>
    <col min="13" max="14" width="12" style="232" customWidth="1"/>
    <col min="15" max="16384" width="9.33203125" style="232"/>
  </cols>
  <sheetData>
    <row r="1" spans="1:17" ht="57.75" customHeight="1">
      <c r="A1" s="1346" t="s">
        <v>725</v>
      </c>
      <c r="B1" s="1346"/>
      <c r="C1" s="1346"/>
      <c r="D1" s="1346"/>
      <c r="E1" s="1346"/>
      <c r="F1" s="1346"/>
      <c r="G1" s="1346"/>
      <c r="H1" s="1346"/>
      <c r="I1" s="1346"/>
      <c r="J1" s="1346"/>
      <c r="K1" s="247"/>
      <c r="L1" s="247"/>
      <c r="M1" s="247"/>
      <c r="N1" s="247"/>
    </row>
    <row r="2" spans="1:17" ht="20.25" customHeight="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1347"/>
      <c r="N2" s="1347"/>
      <c r="O2" s="233"/>
    </row>
    <row r="3" spans="1:17" ht="22.5" customHeight="1">
      <c r="A3" s="243"/>
      <c r="B3" s="240"/>
      <c r="C3" s="240"/>
      <c r="D3" s="240"/>
      <c r="E3" s="240"/>
      <c r="F3" s="240"/>
      <c r="G3" s="240"/>
      <c r="H3" s="240"/>
      <c r="I3" s="240"/>
      <c r="J3" s="248" t="s">
        <v>1</v>
      </c>
      <c r="K3" s="240"/>
      <c r="L3" s="244"/>
      <c r="M3" s="244"/>
      <c r="N3" s="244"/>
      <c r="O3" s="233"/>
      <c r="P3" s="233"/>
      <c r="Q3" s="233"/>
    </row>
    <row r="4" spans="1:17" ht="22.5" customHeight="1">
      <c r="A4" s="1348" t="s">
        <v>267</v>
      </c>
      <c r="B4" s="1350" t="s">
        <v>406</v>
      </c>
      <c r="C4" s="1350"/>
      <c r="D4" s="1350"/>
      <c r="E4" s="1350"/>
      <c r="F4" s="1350" t="s">
        <v>403</v>
      </c>
      <c r="G4" s="1351"/>
      <c r="H4" s="1352" t="s">
        <v>407</v>
      </c>
      <c r="I4" s="1353"/>
      <c r="J4" s="1354" t="s">
        <v>402</v>
      </c>
      <c r="K4" s="240"/>
      <c r="L4" s="241"/>
      <c r="M4" s="241"/>
      <c r="N4" s="244"/>
      <c r="O4" s="233"/>
      <c r="P4" s="233"/>
      <c r="Q4" s="233"/>
    </row>
    <row r="5" spans="1:17" ht="62.25" customHeight="1">
      <c r="A5" s="1349"/>
      <c r="B5" s="245" t="s">
        <v>408</v>
      </c>
      <c r="C5" s="245" t="s">
        <v>404</v>
      </c>
      <c r="D5" s="246" t="s">
        <v>409</v>
      </c>
      <c r="E5" s="245" t="s">
        <v>404</v>
      </c>
      <c r="F5" s="246" t="s">
        <v>403</v>
      </c>
      <c r="G5" s="245" t="s">
        <v>404</v>
      </c>
      <c r="H5" s="245" t="s">
        <v>410</v>
      </c>
      <c r="I5" s="245" t="s">
        <v>404</v>
      </c>
      <c r="J5" s="1355"/>
      <c r="K5" s="242"/>
      <c r="L5" s="242"/>
      <c r="M5" s="242"/>
      <c r="N5" s="244"/>
      <c r="O5" s="233"/>
      <c r="P5" s="233"/>
      <c r="Q5" s="233"/>
    </row>
    <row r="6" spans="1:17" ht="27" customHeight="1">
      <c r="A6" s="934" t="s">
        <v>642</v>
      </c>
      <c r="B6" s="234">
        <v>11438247</v>
      </c>
      <c r="C6" s="939">
        <f>B6/J6</f>
        <v>0.67920730535278973</v>
      </c>
      <c r="D6" s="234">
        <v>0</v>
      </c>
      <c r="E6" s="939">
        <f>D6/J6</f>
        <v>0</v>
      </c>
      <c r="F6" s="234">
        <v>0</v>
      </c>
      <c r="G6" s="939">
        <f>F6/J6</f>
        <v>0</v>
      </c>
      <c r="H6" s="234">
        <v>5402336</v>
      </c>
      <c r="I6" s="939">
        <f>H6/J6</f>
        <v>0.32079269464721027</v>
      </c>
      <c r="J6" s="235">
        <f t="shared" ref="J6" si="0">B6+D6+F6+H6</f>
        <v>16840583</v>
      </c>
    </row>
    <row r="7" spans="1:17" ht="27" customHeight="1">
      <c r="A7" s="1234" t="s">
        <v>738</v>
      </c>
      <c r="B7" s="1231"/>
      <c r="C7" s="1232"/>
      <c r="D7" s="1231"/>
      <c r="E7" s="1232"/>
      <c r="F7" s="1231"/>
      <c r="G7" s="1232"/>
      <c r="H7" s="1231"/>
      <c r="I7" s="1232"/>
      <c r="J7" s="1233"/>
    </row>
    <row r="8" spans="1:17" ht="27" customHeight="1">
      <c r="A8" s="1234" t="s">
        <v>745</v>
      </c>
      <c r="B8" s="1231"/>
      <c r="C8" s="1232"/>
      <c r="D8" s="1231"/>
      <c r="E8" s="1232"/>
      <c r="F8" s="1231"/>
      <c r="G8" s="1232"/>
      <c r="H8" s="1231">
        <v>-1621414</v>
      </c>
      <c r="I8" s="1232"/>
      <c r="J8" s="1233">
        <f>SUM(B8:I8)</f>
        <v>-1621414</v>
      </c>
    </row>
    <row r="9" spans="1:17" ht="27" customHeight="1">
      <c r="A9" s="1234" t="s">
        <v>698</v>
      </c>
      <c r="B9" s="1231">
        <v>11438247</v>
      </c>
      <c r="C9" s="1232"/>
      <c r="D9" s="1231"/>
      <c r="E9" s="1232"/>
      <c r="F9" s="1231"/>
      <c r="G9" s="1232"/>
      <c r="H9" s="1231">
        <v>3780922</v>
      </c>
      <c r="I9" s="1232"/>
      <c r="J9" s="1233">
        <f>SUM(J6:J8)</f>
        <v>15219169</v>
      </c>
    </row>
    <row r="10" spans="1:17" ht="40.5" customHeight="1">
      <c r="A10" s="238" t="s">
        <v>411</v>
      </c>
      <c r="B10" s="236">
        <f>SUM(B6:B6)</f>
        <v>11438247</v>
      </c>
      <c r="C10" s="236"/>
      <c r="D10" s="236">
        <f t="shared" ref="D10:I10" si="1">SUM(D6:D6)</f>
        <v>0</v>
      </c>
      <c r="E10" s="236">
        <f t="shared" si="1"/>
        <v>0</v>
      </c>
      <c r="F10" s="236">
        <f t="shared" si="1"/>
        <v>0</v>
      </c>
      <c r="G10" s="236">
        <f t="shared" si="1"/>
        <v>0</v>
      </c>
      <c r="H10" s="236">
        <v>3780922</v>
      </c>
      <c r="I10" s="236">
        <f t="shared" si="1"/>
        <v>0.32079269464721027</v>
      </c>
      <c r="J10" s="237">
        <f>SUM(J9)</f>
        <v>15219169</v>
      </c>
    </row>
    <row r="11" spans="1:17" ht="42.75" customHeight="1">
      <c r="A11" s="238" t="s">
        <v>685</v>
      </c>
      <c r="B11" s="236">
        <v>4900000</v>
      </c>
      <c r="C11" s="940">
        <f>B11/J11</f>
        <v>2.9958103958448036E-2</v>
      </c>
      <c r="D11" s="236">
        <v>18225664</v>
      </c>
      <c r="E11" s="940">
        <f>D11/J11</f>
        <v>0.11142986465790691</v>
      </c>
      <c r="F11" s="236">
        <v>140436089</v>
      </c>
      <c r="G11" s="940">
        <f>F11/J11</f>
        <v>0.85861203138364506</v>
      </c>
      <c r="H11" s="236"/>
      <c r="I11" s="239"/>
      <c r="J11" s="237">
        <f>SUM(B11,D11,F11)</f>
        <v>163561753</v>
      </c>
    </row>
    <row r="12" spans="1:17" ht="42.75" customHeight="1">
      <c r="A12" s="1235" t="s">
        <v>738</v>
      </c>
      <c r="B12" s="236">
        <v>25939</v>
      </c>
      <c r="C12" s="940"/>
      <c r="D12" s="236">
        <v>8278433</v>
      </c>
      <c r="E12" s="940"/>
      <c r="F12" s="236">
        <v>3690952</v>
      </c>
      <c r="G12" s="940"/>
      <c r="H12" s="236"/>
      <c r="I12" s="239"/>
      <c r="J12" s="237"/>
    </row>
    <row r="13" spans="1:17" ht="42.75" customHeight="1">
      <c r="A13" s="1235" t="s">
        <v>745</v>
      </c>
      <c r="B13" s="236">
        <v>206332</v>
      </c>
      <c r="C13" s="940"/>
      <c r="D13" s="236"/>
      <c r="E13" s="940"/>
      <c r="F13" s="236"/>
      <c r="G13" s="940"/>
      <c r="H13" s="236"/>
      <c r="I13" s="239"/>
      <c r="J13" s="237">
        <f>SUM(B13:I13)</f>
        <v>206332</v>
      </c>
    </row>
    <row r="14" spans="1:17" ht="42.75" customHeight="1">
      <c r="A14" s="1235" t="s">
        <v>698</v>
      </c>
      <c r="B14" s="236">
        <f>SUM(B11:B13)</f>
        <v>5132271</v>
      </c>
      <c r="C14" s="940"/>
      <c r="D14" s="236">
        <f>SUM(D11:D12)</f>
        <v>26504097</v>
      </c>
      <c r="E14" s="940"/>
      <c r="F14" s="236">
        <f>SUM(F11:F12)</f>
        <v>144127041</v>
      </c>
      <c r="G14" s="940"/>
      <c r="H14" s="236"/>
      <c r="I14" s="239"/>
      <c r="J14" s="237"/>
    </row>
    <row r="15" spans="1:17" ht="59.25" customHeight="1">
      <c r="A15" s="238" t="s">
        <v>412</v>
      </c>
      <c r="B15" s="236">
        <f>SUM(B14,B10)</f>
        <v>16570518</v>
      </c>
      <c r="C15" s="940">
        <f>B15/J15</f>
        <v>0.10118282814383522</v>
      </c>
      <c r="D15" s="236">
        <f>SUM(D10:D11)</f>
        <v>18225664</v>
      </c>
      <c r="E15" s="940">
        <f>D15/J15</f>
        <v>0.11128947377017934</v>
      </c>
      <c r="F15" s="236">
        <f>SUM(F10:F11)</f>
        <v>140436089</v>
      </c>
      <c r="G15" s="940">
        <f>F15/J15</f>
        <v>0.85753026299354973</v>
      </c>
      <c r="H15" s="236"/>
      <c r="I15" s="239"/>
      <c r="J15" s="237">
        <f>SUM(J11:J13)</f>
        <v>163768085</v>
      </c>
    </row>
    <row r="16" spans="1:17">
      <c r="A16" s="1236" t="s">
        <v>738</v>
      </c>
      <c r="B16" s="1237">
        <f>SUM(B7,B12)</f>
        <v>25939</v>
      </c>
      <c r="C16" s="1238"/>
      <c r="D16" s="1237">
        <f>SUM(D12)</f>
        <v>8278433</v>
      </c>
      <c r="E16" s="1238"/>
      <c r="F16" s="1237">
        <f>SUM(F12)</f>
        <v>3690952</v>
      </c>
      <c r="G16" s="1238"/>
      <c r="H16" s="1238"/>
      <c r="I16" s="1238"/>
      <c r="J16" s="1237">
        <f>SUM(B16:I16)</f>
        <v>11995324</v>
      </c>
    </row>
    <row r="17" spans="1:10">
      <c r="A17" s="1236" t="s">
        <v>698</v>
      </c>
      <c r="B17" s="1237">
        <f>SUM(B15:B16)</f>
        <v>16596457</v>
      </c>
      <c r="C17" s="1238"/>
      <c r="D17" s="1237">
        <f>SUM(D15:D16)</f>
        <v>26504097</v>
      </c>
      <c r="E17" s="1238"/>
      <c r="F17" s="1237">
        <f>SUM(F15:F16)</f>
        <v>144127041</v>
      </c>
      <c r="G17" s="1238"/>
      <c r="H17" s="1238"/>
      <c r="I17" s="1238"/>
      <c r="J17" s="1237">
        <f>SUM(B17:F17)</f>
        <v>187227595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az 1/2018. (II.14.)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25</vt:i4>
      </vt:variant>
    </vt:vector>
  </HeadingPairs>
  <TitlesOfParts>
    <vt:vector size="48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10.sz.mell</vt:lpstr>
      <vt:lpstr>10.1.sz.mell</vt:lpstr>
      <vt:lpstr>11.sz.mell</vt:lpstr>
      <vt:lpstr>12.sz.mell</vt:lpstr>
      <vt:lpstr>13.sz.mell</vt:lpstr>
      <vt:lpstr>14.sz.mell</vt:lpstr>
      <vt:lpstr>15.sz.mell</vt:lpstr>
      <vt:lpstr>16.sz.mell</vt:lpstr>
      <vt:lpstr>Munka1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'10.1.sz.mell'!Nyomtatási_terület</vt:lpstr>
      <vt:lpstr>'10.sz.mell'!Nyomtatási_terület</vt:lpstr>
      <vt:lpstr>'11.sz.mell'!Nyomtatási_terület</vt:lpstr>
      <vt:lpstr>'12.sz.mell'!Nyomtatási_terület</vt:lpstr>
      <vt:lpstr>'13.sz.mell'!Nyomtatási_terület</vt:lpstr>
      <vt:lpstr>'14.sz.mell'!Nyomtatási_terület</vt:lpstr>
      <vt:lpstr>'15.sz.mell'!Nyomtatási_terület</vt:lpstr>
      <vt:lpstr>'16.sz.mell'!Nyomtatási_terület</vt:lpstr>
      <vt:lpstr>'17.sz.mell'!Nyomtatási_terület</vt:lpstr>
      <vt:lpstr>'18. sz.mell'!Nyomtatási_terület</vt:lpstr>
      <vt:lpstr>'2.1.sz.mell  '!Nyomtatási_terület</vt:lpstr>
      <vt:lpstr>'2.2.sz.mell  '!Nyomtatási_terület</vt:lpstr>
      <vt:lpstr>'3.sz.mell'!Nyomtatási_terület</vt:lpstr>
      <vt:lpstr>'4. sz.mell '!Nyomtatási_terület</vt:lpstr>
      <vt:lpstr>'5.sz.mell'!Nyomtatási_terület</vt:lpstr>
      <vt:lpstr>'6.sz.mell'!Nyomtatási_terület</vt:lpstr>
      <vt:lpstr>'7.sz.mell.'!Nyomtatási_terület</vt:lpstr>
      <vt:lpstr>'8.sz.mell. '!Nyomtatási_terület</vt:lpstr>
      <vt:lpstr>'9.1.sz.mell'!Nyomtatási_terület</vt:lpstr>
      <vt:lpstr>'9.sz.mell.'!Nyomtatási_terület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Ercsi</cp:lastModifiedBy>
  <cp:lastPrinted>2018-09-20T07:31:38Z</cp:lastPrinted>
  <dcterms:created xsi:type="dcterms:W3CDTF">2017-01-30T13:11:32Z</dcterms:created>
  <dcterms:modified xsi:type="dcterms:W3CDTF">2019-02-26T17:41:07Z</dcterms:modified>
</cp:coreProperties>
</file>