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activeTab="0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 köh bev" sheetId="5" r:id="rId5"/>
    <sheet name="6 köh kiad" sheetId="6" r:id="rId6"/>
    <sheet name="7.sz.Támogatások" sheetId="7" r:id="rId7"/>
    <sheet name="8,.sz.cofog" sheetId="8" r:id="rId8"/>
    <sheet name="9.sz.céltart" sheetId="9" r:id="rId9"/>
    <sheet name="10 beruházás" sheetId="10" r:id="rId10"/>
    <sheet name="11 felújítás" sheetId="11" r:id="rId11"/>
    <sheet name="12 Maradvány kimutatás" sheetId="12" r:id="rId12"/>
    <sheet name="13 . Mérleg" sheetId="13" r:id="rId13"/>
    <sheet name="14. létszám" sheetId="14" r:id="rId14"/>
    <sheet name="15. adósság áll. " sheetId="15" r:id="rId15"/>
  </sheets>
  <definedNames>
    <definedName name="_xlnm.Print_Area" localSheetId="8">'9.sz.céltart'!$A$1:$G$3</definedName>
  </definedNames>
  <calcPr fullCalcOnLoad="1"/>
</workbook>
</file>

<file path=xl/sharedStrings.xml><?xml version="1.0" encoding="utf-8"?>
<sst xmlns="http://schemas.openxmlformats.org/spreadsheetml/2006/main" count="1401" uniqueCount="1070">
  <si>
    <t>Felújítások</t>
  </si>
  <si>
    <t>I. Működési költségvetés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</si>
  <si>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</si>
  <si>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</si>
  <si>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</si>
  <si>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</si>
  <si>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</si>
  <si>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</si>
  <si>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</si>
  <si>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</si>
  <si>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</si>
  <si>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</si>
  <si>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</si>
  <si>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</si>
  <si>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</si>
  <si>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</si>
  <si>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</si>
  <si>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Cím</t>
  </si>
  <si>
    <t>Alcím</t>
  </si>
  <si>
    <t>ezer Ft-ban</t>
  </si>
  <si>
    <t>Sor-szám</t>
  </si>
  <si>
    <t>Megnevezés</t>
  </si>
  <si>
    <t>Dologi kiadás</t>
  </si>
  <si>
    <t>Működési tartalék</t>
  </si>
  <si>
    <t>Sor- szám</t>
  </si>
  <si>
    <t>az önkormányzat önállóan működő és gazdálkodó költségvetési szervei</t>
  </si>
  <si>
    <t>az önkormányzat önállóan működő költségvetési szervei</t>
  </si>
  <si>
    <t>Eredeti előirányzat</t>
  </si>
  <si>
    <t>Módosított előirányzat</t>
  </si>
  <si>
    <t>Teljesítés %-a</t>
  </si>
  <si>
    <t>A</t>
  </si>
  <si>
    <t>B</t>
  </si>
  <si>
    <t>C</t>
  </si>
  <si>
    <t>G</t>
  </si>
  <si>
    <t>Beruházások</t>
  </si>
  <si>
    <t>Sorszám</t>
  </si>
  <si>
    <t>nem költségvetési szervi formában mükődő egysége</t>
  </si>
  <si>
    <t>Működési célú költségvetési tám. és kieg.tám</t>
  </si>
  <si>
    <t>Működési bevétel</t>
  </si>
  <si>
    <t>Készletértékesítés</t>
  </si>
  <si>
    <t>Szolgáltatás ellenértéke</t>
  </si>
  <si>
    <t>Tulajdonosi bevételek</t>
  </si>
  <si>
    <t>Kiszámlázott általános forg.adó</t>
  </si>
  <si>
    <t>Kamatbevételek</t>
  </si>
  <si>
    <t>Biztosító által fizetett kártérítés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</si>
  <si>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</si>
  <si>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</si>
  <si>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</si>
  <si>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</si>
  <si>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</si>
  <si>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</si>
  <si>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</si>
  <si>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</si>
  <si>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</si>
  <si>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</si>
  <si>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</si>
  <si>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</si>
  <si>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</si>
  <si>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</si>
  <si>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</si>
  <si>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</si>
  <si>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</si>
  <si>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</si>
  <si>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</si>
  <si>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</si>
  <si>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</si>
  <si>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</si>
  <si>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</si>
  <si>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</si>
  <si>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</si>
  <si>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</si>
  <si>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</si>
  <si>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</si>
  <si>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</si>
  <si>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</si>
  <si>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</si>
  <si>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</si>
  <si>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</si>
  <si>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</si>
  <si>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</si>
  <si>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</si>
  <si>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</si>
  <si>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</si>
  <si>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</si>
  <si>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</si>
  <si>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</si>
  <si>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</si>
  <si>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</si>
  <si>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</si>
  <si>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</si>
  <si>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Község városgazd.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</si>
  <si>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</si>
  <si>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</si>
  <si>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</si>
  <si>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</si>
  <si>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</si>
  <si>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</si>
  <si>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</si>
  <si>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</si>
  <si>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E</t>
  </si>
  <si>
    <t xml:space="preserve">F </t>
  </si>
  <si>
    <t>2016. évi eredeti előirányzat</t>
  </si>
  <si>
    <t>2016. évi módosított előirányzat 2016.06.30.</t>
  </si>
  <si>
    <t>2016. évi tervezett módosítás 2016.12.31.</t>
  </si>
  <si>
    <t>2016. évi várható teljesítés</t>
  </si>
  <si>
    <t>2017/2016.  évi módoított ei/ tervezett ei %-a</t>
  </si>
  <si>
    <t>törvény szerinti illetmény</t>
  </si>
  <si>
    <t>szabadság megváltás</t>
  </si>
  <si>
    <t>cafetéria</t>
  </si>
  <si>
    <t>közlekedési költség</t>
  </si>
  <si>
    <t>jubileumi jutalom</t>
  </si>
  <si>
    <t>jutalom</t>
  </si>
  <si>
    <t>foglalkoztatott egyéb szem.jutt. (pl szemüveg biztosítás, betegszabadság, helyettesítés, valamint 4/2013. Korm.rend. 15. mellékelete szerint)</t>
  </si>
  <si>
    <t>külső személyi juttatás</t>
  </si>
  <si>
    <t>készletbeszerzés</t>
  </si>
  <si>
    <t>kommunikációs szolgáltatás</t>
  </si>
  <si>
    <t>szolgáltatatás kiadás</t>
  </si>
  <si>
    <t>különféle befizetés , egyéb dolodi kiadás (ÁFA)</t>
  </si>
  <si>
    <t>Engedélyezett létszámkeret</t>
  </si>
  <si>
    <t>12 fő          (11 fő          máj. 1-től)</t>
  </si>
  <si>
    <t>Módosított előirányzat 2016.06.30.</t>
  </si>
  <si>
    <t>Közvetített szolgáltatások bevételei</t>
  </si>
  <si>
    <t xml:space="preserve"> Egyéb felhalmozási célú központi támogatás</t>
  </si>
  <si>
    <t>KÖH  maradványa</t>
  </si>
  <si>
    <t>készenlét, helyettesítés</t>
  </si>
  <si>
    <t>2016. évi  teljesítés</t>
  </si>
  <si>
    <t>Böhönye  Község Önkormányzat Címrendje</t>
  </si>
  <si>
    <t>2016. évi beszámoló</t>
  </si>
  <si>
    <t>Böhönye Község Önkormányzata</t>
  </si>
  <si>
    <t xml:space="preserve">Böhönyei Közös Önkormányzati Hivatal </t>
  </si>
  <si>
    <t>Község Város gazdálkodás ( Kommunális csoport)</t>
  </si>
  <si>
    <t>Könyvtár Művelődési ház</t>
  </si>
  <si>
    <t xml:space="preserve">                                                                                              </t>
  </si>
  <si>
    <t xml:space="preserve">Böhönye Község Önkormányzatának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</si>
  <si>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</si>
  <si>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</si>
  <si>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</si>
  <si>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</si>
  <si>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</si>
  <si>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</si>
  <si>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</si>
  <si>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</si>
  <si>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</si>
  <si>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</si>
  <si>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</si>
  <si>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</si>
  <si>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</si>
  <si>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</si>
  <si>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</si>
  <si>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</si>
  <si>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</si>
  <si>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</si>
  <si>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</si>
  <si>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</si>
  <si>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</si>
  <si>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</si>
  <si>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</si>
  <si>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</si>
  <si>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</si>
  <si>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</si>
  <si>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</si>
  <si>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</si>
  <si>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</si>
  <si>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</si>
  <si>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</si>
  <si>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</si>
  <si>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</si>
  <si>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</si>
  <si>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</si>
  <si>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</si>
  <si>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</si>
  <si>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</si>
  <si>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</si>
  <si>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</si>
  <si>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</si>
  <si>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</si>
  <si>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</si>
  <si>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</si>
  <si>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</si>
  <si>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</si>
  <si>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</si>
  <si>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</si>
  <si>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</si>
  <si>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</si>
  <si>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</si>
  <si>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</si>
  <si>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</si>
  <si>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</si>
  <si>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</si>
  <si>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</si>
  <si>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</si>
  <si>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</si>
  <si>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</si>
  <si>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</si>
  <si>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</si>
  <si>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</si>
  <si>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</si>
  <si>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</si>
  <si>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</si>
  <si>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</si>
  <si>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</si>
  <si>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</si>
  <si>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</si>
  <si>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</si>
  <si>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</si>
  <si>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</si>
  <si>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</si>
  <si>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</si>
  <si>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</si>
  <si>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</si>
  <si>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</si>
  <si>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</si>
  <si>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</si>
  <si>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</si>
  <si>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</si>
  <si>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</si>
  <si>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</si>
  <si>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</si>
  <si>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</si>
  <si>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</si>
  <si>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</si>
  <si>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</si>
  <si>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</si>
  <si>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6. Vízi közmű fejl önerő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</si>
  <si>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</si>
  <si>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</si>
  <si>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</si>
  <si>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</si>
  <si>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III. Böhönyei Közös Önkormányzati Hivatal intézményfinanszírozása</t>
  </si>
  <si>
    <t>Működési kiadások összesen</t>
  </si>
  <si>
    <t>42583-7378-17096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</si>
  <si>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</si>
  <si>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</si>
  <si>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</si>
  <si>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</si>
  <si>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</si>
  <si>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</si>
  <si>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</si>
  <si>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</si>
  <si>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</si>
  <si>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</si>
  <si>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</si>
  <si>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</si>
  <si>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</si>
  <si>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</si>
  <si>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</si>
  <si>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</si>
  <si>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</si>
  <si>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</si>
  <si>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</si>
  <si>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</si>
  <si>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</si>
  <si>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</si>
  <si>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</si>
  <si>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</si>
  <si>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</si>
  <si>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</si>
  <si>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</si>
  <si>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</si>
  <si>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</si>
  <si>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</si>
  <si>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</si>
  <si>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</si>
  <si>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</si>
  <si>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</si>
  <si>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</si>
  <si>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</si>
  <si>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</si>
  <si>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>Böhönye Község Önkormányzatának összevont bevételei  és kiadásai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</si>
  <si>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</si>
  <si>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</si>
  <si>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</si>
  <si>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</si>
  <si>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</si>
  <si>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</si>
  <si>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</si>
  <si>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</si>
  <si>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</si>
  <si>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</si>
  <si>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</si>
  <si>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</si>
  <si>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</si>
  <si>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</si>
  <si>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</si>
  <si>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</si>
  <si>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</si>
  <si>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</si>
  <si>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</si>
  <si>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</si>
  <si>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</si>
  <si>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</si>
  <si>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</si>
  <si>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</si>
  <si>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</si>
  <si>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</si>
  <si>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</si>
  <si>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</si>
  <si>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>5.5 Céltartalék</t>
  </si>
  <si>
    <t>5.6 Vizi közmű fejl.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</si>
  <si>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</si>
  <si>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</si>
  <si>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</si>
  <si>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</si>
  <si>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</si>
  <si>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</si>
  <si>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</si>
  <si>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</si>
  <si>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</si>
  <si>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</si>
  <si>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 xml:space="preserve">Böhönye Község Önkormányzata </t>
  </si>
  <si>
    <t>Működési célú támogatások, pénzeszközátadások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</si>
  <si>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</si>
  <si>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</si>
  <si>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</si>
  <si>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</si>
  <si>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</si>
  <si>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</si>
  <si>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</si>
  <si>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</si>
  <si>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</si>
  <si>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</si>
  <si>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Böhönye és Környéke Önkormányzati Társulása</t>
  </si>
  <si>
    <t>Marcali Többcélú Kistérségi Társulás</t>
  </si>
  <si>
    <t>Kaposmenti Társulás, Katasztrófa véd.</t>
  </si>
  <si>
    <t>DRV ZRT</t>
  </si>
  <si>
    <t>Egyéb működési célú 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</si>
  <si>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</si>
  <si>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</si>
  <si>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</si>
  <si>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</si>
  <si>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</si>
  <si>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</si>
  <si>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</si>
  <si>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</si>
  <si>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</si>
  <si>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</si>
  <si>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</si>
  <si>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2016. évi eredeti ei</t>
  </si>
  <si>
    <t>2016. évi módosított ei</t>
  </si>
  <si>
    <t>2016. évi tervezett mód.ei.</t>
  </si>
  <si>
    <t>Tervezett előirányzatai</t>
  </si>
  <si>
    <t>1.</t>
  </si>
  <si>
    <t>32.799</t>
  </si>
  <si>
    <t>9.505</t>
  </si>
  <si>
    <t>2.362</t>
  </si>
  <si>
    <t>7.350</t>
  </si>
  <si>
    <t>2.</t>
  </si>
  <si>
    <t>Köztemető fennt.</t>
  </si>
  <si>
    <t>1.999</t>
  </si>
  <si>
    <t>3.</t>
  </si>
  <si>
    <t>Önk. vagyon gazd.</t>
  </si>
  <si>
    <t>2.921</t>
  </si>
  <si>
    <t>4.</t>
  </si>
  <si>
    <t>Tűz. és hat.</t>
  </si>
  <si>
    <t>5.</t>
  </si>
  <si>
    <t>61.174</t>
  </si>
  <si>
    <t>50.800</t>
  </si>
  <si>
    <t>6.437</t>
  </si>
  <si>
    <t>6.</t>
  </si>
  <si>
    <t>3.196</t>
  </si>
  <si>
    <t>7.</t>
  </si>
  <si>
    <t>Nem v. hull.</t>
  </si>
  <si>
    <t>8.</t>
  </si>
  <si>
    <t>9.</t>
  </si>
  <si>
    <t>1.158</t>
  </si>
  <si>
    <t>10.</t>
  </si>
  <si>
    <t>7.936</t>
  </si>
  <si>
    <t>11.</t>
  </si>
  <si>
    <t>7.397</t>
  </si>
  <si>
    <t>12.</t>
  </si>
  <si>
    <t>Község városgazd(komm.csoport)</t>
  </si>
  <si>
    <t>20.116</t>
  </si>
  <si>
    <t>8.880</t>
  </si>
  <si>
    <t>2.348</t>
  </si>
  <si>
    <t>13.</t>
  </si>
  <si>
    <t>1.270</t>
  </si>
  <si>
    <t>15.</t>
  </si>
  <si>
    <t>16.</t>
  </si>
  <si>
    <t>17.</t>
  </si>
  <si>
    <t>Sport műk.</t>
  </si>
  <si>
    <t>18.</t>
  </si>
  <si>
    <t>6.586</t>
  </si>
  <si>
    <t>2.235</t>
  </si>
  <si>
    <t>19.</t>
  </si>
  <si>
    <t>5.982</t>
  </si>
  <si>
    <t>20.</t>
  </si>
  <si>
    <t>Gyermekétk., óvoda</t>
  </si>
  <si>
    <t>157.578</t>
  </si>
  <si>
    <t>21.</t>
  </si>
  <si>
    <t>Idősek nepp.ell.</t>
  </si>
  <si>
    <t>2.413</t>
  </si>
  <si>
    <t>22.</t>
  </si>
  <si>
    <t>Gyermekjóléti</t>
  </si>
  <si>
    <t>23.</t>
  </si>
  <si>
    <t>Szociális étk.</t>
  </si>
  <si>
    <t>24.</t>
  </si>
  <si>
    <t>Egyes szoc.ell.</t>
  </si>
  <si>
    <t>28.376</t>
  </si>
  <si>
    <t>25.</t>
  </si>
  <si>
    <t>Működési kiadás összesen</t>
  </si>
  <si>
    <t>344.211</t>
  </si>
  <si>
    <t>73.655</t>
  </si>
  <si>
    <t>Szakfeladat</t>
  </si>
  <si>
    <t>Intézmény/szakfeladat</t>
  </si>
  <si>
    <t>Áht. kívülre irányuló fejl.ber.</t>
  </si>
  <si>
    <t>2.070</t>
  </si>
  <si>
    <t>Község városgazd</t>
  </si>
  <si>
    <t>6.500</t>
  </si>
  <si>
    <t>14.</t>
  </si>
  <si>
    <t>Gyermekétk.</t>
  </si>
  <si>
    <t>Felhalmozási kiadás</t>
  </si>
  <si>
    <t>8.570</t>
  </si>
  <si>
    <t xml:space="preserve">Az önkormányzat felújítási tervei, melyekre céltartalékot képzett ezek  </t>
  </si>
  <si>
    <t>Beruházási cél megnevezés</t>
  </si>
  <si>
    <t>Jövőbeni fejlesztések önereje pl. vízműfejl, buszváró építés, útfelújítás</t>
  </si>
  <si>
    <t>Szennyvíz beruházás</t>
  </si>
  <si>
    <t xml:space="preserve">3. </t>
  </si>
  <si>
    <t>Bem utca</t>
  </si>
  <si>
    <t>Illés utca</t>
  </si>
  <si>
    <t>Kerítés temetőnél</t>
  </si>
  <si>
    <t>Civilek Háza fűtés</t>
  </si>
  <si>
    <t>Széchenyi utca</t>
  </si>
  <si>
    <t>Járda felújítás</t>
  </si>
  <si>
    <t>Szennyvíz ( pályázatban nem számolható ÁFA )</t>
  </si>
  <si>
    <t>Szolgálati lakás</t>
  </si>
  <si>
    <t>Piac-tervkészítés</t>
  </si>
  <si>
    <t>Piac-telek beszerzés</t>
  </si>
  <si>
    <t>Fásítás</t>
  </si>
  <si>
    <t>Buszmegállók</t>
  </si>
  <si>
    <t>Összesen:</t>
  </si>
  <si>
    <t xml:space="preserve">ezer Ft-ban </t>
  </si>
  <si>
    <t>2016. évi módosított ei 2016.06.30.</t>
  </si>
  <si>
    <t>Ebből: burgonya kiszedőgép</t>
  </si>
  <si>
    <t>bozótvágó</t>
  </si>
  <si>
    <t>motorfűrész</t>
  </si>
  <si>
    <t>betonkeverő, térkősablon</t>
  </si>
  <si>
    <t>rázóasztal</t>
  </si>
  <si>
    <t>labvibrátor</t>
  </si>
  <si>
    <t>térkőgyártás egyéb</t>
  </si>
  <si>
    <t>egyéb eszközök (számtech., bútor, kerékpár)</t>
  </si>
  <si>
    <t>hűtőkamra</t>
  </si>
  <si>
    <t>talajmaró, bozótvágó, térkő</t>
  </si>
  <si>
    <t>Ebből: kis traktor</t>
  </si>
  <si>
    <t>teherautó</t>
  </si>
  <si>
    <t>egyéb gépek (fűnyíró)</t>
  </si>
  <si>
    <t>pótkocsi traktorhoz</t>
  </si>
  <si>
    <t>Egyéb beruházások</t>
  </si>
  <si>
    <t>labdafogó háló (iskola)</t>
  </si>
  <si>
    <t>gázbevezetés (sport)</t>
  </si>
  <si>
    <t xml:space="preserve">légkondicionáló </t>
  </si>
  <si>
    <t>rendezési terv</t>
  </si>
  <si>
    <t>kerítés (sport)</t>
  </si>
  <si>
    <t>gázkazán csere (lakás)</t>
  </si>
  <si>
    <t xml:space="preserve">szívattyú beszerzés </t>
  </si>
  <si>
    <t>buszmegálló</t>
  </si>
  <si>
    <t>ingatlan vásárlás</t>
  </si>
  <si>
    <t>információs tábla</t>
  </si>
  <si>
    <t>27.</t>
  </si>
  <si>
    <t>buszforduló</t>
  </si>
  <si>
    <t>28.</t>
  </si>
  <si>
    <t>kamera rendszer</t>
  </si>
  <si>
    <t>29.</t>
  </si>
  <si>
    <t>térvilágítás (temető)</t>
  </si>
  <si>
    <t>30.</t>
  </si>
  <si>
    <t>31.</t>
  </si>
  <si>
    <t>emléktábla elhelyezés</t>
  </si>
  <si>
    <t>32.</t>
  </si>
  <si>
    <t>posta láda (Szőlőhegy)</t>
  </si>
  <si>
    <t>33.</t>
  </si>
  <si>
    <t>Danai dülő</t>
  </si>
  <si>
    <t>34.</t>
  </si>
  <si>
    <t>Önkormányzat</t>
  </si>
  <si>
    <t>Teljesítés%-a</t>
  </si>
  <si>
    <t>35.</t>
  </si>
  <si>
    <t>Vásártér 2.szolg.lakás</t>
  </si>
  <si>
    <t>robogó</t>
  </si>
  <si>
    <t xml:space="preserve">Ady szobor </t>
  </si>
  <si>
    <t>2016. évi felhalmozási bevételei és kiadásai</t>
  </si>
  <si>
    <t>Az önkormányzat 2016. évi  beruházási céljainak meghatározása</t>
  </si>
  <si>
    <t>Az önkormányzat 2016. évi  felújítási céljainak meghatározása</t>
  </si>
  <si>
    <t>Árok tisztítás</t>
  </si>
  <si>
    <t>26.</t>
  </si>
  <si>
    <t>36.</t>
  </si>
  <si>
    <t xml:space="preserve">Bem utca </t>
  </si>
  <si>
    <t>IV. Államháztartáson belüli megelőlegezések visszafizetése</t>
  </si>
  <si>
    <t>2016. évi működési bevételei és kiadásai</t>
  </si>
  <si>
    <t>2.5. Fejezeti kezelésű előirányzatok</t>
  </si>
  <si>
    <t>Államháztartáson belüli megelőlegezés</t>
  </si>
  <si>
    <t>Tűzoltóság (jutalék átadás)</t>
  </si>
  <si>
    <t>Teljes.%-a</t>
  </si>
  <si>
    <t>Telj.%-a</t>
  </si>
  <si>
    <t>Telj.%é-a</t>
  </si>
  <si>
    <t>Telj %-a</t>
  </si>
  <si>
    <t>Óvodai nevelés, ellátás</t>
  </si>
  <si>
    <t>BÖHÖNYEI KÖZÖS  ÖNKORMÁNYZAT HIVATAL 2016. ÉVI BEVÉTELEINEK ALAKULÁSA</t>
  </si>
  <si>
    <t>BÖHÖNYEI KÖZÖS ÖNKORMÁNYZATI HIVATAL 2016. ÉVI KIADÁSAINAK ALAKULÁSA</t>
  </si>
  <si>
    <t>Böhönye Község Önkormányzatának 2016. évi összevont bevételei és kiadásai</t>
  </si>
  <si>
    <t>Telj. %-a</t>
  </si>
  <si>
    <t>#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</si>
  <si>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</si>
  <si>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</si>
  <si>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</si>
  <si>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</si>
  <si>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</si>
  <si>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</si>
  <si>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</si>
  <si>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</si>
  <si>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</si>
  <si>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</si>
  <si>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</si>
  <si>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</si>
  <si>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06</t>
  </si>
  <si>
    <t>05 Saját előállítású eszközök aktivált értéke</t>
  </si>
  <si>
    <t>07</t>
  </si>
  <si>
    <t>II Aktivált saját teljesítmények értéke (=±04+05)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</si>
  <si>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</si>
  <si>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</si>
  <si>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</si>
  <si>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</si>
  <si>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</si>
  <si>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</si>
  <si>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</si>
  <si>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</si>
  <si>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</si>
  <si>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</si>
  <si>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</si>
  <si>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</si>
  <si>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</si>
  <si>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</si>
  <si>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15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</si>
  <si>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</si>
  <si>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</si>
  <si>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</si>
  <si>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</si>
  <si>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</si>
  <si>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</si>
  <si>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</si>
  <si>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</si>
  <si>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</si>
  <si>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</si>
  <si>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</si>
  <si>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</si>
  <si>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</si>
  <si>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</si>
  <si>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</si>
  <si>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</si>
  <si>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</si>
  <si>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</si>
  <si>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</si>
  <si>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</si>
  <si>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</si>
  <si>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</si>
  <si>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</si>
  <si>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</si>
  <si>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</si>
  <si>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29</t>
  </si>
  <si>
    <t>21 Pénzügyi műveletek egyéb eredményszemléletű bevételei (&gt;=21a+21b)</t>
  </si>
  <si>
    <t>30</t>
  </si>
  <si>
    <t>31</t>
  </si>
  <si>
    <t>32</t>
  </si>
  <si>
    <t>VIII Pénzügyi műveletek eredményszemléletű bevételei (=17+18+19+20+21)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</si>
  <si>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</si>
  <si>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</si>
  <si>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</si>
  <si>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</si>
  <si>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</si>
  <si>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</si>
  <si>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</si>
  <si>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</si>
  <si>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</si>
  <si>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</si>
  <si>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</si>
  <si>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B)  PÉNZÜGYI MŰVELETEK EREDMÉNYE (=VIII-IX)</t>
  </si>
  <si>
    <t>44</t>
  </si>
  <si>
    <t>C)  MÉRLEG SZERINTI EREDMÉNY (=±A±B)</t>
  </si>
  <si>
    <t>2016. évi eredmény alakulása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</si>
  <si>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</si>
  <si>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</si>
  <si>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</si>
  <si>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</si>
  <si>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</si>
  <si>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</si>
  <si>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</si>
  <si>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</si>
  <si>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</si>
  <si>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</si>
  <si>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</si>
  <si>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</si>
  <si>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</si>
  <si>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</si>
  <si>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</si>
  <si>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</si>
  <si>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</si>
  <si>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</si>
  <si>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</si>
  <si>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</si>
  <si>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</si>
  <si>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</si>
  <si>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</si>
  <si>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</si>
  <si>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</si>
  <si>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</si>
  <si>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</si>
  <si>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</si>
  <si>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</si>
  <si>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</si>
  <si>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</si>
  <si>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</si>
  <si>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</si>
  <si>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</si>
  <si>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</si>
  <si>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</si>
  <si>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</si>
  <si>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</si>
  <si>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</si>
  <si>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</si>
  <si>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</si>
  <si>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</si>
  <si>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</si>
  <si>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</si>
  <si>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</si>
  <si>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</si>
  <si>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</si>
  <si>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</si>
  <si>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</si>
  <si>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</si>
  <si>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</si>
  <si>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</si>
  <si>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</si>
  <si>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</si>
  <si>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</si>
  <si>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</si>
  <si>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</si>
  <si>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</si>
  <si>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</si>
  <si>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</si>
  <si>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</si>
  <si>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</si>
  <si>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</si>
  <si>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</si>
  <si>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</si>
  <si>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</si>
  <si>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</si>
  <si>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</si>
  <si>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</si>
  <si>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</si>
  <si>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</si>
  <si>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</si>
  <si>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</si>
  <si>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</si>
  <si>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</si>
  <si>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</si>
  <si>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</si>
  <si>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</si>
  <si>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</si>
  <si>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</si>
  <si>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</si>
  <si>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</si>
  <si>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</si>
  <si>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</si>
  <si>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</si>
  <si>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</si>
  <si>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</si>
  <si>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</si>
  <si>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</si>
  <si>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</si>
  <si>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</si>
  <si>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</si>
  <si>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</si>
  <si>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</si>
  <si>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</si>
  <si>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</si>
  <si>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</si>
  <si>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</si>
  <si>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</si>
  <si>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</si>
  <si>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</si>
  <si>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</si>
  <si>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</si>
  <si>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</si>
  <si>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</si>
  <si>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</si>
  <si>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</si>
  <si>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</si>
  <si>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</si>
  <si>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</si>
  <si>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</si>
  <si>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</si>
  <si>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</si>
  <si>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</si>
  <si>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</si>
  <si>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</si>
  <si>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</si>
  <si>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</si>
  <si>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</si>
  <si>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</si>
  <si>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</si>
  <si>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</si>
  <si>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</si>
  <si>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</si>
  <si>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</si>
  <si>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</si>
  <si>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</si>
  <si>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</si>
  <si>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</si>
  <si>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</si>
  <si>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</si>
  <si>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</si>
  <si>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</si>
  <si>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</si>
  <si>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</si>
  <si>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</si>
  <si>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</si>
  <si>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</si>
  <si>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</si>
  <si>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</si>
  <si>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</si>
  <si>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</si>
  <si>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</si>
  <si>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</si>
  <si>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</si>
  <si>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</si>
  <si>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</si>
  <si>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</si>
  <si>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</si>
  <si>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</si>
  <si>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</si>
  <si>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</si>
  <si>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</si>
  <si>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</si>
  <si>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</si>
  <si>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</si>
  <si>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</si>
  <si>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</si>
  <si>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</si>
  <si>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</si>
  <si>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</si>
  <si>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</si>
  <si>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</si>
  <si>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</si>
  <si>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</si>
  <si>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</si>
  <si>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</si>
  <si>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</si>
  <si>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</si>
  <si>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</si>
  <si>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</si>
  <si>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</si>
  <si>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</si>
  <si>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</si>
  <si>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</si>
  <si>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</si>
  <si>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</si>
  <si>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</si>
  <si>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</si>
  <si>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</si>
  <si>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</si>
  <si>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</si>
  <si>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</si>
  <si>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</si>
  <si>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</si>
  <si>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</si>
  <si>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</si>
  <si>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</si>
  <si>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</si>
  <si>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</si>
  <si>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</si>
  <si>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</si>
  <si>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</si>
  <si>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</si>
  <si>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</si>
  <si>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</si>
  <si>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</si>
  <si>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</si>
  <si>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</si>
  <si>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</si>
  <si>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</si>
  <si>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</si>
  <si>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</si>
  <si>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</si>
  <si>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</si>
  <si>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</si>
  <si>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</si>
  <si>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</si>
  <si>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</si>
  <si>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</si>
  <si>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</si>
  <si>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</si>
  <si>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</si>
  <si>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</si>
  <si>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</si>
  <si>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</si>
  <si>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</si>
  <si>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</si>
  <si>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</si>
  <si>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</si>
  <si>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</si>
  <si>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</si>
  <si>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</si>
  <si>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</si>
  <si>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</si>
  <si>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</si>
  <si>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</si>
  <si>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</si>
  <si>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</si>
  <si>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</si>
  <si>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</si>
  <si>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</si>
  <si>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</si>
  <si>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</si>
  <si>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</si>
  <si>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</si>
  <si>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</si>
  <si>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</si>
  <si>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</si>
  <si>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</si>
  <si>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</si>
  <si>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</si>
  <si>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</si>
  <si>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</si>
  <si>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</si>
  <si>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</si>
  <si>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</si>
  <si>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</si>
  <si>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</si>
  <si>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</si>
  <si>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</si>
  <si>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</si>
  <si>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</si>
  <si>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</si>
  <si>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</si>
  <si>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</si>
  <si>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</si>
  <si>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</si>
  <si>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152</t>
  </si>
  <si>
    <t>D/III/4 Forgótőke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</si>
  <si>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</si>
  <si>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</si>
  <si>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</si>
  <si>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</si>
  <si>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</si>
  <si>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</si>
  <si>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</si>
  <si>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</si>
  <si>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</si>
  <si>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</si>
  <si>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</si>
  <si>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</si>
  <si>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</si>
  <si>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</si>
  <si>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</si>
  <si>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</si>
  <si>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</si>
  <si>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</si>
  <si>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</si>
  <si>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</si>
  <si>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</si>
  <si>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</si>
  <si>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</si>
  <si>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</si>
  <si>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</si>
  <si>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</si>
  <si>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</si>
  <si>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</si>
  <si>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</si>
  <si>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</si>
  <si>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</si>
  <si>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</si>
  <si>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</si>
  <si>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</si>
  <si>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</si>
  <si>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</si>
  <si>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</si>
  <si>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</si>
  <si>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</si>
  <si>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</si>
  <si>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</si>
  <si>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</si>
  <si>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</si>
  <si>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</si>
  <si>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</si>
  <si>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</si>
  <si>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</si>
  <si>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</si>
  <si>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</si>
  <si>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</si>
  <si>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</si>
  <si>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</si>
  <si>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</si>
  <si>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</si>
  <si>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</si>
  <si>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</si>
  <si>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</si>
  <si>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</si>
  <si>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</si>
  <si>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</si>
  <si>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</si>
  <si>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</si>
  <si>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184</t>
  </si>
  <si>
    <t>G/V Eszközök értékhelyesbítésének forrása</t>
  </si>
  <si>
    <t>185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</si>
  <si>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</si>
  <si>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</si>
  <si>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</si>
  <si>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</si>
  <si>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</si>
  <si>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</si>
  <si>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</si>
  <si>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189</t>
  </si>
  <si>
    <t>H/I/3 Költségvetési évben esedékes kötelezettségek dologi kiadásokra</t>
  </si>
  <si>
    <t>190</t>
  </si>
  <si>
    <t>H/I/4 Költségvetési évben esedékes kötelezettségek ellátottak pénzbeli juttatásaira</t>
  </si>
  <si>
    <t>191</t>
  </si>
  <si>
    <t>H/I/5 Költségvetési évben esedékes kötelezettségek egyéb működési célú kiadásokra (&gt;=H/I/5a+H/I/5b)</t>
  </si>
  <si>
    <t>192</t>
  </si>
  <si>
    <t>H/I/5a - ebből: költségvetési évben esedékes kötelezettségek működési célú visszatérítendő támogatások, kölcsönök törlesztésére államháztartáson belülre</t>
  </si>
  <si>
    <t>193</t>
  </si>
  <si>
    <t>H/I/5b - ebből: költségvetési évben esedékes kötelezettségek működési célú támogatásokra az Európai Uniónak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</si>
  <si>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</si>
  <si>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</si>
  <si>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</si>
  <si>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</si>
  <si>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196</t>
  </si>
  <si>
    <t>H/I/8 Költségvetési évben esedékes kötelezettségek egyéb felhalmozási célú kiadásokra (&gt;=H/I/8a+H/I/8b)</t>
  </si>
  <si>
    <t>197</t>
  </si>
  <si>
    <t>H/I/8a - ebből: költségvetési évben esedékes kötelezettségek felhalmozási célú visszatérítendő támogatások, kölcsönök törlesztésére államháztartáson belülre</t>
  </si>
  <si>
    <t>198</t>
  </si>
  <si>
    <t>H/I/8b - ebből: költségvetési évben esedékes kötelezettségek felhalmozási célú támogatásokra az Európai Uniónak</t>
  </si>
  <si>
    <t>199</t>
  </si>
  <si>
    <t>H/I/9 Költségvetési évben esedékes kötelezettségek finanszírozási kiadásokra (&gt;=H/I/9a+…+H/I/9l)</t>
  </si>
  <si>
    <t>200</t>
  </si>
  <si>
    <t>H/I/9a - ebből: költségvetési évben esedékes kötelezettségek hosszú lejáratú hitelek, kölcsönök törlesztésére pénzügyi vállalkozásnak</t>
  </si>
  <si>
    <t>201</t>
  </si>
  <si>
    <t>H/I/9b - ebből: költségvetési évben esedékes kötelezettségek rövid lejáratú hitelek, kölcsönök törlesztésére pénzügyi vállalkozásnak</t>
  </si>
  <si>
    <t>202</t>
  </si>
  <si>
    <t>H/I/9c - ebből: költségvetési évben esedékes kötelezettségek kincstárjegyek beváltására</t>
  </si>
  <si>
    <t>203</t>
  </si>
  <si>
    <t>H/I/9d - ebből: költségvetési évben esedékes kötelezettségek éven belüli lejáratú belföldi értékpapírok beváltására</t>
  </si>
  <si>
    <t>204</t>
  </si>
  <si>
    <t>H/I/9e - ebből: költségvetési évben esedékes kötelezettségek belföldi kötvények beváltására</t>
  </si>
  <si>
    <t>205</t>
  </si>
  <si>
    <t>H/I/9f - ebből: költségvetési évben esedékes kötelezettségek éven túli lejáratú belföldi értékpapírok beváltására</t>
  </si>
  <si>
    <t>206</t>
  </si>
  <si>
    <t>H/I/9g - ebből: költségvetési évben esedékes kötelezettségek államháztartáson belüli megelőlegezések visszafizetésére</t>
  </si>
  <si>
    <t>207</t>
  </si>
  <si>
    <t>H/I/9h - ebből: költségvetési évben esedékes kötelezettségek pénzügyi lízing kiadásaira</t>
  </si>
  <si>
    <t>208</t>
  </si>
  <si>
    <t>H/I/9i - ebből: költségvetési évben esedékes kötelezettségek külföldi értékpapírok beváltására</t>
  </si>
  <si>
    <t>209</t>
  </si>
  <si>
    <t>H/I/9j - ebből: költségvetési évben esedékes kötelezettségek hitelek, kölcsönök törlesztésére külföldi kormányoknak és nemzetközi szervezeteknek</t>
  </si>
  <si>
    <t>210</t>
  </si>
  <si>
    <t>H/I/9k - ebből: költségvetési évben esedékes kötelezettségek hitelek, kölcsönök törlesztésére külföldi pénzintézeteknek</t>
  </si>
  <si>
    <t>211</t>
  </si>
  <si>
    <t>H/I/9l - ebből: költségvetési évben esedékes kötelezettségek váltókiadásokra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</si>
  <si>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</si>
  <si>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</si>
  <si>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</si>
  <si>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</si>
  <si>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214</t>
  </si>
  <si>
    <t>H/II/2 Költségvetési évet követően esedékes kötelezettségek munkaadókat terhelő járulékokra és szociális hozzájárulási adóra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</si>
  <si>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</si>
  <si>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</si>
  <si>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</si>
  <si>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</si>
  <si>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</si>
  <si>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</si>
  <si>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218</t>
  </si>
  <si>
    <t>H/II/5a - ebből: költségvetési évet követően esedékes kötelezettségek működési célú visszatérítendő támogatások, kölcsönök törlesztésére államháztartáson belülre</t>
  </si>
  <si>
    <t>219</t>
  </si>
  <si>
    <t>H/II/5b - ebből: költségvetési évet követően esedékes kötelezettségek működési célú támogatásokra az Európai Uniónak</t>
  </si>
  <si>
    <t>220</t>
  </si>
  <si>
    <t>H/II/6 Költségvetési évet követően esedékes kötelezettségek beruházásokra</t>
  </si>
  <si>
    <t>221</t>
  </si>
  <si>
    <t>H/II/7 Költségvetési évet követően esedékes kötelezettségek felújításokra</t>
  </si>
  <si>
    <t>222</t>
  </si>
  <si>
    <t>H/II/8 Költségvetési évet követően esedékes kötelezettségek egyéb felhalmozási célú kiadásokra (&gt;=H/II/8a+H/II/8b)</t>
  </si>
  <si>
    <t>223</t>
  </si>
  <si>
    <t>H/II/8a - ebből: költségvetési évet követően esedékes kötelezettségek felhalmozási célú visszatérítendő támogatások, kölcsönök törlesztésére államháztartáson belülre</t>
  </si>
  <si>
    <t>224</t>
  </si>
  <si>
    <t>H/II/8b - ebből: költségvetési évet követően esedékes kötelezettségek felhalmozási célú támogatásokra az Európai Uniónak</t>
  </si>
  <si>
    <t>225</t>
  </si>
  <si>
    <t>H/II/9 Költségvetési évet követően esedékes kötelezettségek finanszírozási kiadásokra (&gt;=H/II/9a+…+H/II/9j)</t>
  </si>
  <si>
    <t>226</t>
  </si>
  <si>
    <t>H/II/9a - ebből: költségvetési évet követően esedékes kötelezettségek hosszú lejáratú hitelek, kölcsönök törlesztésére pénzügyi vállalkozásnak</t>
  </si>
  <si>
    <t>227</t>
  </si>
  <si>
    <t>H/II/9b - ebből: költségvetési évet követően esedékes kötelezettségek kincstárjegyek beváltására</t>
  </si>
  <si>
    <t>228</t>
  </si>
  <si>
    <t>H/II/9c - ebből: költségvetési évet követően esedékes kötelezettségek belföldi kötvények beváltására</t>
  </si>
  <si>
    <t>229</t>
  </si>
  <si>
    <t>H/II/9d - ebből: költségvetési évet követően esedékes kötelezettségek éven túli lejáratú belföldi értékpapírok beváltására</t>
  </si>
  <si>
    <t>230</t>
  </si>
  <si>
    <t>H/II/9e - ebből: költségvetési évet követően esedékes kötelezettségek államháztartáson belüli megelőlegezések visszafizetésére</t>
  </si>
  <si>
    <t>231</t>
  </si>
  <si>
    <t>H/II/9f - ebből: költségvetési évet követően esedékes kötelezettségek pénzügyi lízing kiadásaira</t>
  </si>
  <si>
    <t>232</t>
  </si>
  <si>
    <t>H/II/9g - ebből: költségvetési évet követően esedékes kötelezettségek külföldi értékpapírok beváltására</t>
  </si>
  <si>
    <t>233</t>
  </si>
  <si>
    <t>H/II/9h - ebből: költségvetési évet követően esedékes kötelezettségek hitelek, kölcsönök törlesztésére külföldi kormányoknak és nemzetközi szervezeteknek</t>
  </si>
  <si>
    <t>234</t>
  </si>
  <si>
    <t>H/II/9i - ebből: költségvetési évet követően esedékes kötelezettségek külföldi hitelek, kölcsönök törlesztésére külföldi pénzintézeteknek</t>
  </si>
  <si>
    <t>235</t>
  </si>
  <si>
    <t>H/II/9j - ebből: költségvetési évet követően esedékes kötelezettségek váltókiadásokra</t>
  </si>
  <si>
    <t>236</t>
  </si>
  <si>
    <t>H/II Költségvetési évet követően esedékes kötelezettségek (=H/II/1+…+H/II/9)</t>
  </si>
  <si>
    <t>237</t>
  </si>
  <si>
    <t>H/III/1 Kapott előlegek</t>
  </si>
  <si>
    <t>238</t>
  </si>
  <si>
    <t>H/III/2 Továbbadási célból folyósított támogatások, ellátások elszámolása</t>
  </si>
  <si>
    <t>239</t>
  </si>
  <si>
    <t>H/III/3 Más szervezetet megillető bevételek elszámolása</t>
  </si>
  <si>
    <t>240</t>
  </si>
  <si>
    <t>H/III/4 Forgótőke elszámolása (Kincstár)</t>
  </si>
  <si>
    <t>241</t>
  </si>
  <si>
    <t>H/III/5 Nemzeti vagyonba tartozó befektetett eszközökkel kapcsolatos egyes kötelezettség jellegű sajátos elszámolások</t>
  </si>
  <si>
    <t>242</t>
  </si>
  <si>
    <t>H/III/6 Nem társadalombiztosítás pénzügyi alapjait terhelő kifizetett ellátások megtérítésének elszámolása</t>
  </si>
  <si>
    <t>243</t>
  </si>
  <si>
    <t>H/III/7 Munkáltató által korengedményes nyugdíjhoz megfizetett hozzájárulás elszámolása</t>
  </si>
  <si>
    <t>244</t>
  </si>
  <si>
    <t>H/III/8 Letétre, megőrzésre, fedezetkezelésre átvett pénzeszközök, biztosítékok</t>
  </si>
  <si>
    <t>245</t>
  </si>
  <si>
    <t>H/III/9 Nemzetközi támogatási programok pénzeszközei</t>
  </si>
  <si>
    <t>246</t>
  </si>
  <si>
    <t>H/III/10 Államadósság Kezelő Központ Zrt.-nél elhelyezett fedezeti betétek</t>
  </si>
  <si>
    <t>247</t>
  </si>
  <si>
    <t>H/III Kötelezettség jellegű sajátos elszámolások (=H/III/1+…+H/III/10)</t>
  </si>
  <si>
    <t>248</t>
  </si>
  <si>
    <t>H) KÖTELEZETTSÉGEK (=H/I+H/II+H/III)</t>
  </si>
  <si>
    <t>249</t>
  </si>
  <si>
    <t>I) KINCSTÁRI SZÁMLAVEZETÉSSEL KAPCSOLATOS ELSZÁMOLÁSOK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</si>
  <si>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</si>
  <si>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</si>
  <si>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</si>
  <si>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</si>
  <si>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</si>
  <si>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</si>
  <si>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</si>
  <si>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</si>
  <si>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</si>
  <si>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</si>
  <si>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Az önkormányzat 2016. évi  mérlegének alakulása</t>
  </si>
  <si>
    <t>Ft-ban</t>
  </si>
  <si>
    <t xml:space="preserve">Ft-ban </t>
  </si>
  <si>
    <t>Az önkormányzat 2016 . évi létszám adatainak meghatározása</t>
  </si>
  <si>
    <t xml:space="preserve">fő </t>
  </si>
  <si>
    <t xml:space="preserve">Működési célú hitel </t>
  </si>
  <si>
    <t>Fejlesztési célú hitel</t>
  </si>
  <si>
    <t>Összes adósságállomány</t>
  </si>
  <si>
    <t>Böhönye Község Önkormányzata adóssága és hitelállománya lejárat szerint</t>
  </si>
  <si>
    <t xml:space="preserve">2016. évi beszámoló </t>
  </si>
  <si>
    <t>Böhönye Község Önkormányzatának 2016. évi kiadásainak kormányzati funkció szeinti megbontása</t>
  </si>
  <si>
    <t>2016. évi működési célú támogatásainak, pénzeszközátadásainak alakulása</t>
  </si>
  <si>
    <t>13/A - Eredménykimutatás</t>
  </si>
  <si>
    <t>Tárgy évi</t>
  </si>
  <si>
    <t xml:space="preserve"> </t>
  </si>
  <si>
    <t>1.sz.melléklet a  7/2017. (V.29.) önkormányzati rendelethez</t>
  </si>
  <si>
    <t>2.melléklet a    7/2017. (V.29.) önkormányzati rendelethez</t>
  </si>
  <si>
    <t>3.melléklet a   7/2017. (V.29.) önkormányzati rendelethez</t>
  </si>
  <si>
    <t>4.melléklet a   7/2017. (V.29.) önkormányzati rendelethez</t>
  </si>
  <si>
    <t>5. melléklet a   7/2017. (V.29.) önkormányzati rendelethez</t>
  </si>
  <si>
    <t>6.melléklet a  7/2017. (V.29.) önkormányzati rendelethez</t>
  </si>
  <si>
    <t>7.melléklet a  7/2017. (V.29.) önkormányzati rendelethez</t>
  </si>
  <si>
    <t>8. melléklet a   7/2017. (V.29.) önkormányzati rendelethez</t>
  </si>
  <si>
    <t>9. melléklet a  7/2017. (V.29.) önkormányzati rendelethez</t>
  </si>
  <si>
    <t>10. melléklet a   7/2017. (V.29.) önkormányzati rendelethez</t>
  </si>
  <si>
    <t>11. melléklet a   7/2017. (V.29.) önkormányzati rendelethez</t>
  </si>
  <si>
    <t>12. melléklet a   7/2017. (V.29.) önkormányzati rendelethez</t>
  </si>
  <si>
    <t>13. melléklet a   7/2017. (V.29.) önkormányzati rendelethez</t>
  </si>
  <si>
    <t>14. melléklet a   7/2017. (V.29.) önkormányzati rendelethez</t>
  </si>
  <si>
    <t>15. melléklet a     7/2017.(V.29.)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</si>
</sst>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12" fillId="0" borderId="12" xfId="5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20" fillId="0" borderId="10" xfId="56" applyFont="1" applyBorder="1" applyAlignment="1">
      <alignment horizont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3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3" fillId="33" borderId="0" xfId="0" applyFont="1" applyFill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left" vertical="center" indent="1"/>
    </xf>
    <xf numFmtId="3" fontId="24" fillId="0" borderId="16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6" xfId="0" applyFont="1" applyFill="1" applyBorder="1" applyAlignment="1">
      <alignment horizontal="left" vertical="center" indent="2"/>
    </xf>
    <xf numFmtId="3" fontId="27" fillId="0" borderId="16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indent="4"/>
    </xf>
    <xf numFmtId="3" fontId="13" fillId="0" borderId="16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vertical="center" indent="7"/>
    </xf>
    <xf numFmtId="3" fontId="13" fillId="0" borderId="16" xfId="58" applyNumberFormat="1" applyFont="1" applyBorder="1" applyAlignment="1">
      <alignment wrapText="1"/>
      <protection/>
    </xf>
    <xf numFmtId="0" fontId="27" fillId="0" borderId="16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 wrapText="1" indent="2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24" fillId="0" borderId="16" xfId="0" applyFont="1" applyFill="1" applyBorder="1" applyAlignment="1">
      <alignment horizontal="left" vertical="center" wrapText="1" indent="1"/>
    </xf>
    <xf numFmtId="1" fontId="25" fillId="0" borderId="0" xfId="0" applyNumberFormat="1" applyFont="1" applyAlignment="1">
      <alignment/>
    </xf>
    <xf numFmtId="0" fontId="13" fillId="0" borderId="16" xfId="0" applyFont="1" applyFill="1" applyBorder="1" applyAlignment="1">
      <alignment horizontal="left" vertical="center" wrapText="1" indent="2"/>
    </xf>
    <xf numFmtId="3" fontId="23" fillId="0" borderId="0" xfId="0" applyNumberFormat="1" applyFont="1" applyAlignment="1">
      <alignment/>
    </xf>
    <xf numFmtId="173" fontId="13" fillId="0" borderId="16" xfId="0" applyNumberFormat="1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2"/>
    </xf>
    <xf numFmtId="2" fontId="23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left" vertical="center" indent="2"/>
    </xf>
    <xf numFmtId="0" fontId="13" fillId="0" borderId="16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left" indent="1"/>
    </xf>
    <xf numFmtId="3" fontId="19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3" fillId="33" borderId="0" xfId="0" applyFont="1" applyFill="1" applyAlignment="1">
      <alignment horizontal="right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left" vertical="center" indent="1"/>
    </xf>
    <xf numFmtId="0" fontId="13" fillId="0" borderId="16" xfId="59" applyFont="1" applyFill="1" applyBorder="1" applyAlignment="1">
      <alignment horizontal="left" vertical="center" indent="1"/>
      <protection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0" fontId="13" fillId="0" borderId="23" xfId="59" applyFont="1" applyFill="1" applyBorder="1" applyAlignment="1">
      <alignment horizontal="left" vertical="center" indent="1"/>
      <protection/>
    </xf>
    <xf numFmtId="3" fontId="13" fillId="0" borderId="2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2"/>
    </xf>
    <xf numFmtId="0" fontId="5" fillId="0" borderId="23" xfId="0" applyFont="1" applyFill="1" applyBorder="1" applyAlignment="1">
      <alignment horizontal="left" vertical="center" indent="2"/>
    </xf>
    <xf numFmtId="49" fontId="5" fillId="0" borderId="16" xfId="59" applyNumberFormat="1" applyFont="1" applyFill="1" applyBorder="1" applyAlignment="1">
      <alignment horizontal="left" vertical="center" indent="2"/>
      <protection/>
    </xf>
    <xf numFmtId="49" fontId="5" fillId="0" borderId="23" xfId="59" applyNumberFormat="1" applyFont="1" applyFill="1" applyBorder="1" applyAlignment="1">
      <alignment horizontal="left" vertical="center" indent="2"/>
      <protection/>
    </xf>
    <xf numFmtId="0" fontId="13" fillId="0" borderId="16" xfId="0" applyFont="1" applyFill="1" applyBorder="1" applyAlignment="1">
      <alignment horizontal="left" vertical="center" indent="3"/>
    </xf>
    <xf numFmtId="3" fontId="5" fillId="0" borderId="1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indent="2"/>
    </xf>
    <xf numFmtId="174" fontId="13" fillId="0" borderId="16" xfId="0" applyNumberFormat="1" applyFont="1" applyBorder="1" applyAlignment="1">
      <alignment horizontal="left" indent="2"/>
    </xf>
    <xf numFmtId="3" fontId="5" fillId="0" borderId="16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3" fillId="0" borderId="25" xfId="0" applyFont="1" applyBorder="1" applyAlignment="1">
      <alignment/>
    </xf>
    <xf numFmtId="3" fontId="19" fillId="0" borderId="25" xfId="0" applyNumberFormat="1" applyFont="1" applyBorder="1" applyAlignment="1">
      <alignment/>
    </xf>
    <xf numFmtId="0" fontId="5" fillId="0" borderId="25" xfId="0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right" indent="3"/>
    </xf>
    <xf numFmtId="0" fontId="13" fillId="0" borderId="25" xfId="0" applyFont="1" applyFill="1" applyBorder="1" applyAlignment="1">
      <alignment horizontal="left" vertical="center" indent="3"/>
    </xf>
    <xf numFmtId="3" fontId="13" fillId="0" borderId="26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right" indent="2"/>
    </xf>
    <xf numFmtId="0" fontId="13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3" fillId="0" borderId="21" xfId="0" applyFont="1" applyFill="1" applyBorder="1" applyAlignment="1">
      <alignment horizontal="left" vertical="center" indent="2"/>
    </xf>
    <xf numFmtId="3" fontId="13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3" fillId="0" borderId="0" xfId="59" applyFont="1" applyFill="1" applyBorder="1" applyAlignment="1">
      <alignment horizontal="right" indent="4"/>
      <protection/>
    </xf>
    <xf numFmtId="0" fontId="13" fillId="0" borderId="23" xfId="59" applyFont="1" applyFill="1" applyBorder="1" applyAlignment="1">
      <alignment horizontal="left" vertical="center" indent="4"/>
      <protection/>
    </xf>
    <xf numFmtId="3" fontId="13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indent="2"/>
    </xf>
    <xf numFmtId="0" fontId="13" fillId="0" borderId="27" xfId="0" applyFont="1" applyBorder="1" applyAlignment="1">
      <alignment horizontal="left" indent="2"/>
    </xf>
    <xf numFmtId="3" fontId="13" fillId="0" borderId="28" xfId="0" applyNumberFormat="1" applyFont="1" applyFill="1" applyBorder="1" applyAlignment="1">
      <alignment horizontal="right" vertical="center"/>
    </xf>
    <xf numFmtId="174" fontId="13" fillId="0" borderId="0" xfId="0" applyNumberFormat="1" applyFont="1" applyBorder="1" applyAlignment="1">
      <alignment horizontal="right" indent="2"/>
    </xf>
    <xf numFmtId="174" fontId="13" fillId="0" borderId="27" xfId="0" applyNumberFormat="1" applyFont="1" applyBorder="1" applyAlignment="1">
      <alignment horizontal="left" indent="2"/>
    </xf>
    <xf numFmtId="0" fontId="5" fillId="0" borderId="27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indent="1"/>
    </xf>
    <xf numFmtId="0" fontId="13" fillId="0" borderId="23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0" fontId="19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1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3" fillId="0" borderId="31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56" applyFont="1" applyBorder="1" applyAlignment="1">
      <alignment horizontal="center" vertical="center" wrapText="1"/>
      <protection/>
    </xf>
    <xf numFmtId="0" fontId="13" fillId="0" borderId="31" xfId="0" applyFont="1" applyBorder="1" applyAlignment="1">
      <alignment/>
    </xf>
    <xf numFmtId="0" fontId="13" fillId="0" borderId="16" xfId="0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horizontal="right" vertical="center"/>
    </xf>
    <xf numFmtId="10" fontId="19" fillId="0" borderId="16" xfId="0" applyNumberFormat="1" applyFont="1" applyBorder="1" applyAlignment="1">
      <alignment/>
    </xf>
    <xf numFmtId="0" fontId="13" fillId="0" borderId="16" xfId="0" applyFont="1" applyFill="1" applyBorder="1" applyAlignment="1">
      <alignment horizontal="left" vertical="center" indent="2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0" fontId="5" fillId="35" borderId="16" xfId="0" applyFont="1" applyFill="1" applyBorder="1" applyAlignment="1">
      <alignment horizontal="left" vertical="center"/>
    </xf>
    <xf numFmtId="3" fontId="5" fillId="35" borderId="16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12" fillId="0" borderId="14" xfId="56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12" fillId="0" borderId="35" xfId="56" applyFont="1" applyBorder="1" applyAlignment="1">
      <alignment horizontal="center" vertical="center" wrapText="1"/>
      <protection/>
    </xf>
    <xf numFmtId="0" fontId="12" fillId="0" borderId="36" xfId="56" applyFont="1" applyBorder="1" applyAlignment="1">
      <alignment horizontal="center" vertical="center" wrapText="1"/>
      <protection/>
    </xf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6" fillId="0" borderId="39" xfId="0" applyFont="1" applyBorder="1" applyAlignment="1">
      <alignment horizontal="right" vertical="center" wrapText="1"/>
    </xf>
    <xf numFmtId="1" fontId="6" fillId="0" borderId="39" xfId="0" applyNumberFormat="1" applyFont="1" applyBorder="1" applyAlignment="1">
      <alignment horizontal="right" vertical="center" wrapText="1"/>
    </xf>
    <xf numFmtId="10" fontId="4" fillId="0" borderId="39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10" fontId="4" fillId="0" borderId="37" xfId="0" applyNumberFormat="1" applyFont="1" applyBorder="1" applyAlignment="1">
      <alignment horizontal="right" vertical="center" wrapText="1"/>
    </xf>
    <xf numFmtId="1" fontId="4" fillId="0" borderId="37" xfId="0" applyNumberFormat="1" applyFont="1" applyBorder="1" applyAlignment="1">
      <alignment horizontal="right" vertical="center" wrapText="1"/>
    </xf>
    <xf numFmtId="0" fontId="19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right" vertical="center" wrapText="1"/>
    </xf>
    <xf numFmtId="0" fontId="19" fillId="0" borderId="39" xfId="0" applyFont="1" applyBorder="1" applyAlignment="1">
      <alignment/>
    </xf>
    <xf numFmtId="0" fontId="6" fillId="0" borderId="40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10" fontId="6" fillId="0" borderId="37" xfId="0" applyNumberFormat="1" applyFont="1" applyBorder="1" applyAlignment="1">
      <alignment horizontal="right" vertical="center" wrapText="1"/>
    </xf>
    <xf numFmtId="0" fontId="18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12" fillId="0" borderId="39" xfId="56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12" fillId="0" borderId="40" xfId="56" applyFont="1" applyBorder="1" applyAlignment="1">
      <alignment horizontal="center" vertical="center" wrapText="1"/>
      <protection/>
    </xf>
    <xf numFmtId="0" fontId="19" fillId="0" borderId="39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31" fillId="0" borderId="10" xfId="56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2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10" fontId="6" fillId="0" borderId="4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5" fillId="0" borderId="32" xfId="0" applyFont="1" applyFill="1" applyBorder="1" applyAlignment="1">
      <alignment horizontal="left" vertical="center"/>
    </xf>
    <xf numFmtId="3" fontId="5" fillId="0" borderId="3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0" xfId="0" applyFont="1" applyAlignment="1">
      <alignment/>
    </xf>
    <xf numFmtId="0" fontId="13" fillId="0" borderId="31" xfId="0" applyFont="1" applyFill="1" applyBorder="1" applyAlignment="1">
      <alignment horizontal="right"/>
    </xf>
    <xf numFmtId="0" fontId="13" fillId="35" borderId="31" xfId="0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1" fontId="6" fillId="0" borderId="3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36" borderId="43" xfId="0" applyFont="1" applyFill="1" applyBorder="1" applyAlignment="1">
      <alignment horizontal="center" vertical="top" wrapText="1"/>
    </xf>
    <xf numFmtId="0" fontId="21" fillId="36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5" fillId="0" borderId="43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43" xfId="0" applyFont="1" applyBorder="1" applyAlignment="1">
      <alignment horizontal="right" wrapText="1"/>
    </xf>
    <xf numFmtId="0" fontId="34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3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 shrinkToFit="1"/>
    </xf>
    <xf numFmtId="0" fontId="37" fillId="36" borderId="10" xfId="0" applyFont="1" applyFill="1" applyBorder="1" applyAlignment="1">
      <alignment horizontal="center" vertical="top" wrapText="1"/>
    </xf>
    <xf numFmtId="3" fontId="3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3" fontId="33" fillId="0" borderId="10" xfId="0" applyNumberFormat="1" applyFont="1" applyBorder="1" applyAlignment="1">
      <alignment horizontal="right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left" vertical="top" wrapText="1"/>
    </xf>
    <xf numFmtId="3" fontId="13" fillId="0" borderId="4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2" fillId="33" borderId="0" xfId="0" applyFont="1" applyFill="1" applyBorder="1" applyAlignment="1">
      <alignment horizontal="center"/>
    </xf>
    <xf numFmtId="0" fontId="13" fillId="0" borderId="43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2" fillId="36" borderId="0" xfId="0" applyFont="1" applyFill="1" applyBorder="1" applyAlignment="1">
      <alignment horizontal="center" vertical="top" wrapText="1"/>
    </xf>
    <xf numFmtId="0" fontId="21" fillId="3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6.140625" style="66" customWidth="1"/>
    <col min="2" max="2" width="33.8515625" style="17" customWidth="1"/>
    <col min="3" max="3" width="35.421875" style="17" customWidth="1"/>
    <col min="4" max="4" width="44.7109375" style="17" customWidth="1"/>
    <col min="5" max="5" width="0.42578125" style="14" customWidth="1"/>
    <col min="6" max="6" width="9.8515625" style="14" hidden="1" customWidth="1"/>
    <col min="7" max="8" width="9.140625" style="14" hidden="1" customWidth="1"/>
    <col min="9" max="9" width="9.7109375" style="14" hidden="1" customWidth="1"/>
    <col min="10" max="10" width="10.00390625" style="14" hidden="1" customWidth="1"/>
    <col min="11" max="13" width="9.140625" style="14" hidden="1" customWidth="1"/>
    <col min="14" max="16384" width="9.140625" style="14" customWidth="1"/>
  </cols>
  <sheetData>
    <row r="1" spans="1:16" ht="12.75">
      <c r="A1" s="358" t="s">
        <v>1055</v>
      </c>
      <c r="B1" s="359"/>
      <c r="C1" s="359"/>
      <c r="D1" s="359"/>
      <c r="E1" s="67"/>
      <c r="F1" s="67"/>
      <c r="I1" s="67"/>
      <c r="J1" s="67"/>
      <c r="K1" s="67"/>
      <c r="L1" s="67"/>
      <c r="M1" s="67"/>
      <c r="N1" s="67"/>
      <c r="O1" s="67"/>
      <c r="P1" s="67"/>
    </row>
    <row r="3" spans="1:13" ht="12.75">
      <c r="A3" s="355" t="s">
        <v>126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12.75">
      <c r="A4" s="357" t="s">
        <v>127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4" s="74" customFormat="1" ht="12.75">
      <c r="A6" s="71"/>
      <c r="B6" s="72" t="s">
        <v>30</v>
      </c>
      <c r="C6" s="72" t="s">
        <v>31</v>
      </c>
      <c r="D6" s="73" t="s">
        <v>32</v>
      </c>
    </row>
    <row r="7" spans="1:4" ht="12.75">
      <c r="A7" s="71"/>
      <c r="B7" s="75" t="s">
        <v>17</v>
      </c>
      <c r="C7" s="75" t="s">
        <v>18</v>
      </c>
      <c r="D7" s="75" t="s">
        <v>18</v>
      </c>
    </row>
    <row r="8" spans="1:4" ht="12.75">
      <c r="A8" s="71"/>
      <c r="B8" s="75"/>
      <c r="C8" s="75"/>
      <c r="D8" s="39"/>
    </row>
    <row r="9" spans="1:4" ht="48.75" customHeight="1">
      <c r="A9" s="76" t="s">
        <v>24</v>
      </c>
      <c r="B9" s="72" t="s">
        <v>25</v>
      </c>
      <c r="C9" s="72" t="s">
        <v>26</v>
      </c>
      <c r="D9" s="39" t="s">
        <v>36</v>
      </c>
    </row>
    <row r="10" spans="1:4" s="17" customFormat="1" ht="25.5" customHeight="1">
      <c r="A10" s="76"/>
      <c r="B10" s="72"/>
      <c r="C10" s="72"/>
      <c r="D10" s="39"/>
    </row>
    <row r="11" spans="1:4" ht="12.75">
      <c r="A11" s="71"/>
      <c r="B11" s="39"/>
      <c r="C11" s="39"/>
      <c r="D11" s="39"/>
    </row>
    <row r="12" spans="1:4" ht="12.75">
      <c r="A12" s="71">
        <v>1</v>
      </c>
      <c r="B12" s="77" t="s">
        <v>128</v>
      </c>
      <c r="C12" s="39"/>
      <c r="D12" s="39"/>
    </row>
    <row r="13" spans="1:4" ht="12.75">
      <c r="A13" s="78">
        <v>2</v>
      </c>
      <c r="B13" s="39"/>
      <c r="C13" s="79" t="s">
        <v>129</v>
      </c>
      <c r="D13" s="39"/>
    </row>
    <row r="14" spans="1:4" ht="12.75">
      <c r="A14" s="78">
        <v>3</v>
      </c>
      <c r="B14" s="80"/>
      <c r="C14" s="79"/>
      <c r="D14" s="82" t="s">
        <v>130</v>
      </c>
    </row>
    <row r="15" spans="1:4" ht="12.75">
      <c r="A15" s="71">
        <v>4</v>
      </c>
      <c r="B15" s="39"/>
      <c r="C15" s="39"/>
      <c r="D15" s="82" t="s">
        <v>131</v>
      </c>
    </row>
    <row r="16" spans="5:13" ht="12.75">
      <c r="E16" s="81"/>
      <c r="F16" s="81"/>
      <c r="G16" s="81"/>
      <c r="H16" s="81"/>
      <c r="I16" s="81"/>
      <c r="J16" s="81"/>
      <c r="K16" s="81"/>
      <c r="L16" s="81"/>
      <c r="M16" s="81"/>
    </row>
  </sheetData>
  <sheetProtection/>
  <mergeCells count="3">
    <mergeCell ref="A3:M3"/>
    <mergeCell ref="A4:M4"/>
    <mergeCell ref="A1:D1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8515625" style="35" customWidth="1"/>
    <col min="2" max="2" width="29.7109375" style="0" customWidth="1"/>
    <col min="3" max="3" width="8.421875" style="0" customWidth="1"/>
    <col min="4" max="4" width="10.421875" style="0" customWidth="1"/>
    <col min="5" max="5" width="9.140625" style="0" customWidth="1"/>
    <col min="6" max="12" width="9.140625" style="0" hidden="1" customWidth="1"/>
    <col min="14" max="14" width="13.8515625" style="0" bestFit="1" customWidth="1"/>
  </cols>
  <sheetData>
    <row r="1" spans="1:14" ht="12.75">
      <c r="A1" s="380" t="s">
        <v>1064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14"/>
      <c r="N2" s="14"/>
    </row>
    <row r="3" spans="1:14" ht="12.75">
      <c r="A3" s="366" t="s">
        <v>133</v>
      </c>
      <c r="B3" s="392"/>
      <c r="C3" s="392"/>
      <c r="D3" s="392"/>
      <c r="E3" s="392"/>
      <c r="F3" s="393"/>
      <c r="G3" s="393"/>
      <c r="H3" s="393"/>
      <c r="I3" s="393"/>
      <c r="J3" s="393"/>
      <c r="K3" s="393"/>
      <c r="L3" s="393"/>
      <c r="M3" s="393"/>
      <c r="N3" s="393"/>
    </row>
    <row r="4" spans="1:14" ht="12.75">
      <c r="A4" s="299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</row>
    <row r="5" spans="1:14" ht="12.75">
      <c r="A5" s="366" t="s">
        <v>478</v>
      </c>
      <c r="B5" s="392"/>
      <c r="C5" s="392"/>
      <c r="D5" s="392"/>
      <c r="E5" s="392"/>
      <c r="F5" s="393"/>
      <c r="G5" s="393"/>
      <c r="H5" s="393"/>
      <c r="I5" s="393"/>
      <c r="J5" s="393"/>
      <c r="K5" s="393"/>
      <c r="L5" s="393"/>
      <c r="M5" s="393"/>
      <c r="N5" s="393"/>
    </row>
    <row r="6" spans="1:14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19</v>
      </c>
    </row>
    <row r="7" spans="1:14" ht="42.75">
      <c r="A7" s="73" t="s">
        <v>326</v>
      </c>
      <c r="B7" s="18" t="s">
        <v>413</v>
      </c>
      <c r="C7" s="18" t="s">
        <v>337</v>
      </c>
      <c r="D7" s="18" t="s">
        <v>431</v>
      </c>
      <c r="E7" s="291" t="s">
        <v>103</v>
      </c>
      <c r="F7" s="291" t="s">
        <v>104</v>
      </c>
      <c r="G7" s="291" t="s">
        <v>136</v>
      </c>
      <c r="H7" s="291" t="s">
        <v>105</v>
      </c>
      <c r="I7" s="291" t="s">
        <v>103</v>
      </c>
      <c r="J7" s="291" t="s">
        <v>104</v>
      </c>
      <c r="K7" s="291" t="s">
        <v>136</v>
      </c>
      <c r="L7" s="291" t="s">
        <v>105</v>
      </c>
      <c r="M7" s="291" t="s">
        <v>125</v>
      </c>
      <c r="N7" s="291" t="s">
        <v>472</v>
      </c>
    </row>
    <row r="8" spans="1:14" s="293" customFormat="1" ht="12.75">
      <c r="A8" s="82" t="s">
        <v>341</v>
      </c>
      <c r="B8" s="292" t="s">
        <v>84</v>
      </c>
      <c r="C8" s="57">
        <v>2070</v>
      </c>
      <c r="D8" s="57">
        <f>SUM(D9:D16)</f>
        <v>3706</v>
      </c>
      <c r="E8" s="57">
        <f>SUM(E9:E19)</f>
        <v>9932</v>
      </c>
      <c r="F8" s="57">
        <f aca="true" t="shared" si="0" ref="F8:M8">SUM(F9:F19)</f>
        <v>0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9932</v>
      </c>
      <c r="N8" s="27">
        <f>M8/E8</f>
        <v>1</v>
      </c>
    </row>
    <row r="9" spans="1:14" ht="12.75">
      <c r="A9" s="82" t="s">
        <v>346</v>
      </c>
      <c r="B9" s="82" t="s">
        <v>432</v>
      </c>
      <c r="C9" s="82">
        <v>516</v>
      </c>
      <c r="D9" s="82">
        <v>516</v>
      </c>
      <c r="E9" s="82">
        <v>510</v>
      </c>
      <c r="F9" s="82"/>
      <c r="G9" s="82"/>
      <c r="H9" s="82"/>
      <c r="I9" s="82"/>
      <c r="J9" s="82"/>
      <c r="K9" s="82"/>
      <c r="L9" s="82"/>
      <c r="M9" s="82">
        <v>510</v>
      </c>
      <c r="N9" s="27">
        <f aca="true" t="shared" si="1" ref="N9:N43">M9/E9</f>
        <v>1</v>
      </c>
    </row>
    <row r="10" spans="1:14" ht="12.75">
      <c r="A10" s="82" t="s">
        <v>349</v>
      </c>
      <c r="B10" s="82" t="s">
        <v>433</v>
      </c>
      <c r="C10" s="82">
        <v>260</v>
      </c>
      <c r="D10" s="82">
        <v>260</v>
      </c>
      <c r="E10" s="82">
        <v>260</v>
      </c>
      <c r="F10" s="82"/>
      <c r="G10" s="82"/>
      <c r="H10" s="82"/>
      <c r="I10" s="82"/>
      <c r="J10" s="82"/>
      <c r="K10" s="82"/>
      <c r="L10" s="82"/>
      <c r="M10" s="82">
        <v>260</v>
      </c>
      <c r="N10" s="27">
        <f t="shared" si="1"/>
        <v>1</v>
      </c>
    </row>
    <row r="11" spans="1:14" ht="12.75">
      <c r="A11" s="82" t="s">
        <v>352</v>
      </c>
      <c r="B11" s="82" t="s">
        <v>434</v>
      </c>
      <c r="C11" s="82">
        <v>300</v>
      </c>
      <c r="D11" s="82">
        <v>300</v>
      </c>
      <c r="E11" s="82">
        <v>300</v>
      </c>
      <c r="F11" s="82"/>
      <c r="G11" s="82"/>
      <c r="H11" s="82"/>
      <c r="I11" s="82"/>
      <c r="J11" s="82"/>
      <c r="K11" s="82"/>
      <c r="L11" s="82"/>
      <c r="M11" s="82">
        <v>300</v>
      </c>
      <c r="N11" s="27">
        <f t="shared" si="1"/>
        <v>1</v>
      </c>
    </row>
    <row r="12" spans="1:14" ht="12.75">
      <c r="A12" s="82" t="s">
        <v>354</v>
      </c>
      <c r="B12" s="82" t="s">
        <v>435</v>
      </c>
      <c r="C12" s="82">
        <v>272</v>
      </c>
      <c r="D12" s="82">
        <v>272</v>
      </c>
      <c r="E12" s="82">
        <v>293</v>
      </c>
      <c r="F12" s="82"/>
      <c r="G12" s="82"/>
      <c r="H12" s="82"/>
      <c r="I12" s="82"/>
      <c r="J12" s="82"/>
      <c r="K12" s="82"/>
      <c r="L12" s="82"/>
      <c r="M12" s="82">
        <v>293</v>
      </c>
      <c r="N12" s="27">
        <f t="shared" si="1"/>
        <v>1</v>
      </c>
    </row>
    <row r="13" spans="1:14" ht="12.75">
      <c r="A13" s="82" t="s">
        <v>358</v>
      </c>
      <c r="B13" s="82" t="s">
        <v>436</v>
      </c>
      <c r="C13" s="82">
        <v>222</v>
      </c>
      <c r="D13" s="82">
        <v>222</v>
      </c>
      <c r="E13" s="82">
        <v>216</v>
      </c>
      <c r="F13" s="82"/>
      <c r="G13" s="82"/>
      <c r="H13" s="82"/>
      <c r="I13" s="82"/>
      <c r="J13" s="82"/>
      <c r="K13" s="82"/>
      <c r="L13" s="82"/>
      <c r="M13" s="82">
        <v>216</v>
      </c>
      <c r="N13" s="27">
        <f t="shared" si="1"/>
        <v>1</v>
      </c>
    </row>
    <row r="14" spans="1:14" ht="12.75">
      <c r="A14" s="82" t="s">
        <v>360</v>
      </c>
      <c r="B14" s="82" t="s">
        <v>437</v>
      </c>
      <c r="C14" s="82">
        <v>500</v>
      </c>
      <c r="D14" s="82">
        <v>500</v>
      </c>
      <c r="E14" s="82">
        <v>375</v>
      </c>
      <c r="F14" s="82"/>
      <c r="G14" s="82"/>
      <c r="H14" s="82"/>
      <c r="I14" s="82"/>
      <c r="J14" s="82"/>
      <c r="K14" s="82"/>
      <c r="L14" s="82"/>
      <c r="M14" s="82">
        <v>375</v>
      </c>
      <c r="N14" s="27">
        <f t="shared" si="1"/>
        <v>1</v>
      </c>
    </row>
    <row r="15" spans="1:14" ht="12.75">
      <c r="A15" s="82" t="s">
        <v>362</v>
      </c>
      <c r="B15" s="82" t="s">
        <v>438</v>
      </c>
      <c r="C15" s="82"/>
      <c r="D15" s="82">
        <v>561</v>
      </c>
      <c r="E15" s="82">
        <v>561</v>
      </c>
      <c r="F15" s="82"/>
      <c r="G15" s="82"/>
      <c r="H15" s="82"/>
      <c r="I15" s="82"/>
      <c r="J15" s="82"/>
      <c r="K15" s="82"/>
      <c r="L15" s="82"/>
      <c r="M15" s="82">
        <v>561</v>
      </c>
      <c r="N15" s="27">
        <f t="shared" si="1"/>
        <v>1</v>
      </c>
    </row>
    <row r="16" spans="1:14" ht="25.5">
      <c r="A16" s="82" t="s">
        <v>363</v>
      </c>
      <c r="B16" s="39" t="s">
        <v>439</v>
      </c>
      <c r="C16" s="82"/>
      <c r="D16" s="82">
        <v>1075</v>
      </c>
      <c r="E16" s="82">
        <v>2427</v>
      </c>
      <c r="F16" s="82"/>
      <c r="G16" s="82"/>
      <c r="H16" s="82"/>
      <c r="I16" s="82"/>
      <c r="J16" s="82"/>
      <c r="K16" s="82"/>
      <c r="L16" s="82"/>
      <c r="M16" s="82">
        <v>2427</v>
      </c>
      <c r="N16" s="27">
        <f t="shared" si="1"/>
        <v>1</v>
      </c>
    </row>
    <row r="17" spans="1:14" ht="12.75">
      <c r="A17" s="82" t="s">
        <v>365</v>
      </c>
      <c r="B17" s="39" t="s">
        <v>440</v>
      </c>
      <c r="C17" s="82"/>
      <c r="D17" s="82"/>
      <c r="E17" s="82">
        <v>4749</v>
      </c>
      <c r="F17" s="82"/>
      <c r="G17" s="82"/>
      <c r="H17" s="82"/>
      <c r="I17" s="82"/>
      <c r="J17" s="82"/>
      <c r="K17" s="82"/>
      <c r="L17" s="82"/>
      <c r="M17" s="82">
        <v>4749</v>
      </c>
      <c r="N17" s="27">
        <f t="shared" si="1"/>
        <v>1</v>
      </c>
    </row>
    <row r="18" spans="1:14" ht="12.75">
      <c r="A18" s="82" t="s">
        <v>367</v>
      </c>
      <c r="B18" s="39" t="s">
        <v>441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27"/>
    </row>
    <row r="19" spans="1:14" ht="12.75">
      <c r="A19" s="82" t="s">
        <v>369</v>
      </c>
      <c r="B19" s="39" t="s">
        <v>475</v>
      </c>
      <c r="C19" s="82"/>
      <c r="D19" s="82"/>
      <c r="E19" s="82">
        <v>241</v>
      </c>
      <c r="F19" s="82"/>
      <c r="G19" s="82"/>
      <c r="H19" s="82"/>
      <c r="I19" s="82"/>
      <c r="J19" s="82"/>
      <c r="K19" s="82"/>
      <c r="L19" s="82"/>
      <c r="M19" s="82">
        <v>241</v>
      </c>
      <c r="N19" s="27">
        <f t="shared" si="1"/>
        <v>1</v>
      </c>
    </row>
    <row r="20" spans="1:14" s="293" customFormat="1" ht="12.75">
      <c r="A20" s="82" t="s">
        <v>374</v>
      </c>
      <c r="B20" s="57" t="s">
        <v>90</v>
      </c>
      <c r="C20" s="57">
        <v>6500</v>
      </c>
      <c r="D20" s="57">
        <f>SUM(D21:D23)</f>
        <v>9000</v>
      </c>
      <c r="E20" s="57">
        <f>SUM(E21:E23)</f>
        <v>7762</v>
      </c>
      <c r="F20" s="57"/>
      <c r="G20" s="57"/>
      <c r="H20" s="57"/>
      <c r="I20" s="57"/>
      <c r="J20" s="57"/>
      <c r="K20" s="57"/>
      <c r="L20" s="57"/>
      <c r="M20" s="57">
        <f>SUM(M21:M23)</f>
        <v>7762</v>
      </c>
      <c r="N20" s="27">
        <f t="shared" si="1"/>
        <v>1</v>
      </c>
    </row>
    <row r="21" spans="1:14" ht="12.75">
      <c r="A21" s="82" t="s">
        <v>408</v>
      </c>
      <c r="B21" s="82" t="s">
        <v>442</v>
      </c>
      <c r="C21" s="82">
        <v>3000</v>
      </c>
      <c r="D21" s="82">
        <v>5000</v>
      </c>
      <c r="E21" s="82">
        <v>4064</v>
      </c>
      <c r="F21" s="82"/>
      <c r="G21" s="82"/>
      <c r="H21" s="82"/>
      <c r="I21" s="82"/>
      <c r="J21" s="82"/>
      <c r="K21" s="82"/>
      <c r="L21" s="82"/>
      <c r="M21" s="82">
        <v>4064</v>
      </c>
      <c r="N21" s="27">
        <f t="shared" si="1"/>
        <v>1</v>
      </c>
    </row>
    <row r="22" spans="1:14" ht="12.75">
      <c r="A22" s="82" t="s">
        <v>376</v>
      </c>
      <c r="B22" s="82" t="s">
        <v>443</v>
      </c>
      <c r="C22" s="82">
        <v>3000</v>
      </c>
      <c r="D22" s="82">
        <v>3500</v>
      </c>
      <c r="E22" s="82">
        <v>3302</v>
      </c>
      <c r="F22" s="82"/>
      <c r="G22" s="82"/>
      <c r="H22" s="82"/>
      <c r="I22" s="82"/>
      <c r="J22" s="82"/>
      <c r="K22" s="82"/>
      <c r="L22" s="82"/>
      <c r="M22" s="82">
        <v>3302</v>
      </c>
      <c r="N22" s="27">
        <f t="shared" si="1"/>
        <v>1</v>
      </c>
    </row>
    <row r="23" spans="1:14" ht="12.75">
      <c r="A23" s="82" t="s">
        <v>377</v>
      </c>
      <c r="B23" s="82" t="s">
        <v>444</v>
      </c>
      <c r="C23" s="82">
        <v>500</v>
      </c>
      <c r="D23" s="82">
        <v>500</v>
      </c>
      <c r="E23" s="82">
        <v>396</v>
      </c>
      <c r="F23" s="82"/>
      <c r="G23" s="82"/>
      <c r="H23" s="82"/>
      <c r="I23" s="82"/>
      <c r="J23" s="82"/>
      <c r="K23" s="82"/>
      <c r="L23" s="82"/>
      <c r="M23" s="82">
        <v>396</v>
      </c>
      <c r="N23" s="27">
        <f t="shared" si="1"/>
        <v>1</v>
      </c>
    </row>
    <row r="24" spans="1:14" ht="12.75">
      <c r="A24" s="82" t="s">
        <v>378</v>
      </c>
      <c r="B24" s="82" t="s">
        <v>445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27"/>
    </row>
    <row r="25" spans="1:14" s="293" customFormat="1" ht="12.75">
      <c r="A25" s="82" t="s">
        <v>380</v>
      </c>
      <c r="B25" s="57" t="s">
        <v>446</v>
      </c>
      <c r="C25" s="57"/>
      <c r="D25" s="57">
        <f>SUM(D26:D35)</f>
        <v>12301</v>
      </c>
      <c r="E25" s="57">
        <f>SUM(E26:E42)</f>
        <v>10074</v>
      </c>
      <c r="F25" s="57">
        <f aca="true" t="shared" si="2" ref="F25:M25">SUM(F26:F42)</f>
        <v>2178</v>
      </c>
      <c r="G25" s="57">
        <f t="shared" si="2"/>
        <v>0</v>
      </c>
      <c r="H25" s="57">
        <f t="shared" si="2"/>
        <v>0</v>
      </c>
      <c r="I25" s="57">
        <f t="shared" si="2"/>
        <v>0</v>
      </c>
      <c r="J25" s="57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10074</v>
      </c>
      <c r="N25" s="27">
        <f t="shared" si="1"/>
        <v>1</v>
      </c>
    </row>
    <row r="26" spans="1:14" ht="12.75">
      <c r="A26" s="82" t="s">
        <v>383</v>
      </c>
      <c r="B26" s="82" t="s">
        <v>447</v>
      </c>
      <c r="C26" s="82"/>
      <c r="D26" s="82">
        <v>255</v>
      </c>
      <c r="E26" s="82">
        <v>255</v>
      </c>
      <c r="F26" s="82"/>
      <c r="G26" s="82"/>
      <c r="H26" s="82"/>
      <c r="I26" s="82"/>
      <c r="J26" s="82"/>
      <c r="K26" s="82"/>
      <c r="L26" s="82"/>
      <c r="M26" s="82">
        <v>255</v>
      </c>
      <c r="N26" s="27">
        <f t="shared" si="1"/>
        <v>1</v>
      </c>
    </row>
    <row r="27" spans="1:14" ht="12.75">
      <c r="A27" s="82" t="s">
        <v>385</v>
      </c>
      <c r="B27" s="82" t="s">
        <v>448</v>
      </c>
      <c r="C27" s="82"/>
      <c r="D27" s="82">
        <v>1100</v>
      </c>
      <c r="E27" s="82">
        <v>1050</v>
      </c>
      <c r="F27" s="82"/>
      <c r="G27" s="82"/>
      <c r="H27" s="82"/>
      <c r="I27" s="82"/>
      <c r="J27" s="82"/>
      <c r="K27" s="82"/>
      <c r="L27" s="82"/>
      <c r="M27" s="82">
        <v>1050</v>
      </c>
      <c r="N27" s="27">
        <f t="shared" si="1"/>
        <v>1</v>
      </c>
    </row>
    <row r="28" spans="1:14" ht="12.75">
      <c r="A28" s="82" t="s">
        <v>388</v>
      </c>
      <c r="B28" s="82" t="s">
        <v>449</v>
      </c>
      <c r="C28" s="82"/>
      <c r="D28" s="82">
        <v>250</v>
      </c>
      <c r="E28" s="82">
        <v>661</v>
      </c>
      <c r="F28" s="82"/>
      <c r="G28" s="82"/>
      <c r="H28" s="82"/>
      <c r="I28" s="82"/>
      <c r="J28" s="82"/>
      <c r="K28" s="82"/>
      <c r="L28" s="82"/>
      <c r="M28" s="82">
        <v>661</v>
      </c>
      <c r="N28" s="27">
        <f t="shared" si="1"/>
        <v>1</v>
      </c>
    </row>
    <row r="29" spans="1:14" ht="12.75">
      <c r="A29" s="82" t="s">
        <v>391</v>
      </c>
      <c r="B29" s="82" t="s">
        <v>450</v>
      </c>
      <c r="C29" s="82"/>
      <c r="D29" s="82">
        <v>1000</v>
      </c>
      <c r="E29" s="82">
        <v>127</v>
      </c>
      <c r="F29" s="82"/>
      <c r="G29" s="82"/>
      <c r="H29" s="82"/>
      <c r="I29" s="82"/>
      <c r="J29" s="82"/>
      <c r="K29" s="82"/>
      <c r="L29" s="82"/>
      <c r="M29" s="82">
        <v>127</v>
      </c>
      <c r="N29" s="27">
        <f t="shared" si="1"/>
        <v>1</v>
      </c>
    </row>
    <row r="30" spans="1:14" ht="12.75">
      <c r="A30" s="82" t="s">
        <v>393</v>
      </c>
      <c r="B30" s="82" t="s">
        <v>451</v>
      </c>
      <c r="C30" s="82"/>
      <c r="D30" s="82">
        <v>280</v>
      </c>
      <c r="E30" s="82">
        <v>280</v>
      </c>
      <c r="F30" s="82"/>
      <c r="G30" s="82"/>
      <c r="H30" s="82"/>
      <c r="I30" s="82"/>
      <c r="J30" s="82"/>
      <c r="K30" s="82"/>
      <c r="L30" s="82"/>
      <c r="M30" s="82">
        <v>280</v>
      </c>
      <c r="N30" s="27">
        <f t="shared" si="1"/>
        <v>1</v>
      </c>
    </row>
    <row r="31" spans="1:14" ht="12.75">
      <c r="A31" s="82" t="s">
        <v>395</v>
      </c>
      <c r="B31" s="82" t="s">
        <v>452</v>
      </c>
      <c r="C31" s="82"/>
      <c r="D31" s="82">
        <v>299</v>
      </c>
      <c r="E31" s="82">
        <v>598</v>
      </c>
      <c r="F31" s="82"/>
      <c r="G31" s="82"/>
      <c r="H31" s="82"/>
      <c r="I31" s="82"/>
      <c r="J31" s="82"/>
      <c r="K31" s="82"/>
      <c r="L31" s="82"/>
      <c r="M31" s="82">
        <v>598</v>
      </c>
      <c r="N31" s="27">
        <f t="shared" si="1"/>
        <v>1</v>
      </c>
    </row>
    <row r="32" spans="1:14" ht="12.75">
      <c r="A32" s="82" t="s">
        <v>398</v>
      </c>
      <c r="B32" s="82" t="s">
        <v>453</v>
      </c>
      <c r="C32" s="82"/>
      <c r="D32" s="82">
        <v>1817</v>
      </c>
      <c r="E32" s="82">
        <v>0</v>
      </c>
      <c r="F32" s="82"/>
      <c r="G32" s="82"/>
      <c r="H32" s="82"/>
      <c r="I32" s="82"/>
      <c r="J32" s="82"/>
      <c r="K32" s="82"/>
      <c r="L32" s="82"/>
      <c r="M32" s="82">
        <v>0</v>
      </c>
      <c r="N32" s="27"/>
    </row>
    <row r="33" spans="1:14" ht="12.75">
      <c r="A33" s="82" t="s">
        <v>481</v>
      </c>
      <c r="B33" s="82" t="s">
        <v>454</v>
      </c>
      <c r="C33" s="82"/>
      <c r="D33" s="82">
        <v>5200</v>
      </c>
      <c r="E33" s="82">
        <v>3058</v>
      </c>
      <c r="F33" s="82"/>
      <c r="G33" s="82"/>
      <c r="H33" s="82"/>
      <c r="I33" s="82"/>
      <c r="J33" s="82"/>
      <c r="K33" s="82"/>
      <c r="L33" s="82"/>
      <c r="M33" s="82">
        <v>3058</v>
      </c>
      <c r="N33" s="27">
        <f t="shared" si="1"/>
        <v>1</v>
      </c>
    </row>
    <row r="34" spans="1:14" ht="12.75">
      <c r="A34" s="82" t="s">
        <v>457</v>
      </c>
      <c r="B34" s="82" t="s">
        <v>455</v>
      </c>
      <c r="C34" s="82"/>
      <c r="D34" s="82">
        <v>2000</v>
      </c>
      <c r="E34" s="82">
        <v>0</v>
      </c>
      <c r="F34" s="82"/>
      <c r="G34" s="82"/>
      <c r="H34" s="82"/>
      <c r="I34" s="82"/>
      <c r="J34" s="82"/>
      <c r="K34" s="82"/>
      <c r="L34" s="82"/>
      <c r="M34" s="82">
        <v>0</v>
      </c>
      <c r="N34" s="27"/>
    </row>
    <row r="35" spans="1:14" ht="12.75">
      <c r="A35" s="82" t="s">
        <v>459</v>
      </c>
      <c r="B35" s="82" t="s">
        <v>456</v>
      </c>
      <c r="C35" s="82"/>
      <c r="D35" s="82">
        <v>100</v>
      </c>
      <c r="E35" s="82">
        <v>100</v>
      </c>
      <c r="F35" s="82"/>
      <c r="G35" s="82"/>
      <c r="H35" s="82"/>
      <c r="I35" s="82"/>
      <c r="J35" s="82"/>
      <c r="K35" s="82"/>
      <c r="L35" s="82"/>
      <c r="M35" s="82">
        <v>100</v>
      </c>
      <c r="N35" s="27">
        <f t="shared" si="1"/>
        <v>1</v>
      </c>
    </row>
    <row r="36" spans="1:14" ht="12.75">
      <c r="A36" s="82" t="s">
        <v>461</v>
      </c>
      <c r="B36" s="82" t="s">
        <v>458</v>
      </c>
      <c r="C36" s="82"/>
      <c r="D36" s="82"/>
      <c r="E36" s="82">
        <v>741</v>
      </c>
      <c r="F36" s="82"/>
      <c r="G36" s="82"/>
      <c r="H36" s="82"/>
      <c r="I36" s="82"/>
      <c r="J36" s="82"/>
      <c r="K36" s="82"/>
      <c r="L36" s="82"/>
      <c r="M36" s="82">
        <v>741</v>
      </c>
      <c r="N36" s="27">
        <f t="shared" si="1"/>
        <v>1</v>
      </c>
    </row>
    <row r="37" spans="1:14" ht="12.75">
      <c r="A37" s="82" t="s">
        <v>463</v>
      </c>
      <c r="B37" s="82" t="s">
        <v>460</v>
      </c>
      <c r="C37" s="82"/>
      <c r="D37" s="82"/>
      <c r="E37" s="82">
        <v>193</v>
      </c>
      <c r="F37" s="82"/>
      <c r="G37" s="82"/>
      <c r="H37" s="82"/>
      <c r="I37" s="82"/>
      <c r="J37" s="82"/>
      <c r="K37" s="82"/>
      <c r="L37" s="82"/>
      <c r="M37" s="82">
        <v>193</v>
      </c>
      <c r="N37" s="27">
        <f t="shared" si="1"/>
        <v>1</v>
      </c>
    </row>
    <row r="38" spans="1:14" ht="12.75">
      <c r="A38" s="82" t="s">
        <v>464</v>
      </c>
      <c r="B38" s="82" t="s">
        <v>462</v>
      </c>
      <c r="C38" s="82"/>
      <c r="D38" s="82"/>
      <c r="E38" s="82">
        <v>430</v>
      </c>
      <c r="F38" s="82"/>
      <c r="G38" s="82"/>
      <c r="H38" s="82"/>
      <c r="I38" s="82"/>
      <c r="J38" s="82"/>
      <c r="K38" s="82"/>
      <c r="L38" s="82"/>
      <c r="M38" s="82">
        <v>430</v>
      </c>
      <c r="N38" s="27">
        <f t="shared" si="1"/>
        <v>1</v>
      </c>
    </row>
    <row r="39" spans="1:14" ht="12.75">
      <c r="A39" s="82" t="s">
        <v>466</v>
      </c>
      <c r="B39" s="82" t="s">
        <v>465</v>
      </c>
      <c r="C39" s="82"/>
      <c r="D39" s="82"/>
      <c r="E39" s="82">
        <v>134</v>
      </c>
      <c r="F39" s="82"/>
      <c r="G39" s="82"/>
      <c r="H39" s="82"/>
      <c r="I39" s="82"/>
      <c r="J39" s="82"/>
      <c r="K39" s="82"/>
      <c r="L39" s="82"/>
      <c r="M39" s="82">
        <v>134</v>
      </c>
      <c r="N39" s="27">
        <f t="shared" si="1"/>
        <v>1</v>
      </c>
    </row>
    <row r="40" spans="1:14" ht="13.5" customHeight="1">
      <c r="A40" s="82" t="s">
        <v>468</v>
      </c>
      <c r="B40" s="82" t="s">
        <v>467</v>
      </c>
      <c r="C40" s="82"/>
      <c r="D40" s="82"/>
      <c r="E40" s="82">
        <v>135</v>
      </c>
      <c r="F40" s="82"/>
      <c r="G40" s="82"/>
      <c r="H40" s="82"/>
      <c r="I40" s="82"/>
      <c r="J40" s="82"/>
      <c r="K40" s="82"/>
      <c r="L40" s="82"/>
      <c r="M40" s="82">
        <v>135</v>
      </c>
      <c r="N40" s="27">
        <f t="shared" si="1"/>
        <v>1</v>
      </c>
    </row>
    <row r="41" spans="1:14" ht="12.75">
      <c r="A41" s="82" t="s">
        <v>470</v>
      </c>
      <c r="B41" s="82" t="s">
        <v>476</v>
      </c>
      <c r="C41" s="82"/>
      <c r="D41" s="82"/>
      <c r="E41" s="82">
        <v>134</v>
      </c>
      <c r="F41" s="82"/>
      <c r="G41" s="82"/>
      <c r="H41" s="82"/>
      <c r="I41" s="82"/>
      <c r="J41" s="82"/>
      <c r="K41" s="82"/>
      <c r="L41" s="82"/>
      <c r="M41" s="82">
        <v>134</v>
      </c>
      <c r="N41" s="27">
        <f t="shared" si="1"/>
        <v>1</v>
      </c>
    </row>
    <row r="42" spans="1:14" ht="12.75">
      <c r="A42" s="82" t="s">
        <v>473</v>
      </c>
      <c r="B42" s="82" t="s">
        <v>483</v>
      </c>
      <c r="C42" s="36">
        <v>5000</v>
      </c>
      <c r="D42" s="36">
        <v>2822</v>
      </c>
      <c r="E42" s="36">
        <v>2178</v>
      </c>
      <c r="F42" s="36">
        <v>2178</v>
      </c>
      <c r="G42" s="82"/>
      <c r="H42" s="82"/>
      <c r="I42" s="82"/>
      <c r="J42" s="82"/>
      <c r="K42" s="82"/>
      <c r="L42" s="82"/>
      <c r="M42" s="82">
        <v>2178</v>
      </c>
      <c r="N42" s="27">
        <f t="shared" si="1"/>
        <v>1</v>
      </c>
    </row>
    <row r="43" spans="1:14" ht="28.5" customHeight="1">
      <c r="A43" s="82" t="s">
        <v>482</v>
      </c>
      <c r="B43" s="57" t="s">
        <v>429</v>
      </c>
      <c r="C43" s="57">
        <v>8570</v>
      </c>
      <c r="D43" s="57">
        <f>SUM(D8+D20+D25)</f>
        <v>25007</v>
      </c>
      <c r="E43" s="57">
        <f>E8+E20+E25</f>
        <v>27768</v>
      </c>
      <c r="F43" s="57"/>
      <c r="G43" s="57"/>
      <c r="H43" s="57"/>
      <c r="I43" s="57"/>
      <c r="J43" s="82"/>
      <c r="K43" s="82"/>
      <c r="L43" s="82"/>
      <c r="M43" s="57">
        <f>M8+M20+M25</f>
        <v>27768</v>
      </c>
      <c r="N43" s="294">
        <f t="shared" si="1"/>
        <v>1</v>
      </c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</sheetData>
  <sheetProtection/>
  <mergeCells count="4">
    <mergeCell ref="A1:N1"/>
    <mergeCell ref="A2:L2"/>
    <mergeCell ref="A3:N3"/>
    <mergeCell ref="A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8515625" style="0" customWidth="1"/>
    <col min="2" max="2" width="29.7109375" style="0" customWidth="1"/>
    <col min="3" max="3" width="8.421875" style="0" customWidth="1"/>
    <col min="4" max="4" width="10.421875" style="0" customWidth="1"/>
    <col min="5" max="5" width="9.140625" style="0" customWidth="1"/>
    <col min="6" max="12" width="9.140625" style="0" hidden="1" customWidth="1"/>
    <col min="14" max="14" width="13.8515625" style="0" bestFit="1" customWidth="1"/>
  </cols>
  <sheetData>
    <row r="1" spans="1:14" ht="12.75">
      <c r="A1" s="380" t="s">
        <v>1065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14"/>
      <c r="N2" s="14"/>
    </row>
    <row r="3" spans="1:14" ht="12.75">
      <c r="A3" s="366" t="s">
        <v>133</v>
      </c>
      <c r="B3" s="392"/>
      <c r="C3" s="392"/>
      <c r="D3" s="392"/>
      <c r="E3" s="392"/>
      <c r="F3" s="393"/>
      <c r="G3" s="393"/>
      <c r="H3" s="393"/>
      <c r="I3" s="393"/>
      <c r="J3" s="393"/>
      <c r="K3" s="393"/>
      <c r="L3" s="393"/>
      <c r="M3" s="393"/>
      <c r="N3" s="393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</row>
    <row r="5" spans="1:14" ht="12.75">
      <c r="A5" s="366" t="s">
        <v>479</v>
      </c>
      <c r="B5" s="392"/>
      <c r="C5" s="392"/>
      <c r="D5" s="392"/>
      <c r="E5" s="392"/>
      <c r="F5" s="393"/>
      <c r="G5" s="393"/>
      <c r="H5" s="393"/>
      <c r="I5" s="393"/>
      <c r="J5" s="393"/>
      <c r="K5" s="393"/>
      <c r="L5" s="393"/>
      <c r="M5" s="393"/>
      <c r="N5" s="393"/>
    </row>
    <row r="6" spans="1:14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430</v>
      </c>
    </row>
    <row r="7" spans="1:14" ht="42.75">
      <c r="A7" s="290" t="s">
        <v>326</v>
      </c>
      <c r="B7" s="18" t="s">
        <v>413</v>
      </c>
      <c r="C7" s="18" t="s">
        <v>337</v>
      </c>
      <c r="D7" s="18" t="s">
        <v>431</v>
      </c>
      <c r="E7" s="291" t="s">
        <v>103</v>
      </c>
      <c r="F7" s="291" t="s">
        <v>104</v>
      </c>
      <c r="G7" s="291" t="s">
        <v>136</v>
      </c>
      <c r="H7" s="291" t="s">
        <v>105</v>
      </c>
      <c r="I7" s="291" t="s">
        <v>103</v>
      </c>
      <c r="J7" s="291" t="s">
        <v>104</v>
      </c>
      <c r="K7" s="291" t="s">
        <v>136</v>
      </c>
      <c r="L7" s="291" t="s">
        <v>105</v>
      </c>
      <c r="M7" s="291" t="s">
        <v>125</v>
      </c>
      <c r="N7" s="291" t="s">
        <v>472</v>
      </c>
    </row>
    <row r="8" spans="1:14" ht="12.75">
      <c r="A8" s="73" t="s">
        <v>341</v>
      </c>
      <c r="B8" s="82" t="s">
        <v>480</v>
      </c>
      <c r="C8" s="82"/>
      <c r="D8" s="82">
        <v>1686</v>
      </c>
      <c r="E8" s="82">
        <v>1686</v>
      </c>
      <c r="F8" s="82"/>
      <c r="G8" s="82"/>
      <c r="H8" s="82"/>
      <c r="I8" s="82"/>
      <c r="J8" s="82"/>
      <c r="K8" s="82"/>
      <c r="L8" s="82"/>
      <c r="M8" s="82">
        <v>1686</v>
      </c>
      <c r="N8" s="27">
        <f>M8/E8</f>
        <v>1</v>
      </c>
    </row>
    <row r="9" spans="1:14" ht="12.75">
      <c r="A9" s="73">
        <v>2</v>
      </c>
      <c r="B9" s="82" t="s">
        <v>469</v>
      </c>
      <c r="C9" s="82"/>
      <c r="D9" s="82"/>
      <c r="E9" s="82">
        <v>212</v>
      </c>
      <c r="F9" s="82"/>
      <c r="G9" s="82"/>
      <c r="H9" s="82"/>
      <c r="I9" s="82"/>
      <c r="J9" s="82"/>
      <c r="K9" s="82"/>
      <c r="L9" s="82"/>
      <c r="M9" s="82">
        <v>212</v>
      </c>
      <c r="N9" s="27">
        <f>M9/E9</f>
        <v>1</v>
      </c>
    </row>
    <row r="10" spans="1:14" ht="12.75">
      <c r="A10" s="73">
        <v>3</v>
      </c>
      <c r="B10" s="82" t="s">
        <v>474</v>
      </c>
      <c r="C10" s="82"/>
      <c r="D10" s="82"/>
      <c r="E10" s="82">
        <v>950</v>
      </c>
      <c r="F10" s="82"/>
      <c r="G10" s="82"/>
      <c r="H10" s="82"/>
      <c r="I10" s="82"/>
      <c r="J10" s="82"/>
      <c r="K10" s="82"/>
      <c r="L10" s="82"/>
      <c r="M10" s="82">
        <v>950</v>
      </c>
      <c r="N10" s="27">
        <f>M10/E10</f>
        <v>1</v>
      </c>
    </row>
    <row r="11" spans="1:14" ht="28.5" customHeight="1">
      <c r="A11" s="73" t="s">
        <v>352</v>
      </c>
      <c r="B11" s="57" t="s">
        <v>429</v>
      </c>
      <c r="C11" s="57">
        <v>0</v>
      </c>
      <c r="D11" s="57">
        <v>1686</v>
      </c>
      <c r="E11" s="57">
        <v>2848</v>
      </c>
      <c r="F11" s="57"/>
      <c r="G11" s="57"/>
      <c r="H11" s="57"/>
      <c r="I11" s="57"/>
      <c r="J11" s="82"/>
      <c r="K11" s="82"/>
      <c r="L11" s="82"/>
      <c r="M11" s="57">
        <v>2848</v>
      </c>
      <c r="N11" s="294">
        <f>M11/E11</f>
        <v>1</v>
      </c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sheetProtection/>
  <mergeCells count="4">
    <mergeCell ref="A1:N1"/>
    <mergeCell ref="A2:L2"/>
    <mergeCell ref="A3:N3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6">
      <selection activeCell="H1" sqref="H1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4.57421875" style="0" customWidth="1"/>
    <col min="4" max="4" width="12.57421875" style="0" customWidth="1"/>
    <col min="5" max="5" width="6.28125" style="0" hidden="1" customWidth="1"/>
    <col min="6" max="6" width="15.7109375" style="0" customWidth="1"/>
    <col min="7" max="7" width="9.140625" style="0" hidden="1" customWidth="1"/>
    <col min="8" max="8" width="10.57421875" style="0" customWidth="1"/>
    <col min="9" max="9" width="9.140625" style="0" customWidth="1"/>
    <col min="10" max="10" width="0.13671875" style="0" customWidth="1"/>
    <col min="11" max="12" width="9.140625" style="0" hidden="1" customWidth="1"/>
  </cols>
  <sheetData>
    <row r="1" spans="1:7" s="4" customFormat="1" ht="12.75">
      <c r="A1" s="380" t="s">
        <v>1066</v>
      </c>
      <c r="B1" s="361"/>
      <c r="C1" s="361"/>
      <c r="D1" s="361"/>
      <c r="E1" s="361"/>
      <c r="F1" s="361"/>
      <c r="G1"/>
    </row>
    <row r="2" spans="1:7" s="4" customFormat="1" ht="25.5" customHeight="1">
      <c r="A2" s="394"/>
      <c r="B2" s="394"/>
      <c r="C2" s="394"/>
      <c r="D2" s="394"/>
      <c r="E2" s="394"/>
      <c r="F2" s="394"/>
      <c r="G2"/>
    </row>
    <row r="3" spans="1:7" s="314" customFormat="1" ht="12.75">
      <c r="A3" s="331"/>
      <c r="B3" s="395" t="s">
        <v>309</v>
      </c>
      <c r="C3" s="395"/>
      <c r="D3" s="396"/>
      <c r="E3" s="396"/>
      <c r="F3" s="396"/>
      <c r="G3" s="313"/>
    </row>
    <row r="4" spans="1:7" s="315" customFormat="1" ht="12.75">
      <c r="A4" s="331"/>
      <c r="B4" s="396"/>
      <c r="C4" s="396"/>
      <c r="D4" s="396"/>
      <c r="E4" s="396"/>
      <c r="F4" s="396"/>
      <c r="G4" s="313"/>
    </row>
    <row r="5" spans="1:6" s="313" customFormat="1" ht="27" customHeight="1">
      <c r="A5" s="397" t="s">
        <v>575</v>
      </c>
      <c r="B5" s="398"/>
      <c r="C5" s="398"/>
      <c r="D5" s="398"/>
      <c r="E5" s="398"/>
      <c r="F5" s="399"/>
    </row>
    <row r="6" spans="1:6" s="313" customFormat="1" ht="27" customHeight="1">
      <c r="A6" s="316"/>
      <c r="B6" s="317"/>
      <c r="C6" s="317"/>
      <c r="D6" s="317"/>
      <c r="E6" s="317"/>
      <c r="F6" s="318" t="s">
        <v>1041</v>
      </c>
    </row>
    <row r="7" spans="1:6" ht="15.75">
      <c r="A7" s="400" t="s">
        <v>1052</v>
      </c>
      <c r="B7" s="401"/>
      <c r="C7" s="401"/>
      <c r="D7" s="401"/>
      <c r="E7" s="401"/>
      <c r="F7" s="323"/>
    </row>
    <row r="8" spans="1:6" ht="60">
      <c r="A8" s="337" t="s">
        <v>498</v>
      </c>
      <c r="B8" s="337" t="s">
        <v>21</v>
      </c>
      <c r="C8" s="337" t="s">
        <v>499</v>
      </c>
      <c r="D8" s="337" t="s">
        <v>500</v>
      </c>
      <c r="E8" s="337" t="s">
        <v>501</v>
      </c>
      <c r="F8" s="323" t="s">
        <v>1053</v>
      </c>
    </row>
    <row r="9" spans="1:6" ht="15.75">
      <c r="A9" s="337">
        <v>1</v>
      </c>
      <c r="B9" s="337">
        <v>2</v>
      </c>
      <c r="C9" s="337">
        <v>3</v>
      </c>
      <c r="D9" s="337">
        <v>4</v>
      </c>
      <c r="E9" s="337">
        <v>5</v>
      </c>
      <c r="F9" s="338">
        <v>5</v>
      </c>
    </row>
    <row r="10" spans="1:6" ht="25.5">
      <c r="A10" s="339" t="s">
        <v>502</v>
      </c>
      <c r="B10" s="340" t="s">
        <v>503</v>
      </c>
      <c r="C10" s="341">
        <v>252000</v>
      </c>
      <c r="D10" s="341">
        <v>0</v>
      </c>
      <c r="E10" s="341">
        <v>65795322</v>
      </c>
      <c r="F10" s="341">
        <v>65795322</v>
      </c>
    </row>
    <row r="11" spans="1:6" ht="38.25">
      <c r="A11" s="339" t="s">
        <v>504</v>
      </c>
      <c r="B11" s="340" t="s">
        <v>505</v>
      </c>
      <c r="C11" s="341">
        <v>7111000</v>
      </c>
      <c r="D11" s="341">
        <v>0</v>
      </c>
      <c r="E11" s="341">
        <v>6104336</v>
      </c>
      <c r="F11" s="341">
        <v>6104336</v>
      </c>
    </row>
    <row r="12" spans="1:6" ht="25.5">
      <c r="A12" s="339" t="s">
        <v>506</v>
      </c>
      <c r="B12" s="340" t="s">
        <v>507</v>
      </c>
      <c r="C12" s="341">
        <v>6156000</v>
      </c>
      <c r="D12" s="341">
        <v>0</v>
      </c>
      <c r="E12" s="341">
        <v>29774844</v>
      </c>
      <c r="F12" s="341">
        <v>29774844</v>
      </c>
    </row>
    <row r="13" spans="1:6" ht="38.25">
      <c r="A13" s="342" t="s">
        <v>508</v>
      </c>
      <c r="B13" s="343" t="s">
        <v>509</v>
      </c>
      <c r="C13" s="344">
        <v>13519000</v>
      </c>
      <c r="D13" s="344">
        <v>0</v>
      </c>
      <c r="E13" s="344">
        <v>101674502</v>
      </c>
      <c r="F13" s="344">
        <v>101674502</v>
      </c>
    </row>
    <row r="14" spans="1:6" ht="25.5">
      <c r="A14" s="339" t="s">
        <v>511</v>
      </c>
      <c r="B14" s="340" t="s">
        <v>512</v>
      </c>
      <c r="C14" s="341">
        <v>0</v>
      </c>
      <c r="D14" s="341">
        <v>0</v>
      </c>
      <c r="E14" s="341">
        <v>-2104833</v>
      </c>
      <c r="F14" s="341">
        <v>-2104833</v>
      </c>
    </row>
    <row r="15" spans="1:6" ht="25.5">
      <c r="A15" s="342" t="s">
        <v>513</v>
      </c>
      <c r="B15" s="343" t="s">
        <v>514</v>
      </c>
      <c r="C15" s="344">
        <v>0</v>
      </c>
      <c r="D15" s="344">
        <v>0</v>
      </c>
      <c r="E15" s="344">
        <v>-2104833</v>
      </c>
      <c r="F15" s="344">
        <v>-2104833</v>
      </c>
    </row>
    <row r="16" spans="1:6" ht="25.5">
      <c r="A16" s="339" t="s">
        <v>515</v>
      </c>
      <c r="B16" s="340" t="s">
        <v>516</v>
      </c>
      <c r="C16" s="341">
        <v>256684000</v>
      </c>
      <c r="D16" s="341">
        <v>0</v>
      </c>
      <c r="E16" s="341">
        <v>252134766</v>
      </c>
      <c r="F16" s="341">
        <v>252134766</v>
      </c>
    </row>
    <row r="17" spans="1:6" ht="25.5">
      <c r="A17" s="339" t="s">
        <v>517</v>
      </c>
      <c r="B17" s="340" t="s">
        <v>518</v>
      </c>
      <c r="C17" s="341">
        <v>81083000</v>
      </c>
      <c r="D17" s="341">
        <v>0</v>
      </c>
      <c r="E17" s="341">
        <v>108724481</v>
      </c>
      <c r="F17" s="341">
        <v>108724481</v>
      </c>
    </row>
    <row r="18" spans="1:6" ht="25.5">
      <c r="A18" s="339" t="s">
        <v>519</v>
      </c>
      <c r="B18" s="340" t="s">
        <v>520</v>
      </c>
      <c r="C18" s="341">
        <v>37352000</v>
      </c>
      <c r="D18" s="341">
        <v>0</v>
      </c>
      <c r="E18" s="341">
        <v>2969334</v>
      </c>
      <c r="F18" s="341">
        <v>2969334</v>
      </c>
    </row>
    <row r="19" spans="1:6" ht="25.5">
      <c r="A19" s="339" t="s">
        <v>521</v>
      </c>
      <c r="B19" s="340" t="s">
        <v>522</v>
      </c>
      <c r="C19" s="341">
        <v>118000</v>
      </c>
      <c r="D19" s="341">
        <v>0</v>
      </c>
      <c r="E19" s="341">
        <v>27672217</v>
      </c>
      <c r="F19" s="341">
        <v>27672217</v>
      </c>
    </row>
    <row r="20" spans="1:6" ht="25.5">
      <c r="A20" s="342" t="s">
        <v>523</v>
      </c>
      <c r="B20" s="343" t="s">
        <v>524</v>
      </c>
      <c r="C20" s="344">
        <v>375237000</v>
      </c>
      <c r="D20" s="344">
        <v>0</v>
      </c>
      <c r="E20" s="344">
        <v>391500798</v>
      </c>
      <c r="F20" s="344">
        <v>391500798</v>
      </c>
    </row>
    <row r="21" spans="1:6" ht="12.75">
      <c r="A21" s="339" t="s">
        <v>525</v>
      </c>
      <c r="B21" s="340" t="s">
        <v>526</v>
      </c>
      <c r="C21" s="341">
        <v>12868000</v>
      </c>
      <c r="D21" s="341">
        <v>0</v>
      </c>
      <c r="E21" s="341">
        <v>15292209</v>
      </c>
      <c r="F21" s="341">
        <v>15292209</v>
      </c>
    </row>
    <row r="22" spans="1:6" ht="12.75">
      <c r="A22" s="339" t="s">
        <v>527</v>
      </c>
      <c r="B22" s="340" t="s">
        <v>528</v>
      </c>
      <c r="C22" s="341">
        <v>23349000</v>
      </c>
      <c r="D22" s="341">
        <v>0</v>
      </c>
      <c r="E22" s="341">
        <v>28322902</v>
      </c>
      <c r="F22" s="341">
        <v>28322902</v>
      </c>
    </row>
    <row r="23" spans="1:6" ht="25.5">
      <c r="A23" s="339" t="s">
        <v>530</v>
      </c>
      <c r="B23" s="340" t="s">
        <v>531</v>
      </c>
      <c r="C23" s="341">
        <v>2207000</v>
      </c>
      <c r="D23" s="341">
        <v>0</v>
      </c>
      <c r="E23" s="341">
        <v>2829079</v>
      </c>
      <c r="F23" s="341">
        <v>2829079</v>
      </c>
    </row>
    <row r="24" spans="1:6" ht="25.5">
      <c r="A24" s="342" t="s">
        <v>532</v>
      </c>
      <c r="B24" s="343" t="s">
        <v>533</v>
      </c>
      <c r="C24" s="344">
        <v>38424000</v>
      </c>
      <c r="D24" s="344">
        <v>0</v>
      </c>
      <c r="E24" s="344">
        <v>46444190</v>
      </c>
      <c r="F24" s="344">
        <v>46444190</v>
      </c>
    </row>
    <row r="25" spans="1:6" ht="12.75">
      <c r="A25" s="339" t="s">
        <v>534</v>
      </c>
      <c r="B25" s="340" t="s">
        <v>535</v>
      </c>
      <c r="C25" s="341">
        <v>65713000</v>
      </c>
      <c r="D25" s="341">
        <v>0</v>
      </c>
      <c r="E25" s="341">
        <v>95910442</v>
      </c>
      <c r="F25" s="341">
        <v>95910442</v>
      </c>
    </row>
    <row r="26" spans="1:6" ht="12.75">
      <c r="A26" s="339" t="s">
        <v>536</v>
      </c>
      <c r="B26" s="340" t="s">
        <v>537</v>
      </c>
      <c r="C26" s="341">
        <v>12517000</v>
      </c>
      <c r="D26" s="341">
        <v>0</v>
      </c>
      <c r="E26" s="341">
        <v>7768157</v>
      </c>
      <c r="F26" s="341">
        <v>7768157</v>
      </c>
    </row>
    <row r="27" spans="1:6" ht="12.75">
      <c r="A27" s="339" t="s">
        <v>538</v>
      </c>
      <c r="B27" s="340" t="s">
        <v>539</v>
      </c>
      <c r="C27" s="341">
        <v>15109000</v>
      </c>
      <c r="D27" s="341">
        <v>0</v>
      </c>
      <c r="E27" s="341">
        <v>16866366</v>
      </c>
      <c r="F27" s="341">
        <v>16866366</v>
      </c>
    </row>
    <row r="28" spans="1:6" ht="25.5">
      <c r="A28" s="342" t="s">
        <v>540</v>
      </c>
      <c r="B28" s="343" t="s">
        <v>541</v>
      </c>
      <c r="C28" s="344">
        <v>93339000</v>
      </c>
      <c r="D28" s="344">
        <v>0</v>
      </c>
      <c r="E28" s="344">
        <v>120544965</v>
      </c>
      <c r="F28" s="344">
        <v>120544965</v>
      </c>
    </row>
    <row r="29" spans="1:6" ht="12.75">
      <c r="A29" s="342" t="s">
        <v>542</v>
      </c>
      <c r="B29" s="343" t="s">
        <v>543</v>
      </c>
      <c r="C29" s="344">
        <v>65895000</v>
      </c>
      <c r="D29" s="344">
        <v>0</v>
      </c>
      <c r="E29" s="344">
        <v>72305610</v>
      </c>
      <c r="F29" s="344">
        <v>72305610</v>
      </c>
    </row>
    <row r="30" spans="1:6" ht="12.75">
      <c r="A30" s="342" t="s">
        <v>544</v>
      </c>
      <c r="B30" s="343" t="s">
        <v>545</v>
      </c>
      <c r="C30" s="344">
        <v>295791000</v>
      </c>
      <c r="D30" s="344">
        <v>0</v>
      </c>
      <c r="E30" s="344">
        <v>428146078</v>
      </c>
      <c r="F30" s="344">
        <v>428146078</v>
      </c>
    </row>
    <row r="31" spans="1:6" ht="25.5">
      <c r="A31" s="342" t="s">
        <v>546</v>
      </c>
      <c r="B31" s="343" t="s">
        <v>547</v>
      </c>
      <c r="C31" s="344">
        <v>-104693000</v>
      </c>
      <c r="D31" s="344">
        <v>0</v>
      </c>
      <c r="E31" s="344">
        <v>-176370376</v>
      </c>
      <c r="F31" s="344">
        <v>-176370376</v>
      </c>
    </row>
    <row r="32" spans="1:6" ht="12.75">
      <c r="A32" s="339" t="s">
        <v>548</v>
      </c>
      <c r="B32" s="340" t="s">
        <v>549</v>
      </c>
      <c r="C32" s="341">
        <v>198000</v>
      </c>
      <c r="D32" s="341">
        <v>0</v>
      </c>
      <c r="E32" s="341">
        <v>0</v>
      </c>
      <c r="F32" s="341">
        <v>0</v>
      </c>
    </row>
    <row r="33" spans="1:6" ht="38.25">
      <c r="A33" s="339" t="s">
        <v>550</v>
      </c>
      <c r="B33" s="340" t="s">
        <v>551</v>
      </c>
      <c r="C33" s="341">
        <v>124000</v>
      </c>
      <c r="D33" s="341">
        <v>0</v>
      </c>
      <c r="E33" s="341">
        <v>44808</v>
      </c>
      <c r="F33" s="341">
        <v>44808</v>
      </c>
    </row>
    <row r="34" spans="1:6" ht="38.25">
      <c r="A34" s="339" t="s">
        <v>552</v>
      </c>
      <c r="B34" s="340" t="s">
        <v>553</v>
      </c>
      <c r="C34" s="341">
        <v>0</v>
      </c>
      <c r="D34" s="341">
        <v>0</v>
      </c>
      <c r="E34" s="341">
        <v>266134</v>
      </c>
      <c r="F34" s="341">
        <v>266134</v>
      </c>
    </row>
    <row r="35" spans="1:6" ht="38.25">
      <c r="A35" s="339" t="s">
        <v>555</v>
      </c>
      <c r="B35" s="340" t="s">
        <v>556</v>
      </c>
      <c r="C35" s="341">
        <v>8172000</v>
      </c>
      <c r="D35" s="341">
        <v>0</v>
      </c>
      <c r="E35" s="341">
        <v>0</v>
      </c>
      <c r="F35" s="341">
        <v>0</v>
      </c>
    </row>
    <row r="36" spans="1:6" ht="38.25">
      <c r="A36" s="342" t="s">
        <v>559</v>
      </c>
      <c r="B36" s="343" t="s">
        <v>560</v>
      </c>
      <c r="C36" s="344">
        <v>8494000</v>
      </c>
      <c r="D36" s="344">
        <v>0</v>
      </c>
      <c r="E36" s="344">
        <v>310942</v>
      </c>
      <c r="F36" s="344">
        <v>310942</v>
      </c>
    </row>
    <row r="37" spans="1:6" ht="25.5">
      <c r="A37" s="342" t="s">
        <v>571</v>
      </c>
      <c r="B37" s="343" t="s">
        <v>572</v>
      </c>
      <c r="C37" s="344">
        <v>8494000</v>
      </c>
      <c r="D37" s="344">
        <v>0</v>
      </c>
      <c r="E37" s="344">
        <v>310942</v>
      </c>
      <c r="F37" s="344">
        <v>310942</v>
      </c>
    </row>
    <row r="38" spans="1:6" ht="25.5">
      <c r="A38" s="342" t="s">
        <v>573</v>
      </c>
      <c r="B38" s="343" t="s">
        <v>574</v>
      </c>
      <c r="C38" s="344">
        <v>-96199000</v>
      </c>
      <c r="D38" s="344">
        <v>0</v>
      </c>
      <c r="E38" s="344">
        <v>-176059434</v>
      </c>
      <c r="F38" s="344">
        <v>-176059434</v>
      </c>
    </row>
    <row r="39" spans="1:6" ht="12.75">
      <c r="A39" s="345"/>
      <c r="B39" s="346"/>
      <c r="C39" s="347"/>
      <c r="D39" s="347"/>
      <c r="E39" s="347"/>
      <c r="F39" s="347"/>
    </row>
    <row r="40" spans="1:6" ht="12.75">
      <c r="A40" s="348"/>
      <c r="B40" s="349"/>
      <c r="C40" s="350"/>
      <c r="D40" s="350"/>
      <c r="E40" s="350"/>
      <c r="F40" s="350"/>
    </row>
    <row r="41" spans="1:6" ht="12.75">
      <c r="A41" s="351"/>
      <c r="B41" s="352"/>
      <c r="C41" s="353"/>
      <c r="D41" s="353"/>
      <c r="E41" s="353"/>
      <c r="F41" s="353"/>
    </row>
    <row r="42" spans="1:6" ht="12.75">
      <c r="A42" s="351"/>
      <c r="B42" s="352"/>
      <c r="C42" s="353"/>
      <c r="D42" s="353"/>
      <c r="E42" s="353"/>
      <c r="F42" s="353"/>
    </row>
    <row r="43" spans="1:6" ht="12.75">
      <c r="A43" s="351"/>
      <c r="B43" s="352"/>
      <c r="C43" s="353"/>
      <c r="D43" s="353"/>
      <c r="E43" s="353"/>
      <c r="F43" s="353"/>
    </row>
    <row r="44" spans="1:6" ht="12.75">
      <c r="A44" s="351"/>
      <c r="B44" s="352"/>
      <c r="C44" s="353"/>
      <c r="D44" s="353"/>
      <c r="E44" s="353"/>
      <c r="F44" s="353"/>
    </row>
    <row r="45" spans="1:6" ht="12.75">
      <c r="A45" s="351"/>
      <c r="B45" s="352"/>
      <c r="C45" s="353"/>
      <c r="D45" s="353"/>
      <c r="E45" s="353"/>
      <c r="F45" s="353"/>
    </row>
    <row r="46" spans="1:6" ht="12.75">
      <c r="A46" s="351"/>
      <c r="B46" s="352"/>
      <c r="C46" s="353"/>
      <c r="D46" s="353"/>
      <c r="E46" s="353"/>
      <c r="F46" s="353"/>
    </row>
    <row r="47" spans="1:6" ht="12.75">
      <c r="A47" s="351"/>
      <c r="B47" s="352"/>
      <c r="C47" s="353"/>
      <c r="D47" s="353"/>
      <c r="E47" s="353"/>
      <c r="F47" s="353"/>
    </row>
    <row r="48" spans="1:6" ht="12.75">
      <c r="A48" s="351"/>
      <c r="B48" s="352"/>
      <c r="C48" s="353"/>
      <c r="D48" s="353"/>
      <c r="E48" s="353"/>
      <c r="F48" s="353"/>
    </row>
    <row r="49" spans="1:6" ht="12.75">
      <c r="A49" s="351"/>
      <c r="B49" s="352"/>
      <c r="C49" s="353"/>
      <c r="D49" s="353"/>
      <c r="E49" s="353"/>
      <c r="F49" s="353"/>
    </row>
    <row r="50" spans="1:6" ht="12.75">
      <c r="A50" s="348"/>
      <c r="B50" s="349"/>
      <c r="C50" s="350"/>
      <c r="D50" s="350"/>
      <c r="E50" s="350"/>
      <c r="F50" s="350"/>
    </row>
    <row r="51" spans="1:6" ht="12.75">
      <c r="A51" s="348"/>
      <c r="B51" s="349"/>
      <c r="C51" s="350"/>
      <c r="D51" s="350"/>
      <c r="E51" s="350"/>
      <c r="F51" s="350"/>
    </row>
    <row r="52" spans="1:6" ht="12.75">
      <c r="A52" s="348"/>
      <c r="B52" s="349"/>
      <c r="C52" s="350"/>
      <c r="D52" s="350"/>
      <c r="E52" s="350"/>
      <c r="F52" s="350"/>
    </row>
    <row r="62" ht="12.75">
      <c r="F62" s="354" t="s">
        <v>1054</v>
      </c>
    </row>
  </sheetData>
  <sheetProtection/>
  <mergeCells count="5">
    <mergeCell ref="A1:F1"/>
    <mergeCell ref="A2:F2"/>
    <mergeCell ref="B3:F4"/>
    <mergeCell ref="A5:F5"/>
    <mergeCell ref="A7:E7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0" customWidth="1"/>
    <col min="2" max="2" width="41.00390625" style="0" customWidth="1"/>
    <col min="3" max="3" width="16.00390625" style="0" customWidth="1"/>
    <col min="4" max="4" width="12.28125" style="0" customWidth="1"/>
    <col min="5" max="5" width="16.57421875" style="0" customWidth="1"/>
    <col min="6" max="14" width="9.140625" style="0" hidden="1" customWidth="1"/>
  </cols>
  <sheetData>
    <row r="1" spans="1:14" ht="12.75">
      <c r="A1" s="380" t="s">
        <v>1067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2.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14"/>
      <c r="N2" s="14"/>
    </row>
    <row r="3" spans="1:14" ht="12.75">
      <c r="A3" s="366" t="s">
        <v>133</v>
      </c>
      <c r="B3" s="392"/>
      <c r="C3" s="392"/>
      <c r="D3" s="392"/>
      <c r="E3" s="392"/>
      <c r="F3" s="393"/>
      <c r="G3" s="393"/>
      <c r="H3" s="393"/>
      <c r="I3" s="393"/>
      <c r="J3" s="393"/>
      <c r="K3" s="393"/>
      <c r="L3" s="393"/>
      <c r="M3" s="393"/>
      <c r="N3" s="393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</row>
    <row r="5" spans="1:14" ht="12.75" customHeight="1">
      <c r="A5" s="366" t="s">
        <v>1040</v>
      </c>
      <c r="B5" s="392"/>
      <c r="C5" s="392"/>
      <c r="D5" s="392"/>
      <c r="E5" s="392"/>
      <c r="F5" s="393"/>
      <c r="G5" s="393"/>
      <c r="H5" s="393"/>
      <c r="I5" s="393"/>
      <c r="J5" s="393"/>
      <c r="K5" s="393"/>
      <c r="L5" s="393"/>
      <c r="M5" s="393"/>
      <c r="N5" s="393"/>
    </row>
    <row r="6" spans="1:14" s="1" customFormat="1" ht="12.75" customHeight="1">
      <c r="A6" s="319"/>
      <c r="B6" s="320"/>
      <c r="C6" s="320"/>
      <c r="D6" s="320"/>
      <c r="E6" s="322" t="s">
        <v>1042</v>
      </c>
      <c r="F6" s="321"/>
      <c r="G6" s="321"/>
      <c r="H6" s="321"/>
      <c r="I6" s="321"/>
      <c r="J6" s="321"/>
      <c r="K6" s="321"/>
      <c r="L6" s="321"/>
      <c r="M6" s="321"/>
      <c r="N6" s="321"/>
    </row>
    <row r="7" spans="1:5" ht="31.5">
      <c r="A7" s="323" t="s">
        <v>35</v>
      </c>
      <c r="B7" s="323" t="s">
        <v>21</v>
      </c>
      <c r="C7" s="323" t="s">
        <v>499</v>
      </c>
      <c r="D7" s="323" t="s">
        <v>500</v>
      </c>
      <c r="E7" s="323" t="s">
        <v>501</v>
      </c>
    </row>
    <row r="8" spans="1:5" ht="15.75">
      <c r="A8" s="323">
        <v>1</v>
      </c>
      <c r="B8" s="323">
        <v>2</v>
      </c>
      <c r="C8" s="323">
        <v>3</v>
      </c>
      <c r="D8" s="323">
        <v>4</v>
      </c>
      <c r="E8" s="323">
        <v>5</v>
      </c>
    </row>
    <row r="9" spans="1:5" ht="12.75">
      <c r="A9" s="324" t="s">
        <v>502</v>
      </c>
      <c r="B9" s="325" t="s">
        <v>576</v>
      </c>
      <c r="C9" s="326">
        <v>0</v>
      </c>
      <c r="D9" s="326">
        <v>0</v>
      </c>
      <c r="E9" s="326">
        <v>0</v>
      </c>
    </row>
    <row r="10" spans="1:5" ht="12.75">
      <c r="A10" s="324" t="s">
        <v>504</v>
      </c>
      <c r="B10" s="325" t="s">
        <v>577</v>
      </c>
      <c r="C10" s="326">
        <v>0</v>
      </c>
      <c r="D10" s="326">
        <v>0</v>
      </c>
      <c r="E10" s="326">
        <v>96484</v>
      </c>
    </row>
    <row r="11" spans="1:5" ht="12.75">
      <c r="A11" s="324" t="s">
        <v>506</v>
      </c>
      <c r="B11" s="325" t="s">
        <v>578</v>
      </c>
      <c r="C11" s="326">
        <v>0</v>
      </c>
      <c r="D11" s="326">
        <v>0</v>
      </c>
      <c r="E11" s="326">
        <v>0</v>
      </c>
    </row>
    <row r="12" spans="1:5" ht="12.75">
      <c r="A12" s="327" t="s">
        <v>508</v>
      </c>
      <c r="B12" s="328" t="s">
        <v>579</v>
      </c>
      <c r="C12" s="329">
        <v>0</v>
      </c>
      <c r="D12" s="329">
        <v>0</v>
      </c>
      <c r="E12" s="329">
        <v>96484</v>
      </c>
    </row>
    <row r="13" spans="1:5" ht="25.5">
      <c r="A13" s="324" t="s">
        <v>510</v>
      </c>
      <c r="B13" s="325" t="s">
        <v>580</v>
      </c>
      <c r="C13" s="326">
        <v>1249001394</v>
      </c>
      <c r="D13" s="326">
        <v>0</v>
      </c>
      <c r="E13" s="326">
        <v>1676573584</v>
      </c>
    </row>
    <row r="14" spans="1:5" ht="12.75">
      <c r="A14" s="324" t="s">
        <v>511</v>
      </c>
      <c r="B14" s="325" t="s">
        <v>581</v>
      </c>
      <c r="C14" s="326">
        <v>41585374</v>
      </c>
      <c r="D14" s="326">
        <v>0</v>
      </c>
      <c r="E14" s="326">
        <v>38522867</v>
      </c>
    </row>
    <row r="15" spans="1:5" ht="12.75">
      <c r="A15" s="324" t="s">
        <v>513</v>
      </c>
      <c r="B15" s="325" t="s">
        <v>582</v>
      </c>
      <c r="C15" s="326">
        <v>0</v>
      </c>
      <c r="D15" s="326">
        <v>0</v>
      </c>
      <c r="E15" s="326">
        <v>0</v>
      </c>
    </row>
    <row r="16" spans="1:5" ht="12.75">
      <c r="A16" s="324" t="s">
        <v>515</v>
      </c>
      <c r="B16" s="325" t="s">
        <v>583</v>
      </c>
      <c r="C16" s="326">
        <v>0</v>
      </c>
      <c r="D16" s="326">
        <v>0</v>
      </c>
      <c r="E16" s="326">
        <v>0</v>
      </c>
    </row>
    <row r="17" spans="1:5" ht="12.75">
      <c r="A17" s="324" t="s">
        <v>517</v>
      </c>
      <c r="B17" s="325" t="s">
        <v>584</v>
      </c>
      <c r="C17" s="326">
        <v>0</v>
      </c>
      <c r="D17" s="326">
        <v>0</v>
      </c>
      <c r="E17" s="326">
        <v>0</v>
      </c>
    </row>
    <row r="18" spans="1:5" ht="12.75">
      <c r="A18" s="327" t="s">
        <v>519</v>
      </c>
      <c r="B18" s="328" t="s">
        <v>585</v>
      </c>
      <c r="C18" s="329">
        <v>1290586768</v>
      </c>
      <c r="D18" s="329">
        <v>0</v>
      </c>
      <c r="E18" s="329">
        <v>1715096451</v>
      </c>
    </row>
    <row r="19" spans="1:5" ht="25.5">
      <c r="A19" s="324" t="s">
        <v>521</v>
      </c>
      <c r="B19" s="325" t="s">
        <v>586</v>
      </c>
      <c r="C19" s="326">
        <v>10000</v>
      </c>
      <c r="D19" s="326">
        <v>0</v>
      </c>
      <c r="E19" s="326">
        <v>10000</v>
      </c>
    </row>
    <row r="20" spans="1:5" ht="12.75">
      <c r="A20" s="324" t="s">
        <v>523</v>
      </c>
      <c r="B20" s="325" t="s">
        <v>587</v>
      </c>
      <c r="C20" s="326">
        <v>0</v>
      </c>
      <c r="D20" s="326">
        <v>0</v>
      </c>
      <c r="E20" s="326">
        <v>0</v>
      </c>
    </row>
    <row r="21" spans="1:5" ht="25.5">
      <c r="A21" s="324" t="s">
        <v>525</v>
      </c>
      <c r="B21" s="325" t="s">
        <v>588</v>
      </c>
      <c r="C21" s="326">
        <v>10000</v>
      </c>
      <c r="D21" s="326">
        <v>0</v>
      </c>
      <c r="E21" s="326">
        <v>10000</v>
      </c>
    </row>
    <row r="22" spans="1:5" ht="25.5">
      <c r="A22" s="324" t="s">
        <v>527</v>
      </c>
      <c r="B22" s="325" t="s">
        <v>589</v>
      </c>
      <c r="C22" s="326">
        <v>0</v>
      </c>
      <c r="D22" s="326">
        <v>0</v>
      </c>
      <c r="E22" s="326">
        <v>0</v>
      </c>
    </row>
    <row r="23" spans="1:5" ht="12.75">
      <c r="A23" s="324" t="s">
        <v>529</v>
      </c>
      <c r="B23" s="325" t="s">
        <v>590</v>
      </c>
      <c r="C23" s="326">
        <v>0</v>
      </c>
      <c r="D23" s="326">
        <v>0</v>
      </c>
      <c r="E23" s="326">
        <v>0</v>
      </c>
    </row>
    <row r="24" spans="1:5" ht="12.75">
      <c r="A24" s="324" t="s">
        <v>530</v>
      </c>
      <c r="B24" s="325" t="s">
        <v>591</v>
      </c>
      <c r="C24" s="326">
        <v>0</v>
      </c>
      <c r="D24" s="326">
        <v>0</v>
      </c>
      <c r="E24" s="326">
        <v>0</v>
      </c>
    </row>
    <row r="25" spans="1:5" ht="25.5">
      <c r="A25" s="324" t="s">
        <v>532</v>
      </c>
      <c r="B25" s="325" t="s">
        <v>592</v>
      </c>
      <c r="C25" s="326">
        <v>0</v>
      </c>
      <c r="D25" s="326">
        <v>0</v>
      </c>
      <c r="E25" s="326">
        <v>0</v>
      </c>
    </row>
    <row r="26" spans="1:5" ht="12.75">
      <c r="A26" s="324" t="s">
        <v>534</v>
      </c>
      <c r="B26" s="325" t="s">
        <v>593</v>
      </c>
      <c r="C26" s="326">
        <v>0</v>
      </c>
      <c r="D26" s="326">
        <v>0</v>
      </c>
      <c r="E26" s="326">
        <v>0</v>
      </c>
    </row>
    <row r="27" spans="1:5" ht="12.75">
      <c r="A27" s="324" t="s">
        <v>536</v>
      </c>
      <c r="B27" s="325" t="s">
        <v>594</v>
      </c>
      <c r="C27" s="326">
        <v>0</v>
      </c>
      <c r="D27" s="326">
        <v>0</v>
      </c>
      <c r="E27" s="326">
        <v>0</v>
      </c>
    </row>
    <row r="28" spans="1:5" ht="25.5">
      <c r="A28" s="324" t="s">
        <v>538</v>
      </c>
      <c r="B28" s="325" t="s">
        <v>595</v>
      </c>
      <c r="C28" s="326">
        <v>0</v>
      </c>
      <c r="D28" s="326">
        <v>0</v>
      </c>
      <c r="E28" s="326">
        <v>0</v>
      </c>
    </row>
    <row r="29" spans="1:5" ht="25.5">
      <c r="A29" s="327" t="s">
        <v>540</v>
      </c>
      <c r="B29" s="328" t="s">
        <v>596</v>
      </c>
      <c r="C29" s="329">
        <v>10000</v>
      </c>
      <c r="D29" s="329">
        <v>0</v>
      </c>
      <c r="E29" s="329">
        <v>10000</v>
      </c>
    </row>
    <row r="30" spans="1:5" ht="25.5">
      <c r="A30" s="324" t="s">
        <v>542</v>
      </c>
      <c r="B30" s="325" t="s">
        <v>597</v>
      </c>
      <c r="C30" s="326">
        <v>0</v>
      </c>
      <c r="D30" s="326">
        <v>0</v>
      </c>
      <c r="E30" s="326">
        <v>0</v>
      </c>
    </row>
    <row r="31" spans="1:5" ht="12.75">
      <c r="A31" s="324" t="s">
        <v>544</v>
      </c>
      <c r="B31" s="325" t="s">
        <v>598</v>
      </c>
      <c r="C31" s="326">
        <v>0</v>
      </c>
      <c r="D31" s="326">
        <v>0</v>
      </c>
      <c r="E31" s="326">
        <v>0</v>
      </c>
    </row>
    <row r="32" spans="1:5" ht="12.75">
      <c r="A32" s="324" t="s">
        <v>546</v>
      </c>
      <c r="B32" s="325" t="s">
        <v>599</v>
      </c>
      <c r="C32" s="326">
        <v>0</v>
      </c>
      <c r="D32" s="326">
        <v>0</v>
      </c>
      <c r="E32" s="326">
        <v>0</v>
      </c>
    </row>
    <row r="33" spans="1:5" ht="25.5">
      <c r="A33" s="324" t="s">
        <v>548</v>
      </c>
      <c r="B33" s="325" t="s">
        <v>600</v>
      </c>
      <c r="C33" s="326">
        <v>0</v>
      </c>
      <c r="D33" s="326">
        <v>0</v>
      </c>
      <c r="E33" s="326">
        <v>0</v>
      </c>
    </row>
    <row r="34" spans="1:5" ht="25.5">
      <c r="A34" s="324" t="s">
        <v>550</v>
      </c>
      <c r="B34" s="325" t="s">
        <v>601</v>
      </c>
      <c r="C34" s="326">
        <v>0</v>
      </c>
      <c r="D34" s="326">
        <v>0</v>
      </c>
      <c r="E34" s="326">
        <v>0</v>
      </c>
    </row>
    <row r="35" spans="1:5" ht="25.5">
      <c r="A35" s="327" t="s">
        <v>552</v>
      </c>
      <c r="B35" s="328" t="s">
        <v>602</v>
      </c>
      <c r="C35" s="329">
        <v>0</v>
      </c>
      <c r="D35" s="329">
        <v>0</v>
      </c>
      <c r="E35" s="329">
        <v>0</v>
      </c>
    </row>
    <row r="36" spans="1:5" ht="38.25">
      <c r="A36" s="327" t="s">
        <v>554</v>
      </c>
      <c r="B36" s="328" t="s">
        <v>603</v>
      </c>
      <c r="C36" s="329">
        <v>1290596768</v>
      </c>
      <c r="D36" s="329">
        <v>0</v>
      </c>
      <c r="E36" s="329">
        <v>1715202935</v>
      </c>
    </row>
    <row r="37" spans="1:5" ht="12.75">
      <c r="A37" s="324" t="s">
        <v>555</v>
      </c>
      <c r="B37" s="325" t="s">
        <v>604</v>
      </c>
      <c r="C37" s="326">
        <v>0</v>
      </c>
      <c r="D37" s="326">
        <v>0</v>
      </c>
      <c r="E37" s="326">
        <v>0</v>
      </c>
    </row>
    <row r="38" spans="1:5" ht="12.75">
      <c r="A38" s="324" t="s">
        <v>557</v>
      </c>
      <c r="B38" s="325" t="s">
        <v>605</v>
      </c>
      <c r="C38" s="326">
        <v>0</v>
      </c>
      <c r="D38" s="326">
        <v>0</v>
      </c>
      <c r="E38" s="326">
        <v>0</v>
      </c>
    </row>
    <row r="39" spans="1:5" ht="12.75">
      <c r="A39" s="324" t="s">
        <v>558</v>
      </c>
      <c r="B39" s="325" t="s">
        <v>606</v>
      </c>
      <c r="C39" s="326">
        <v>0</v>
      </c>
      <c r="D39" s="326">
        <v>0</v>
      </c>
      <c r="E39" s="326">
        <v>0</v>
      </c>
    </row>
    <row r="40" spans="1:5" ht="25.5">
      <c r="A40" s="324" t="s">
        <v>559</v>
      </c>
      <c r="B40" s="325" t="s">
        <v>607</v>
      </c>
      <c r="C40" s="326">
        <v>0</v>
      </c>
      <c r="D40" s="326">
        <v>0</v>
      </c>
      <c r="E40" s="326">
        <v>0</v>
      </c>
    </row>
    <row r="41" spans="1:5" ht="12.75">
      <c r="A41" s="324" t="s">
        <v>561</v>
      </c>
      <c r="B41" s="325" t="s">
        <v>608</v>
      </c>
      <c r="C41" s="326">
        <v>0</v>
      </c>
      <c r="D41" s="326">
        <v>0</v>
      </c>
      <c r="E41" s="326">
        <v>0</v>
      </c>
    </row>
    <row r="42" spans="1:5" ht="12.75">
      <c r="A42" s="327" t="s">
        <v>562</v>
      </c>
      <c r="B42" s="328" t="s">
        <v>609</v>
      </c>
      <c r="C42" s="329">
        <v>0</v>
      </c>
      <c r="D42" s="329">
        <v>0</v>
      </c>
      <c r="E42" s="329">
        <v>0</v>
      </c>
    </row>
    <row r="43" spans="1:5" ht="12.75">
      <c r="A43" s="324" t="s">
        <v>563</v>
      </c>
      <c r="B43" s="325" t="s">
        <v>610</v>
      </c>
      <c r="C43" s="326">
        <v>0</v>
      </c>
      <c r="D43" s="326">
        <v>0</v>
      </c>
      <c r="E43" s="326">
        <v>0</v>
      </c>
    </row>
    <row r="44" spans="1:5" ht="25.5">
      <c r="A44" s="324" t="s">
        <v>564</v>
      </c>
      <c r="B44" s="325" t="s">
        <v>611</v>
      </c>
      <c r="C44" s="326">
        <v>0</v>
      </c>
      <c r="D44" s="326">
        <v>0</v>
      </c>
      <c r="E44" s="326">
        <v>0</v>
      </c>
    </row>
    <row r="45" spans="1:5" ht="12.75">
      <c r="A45" s="324" t="s">
        <v>565</v>
      </c>
      <c r="B45" s="325" t="s">
        <v>612</v>
      </c>
      <c r="C45" s="326">
        <v>0</v>
      </c>
      <c r="D45" s="326">
        <v>0</v>
      </c>
      <c r="E45" s="326">
        <v>0</v>
      </c>
    </row>
    <row r="46" spans="1:5" ht="12.75">
      <c r="A46" s="324" t="s">
        <v>566</v>
      </c>
      <c r="B46" s="325" t="s">
        <v>613</v>
      </c>
      <c r="C46" s="326">
        <v>0</v>
      </c>
      <c r="D46" s="326">
        <v>0</v>
      </c>
      <c r="E46" s="326">
        <v>0</v>
      </c>
    </row>
    <row r="47" spans="1:5" ht="12.75">
      <c r="A47" s="324" t="s">
        <v>567</v>
      </c>
      <c r="B47" s="325" t="s">
        <v>614</v>
      </c>
      <c r="C47" s="326">
        <v>0</v>
      </c>
      <c r="D47" s="326">
        <v>0</v>
      </c>
      <c r="E47" s="326">
        <v>0</v>
      </c>
    </row>
    <row r="48" spans="1:5" ht="12.75">
      <c r="A48" s="324" t="s">
        <v>568</v>
      </c>
      <c r="B48" s="325" t="s">
        <v>615</v>
      </c>
      <c r="C48" s="326">
        <v>0</v>
      </c>
      <c r="D48" s="326">
        <v>0</v>
      </c>
      <c r="E48" s="326">
        <v>0</v>
      </c>
    </row>
    <row r="49" spans="1:5" ht="12.75">
      <c r="A49" s="324" t="s">
        <v>569</v>
      </c>
      <c r="B49" s="325" t="s">
        <v>616</v>
      </c>
      <c r="C49" s="326">
        <v>0</v>
      </c>
      <c r="D49" s="326">
        <v>0</v>
      </c>
      <c r="E49" s="326">
        <v>0</v>
      </c>
    </row>
    <row r="50" spans="1:5" ht="12.75">
      <c r="A50" s="327" t="s">
        <v>570</v>
      </c>
      <c r="B50" s="328" t="s">
        <v>617</v>
      </c>
      <c r="C50" s="329">
        <v>0</v>
      </c>
      <c r="D50" s="329">
        <v>0</v>
      </c>
      <c r="E50" s="329">
        <v>0</v>
      </c>
    </row>
    <row r="51" spans="1:5" ht="25.5">
      <c r="A51" s="327" t="s">
        <v>571</v>
      </c>
      <c r="B51" s="328" t="s">
        <v>618</v>
      </c>
      <c r="C51" s="329">
        <v>0</v>
      </c>
      <c r="D51" s="329">
        <v>0</v>
      </c>
      <c r="E51" s="329">
        <v>0</v>
      </c>
    </row>
    <row r="52" spans="1:5" ht="12.75">
      <c r="A52" s="324" t="s">
        <v>573</v>
      </c>
      <c r="B52" s="325" t="s">
        <v>619</v>
      </c>
      <c r="C52" s="326">
        <v>0</v>
      </c>
      <c r="D52" s="326">
        <v>0</v>
      </c>
      <c r="E52" s="326">
        <v>0</v>
      </c>
    </row>
    <row r="53" spans="1:5" ht="12.75">
      <c r="A53" s="324" t="s">
        <v>620</v>
      </c>
      <c r="B53" s="325" t="s">
        <v>621</v>
      </c>
      <c r="C53" s="326">
        <v>0</v>
      </c>
      <c r="D53" s="326">
        <v>0</v>
      </c>
      <c r="E53" s="326">
        <v>0</v>
      </c>
    </row>
    <row r="54" spans="1:5" ht="12.75">
      <c r="A54" s="327" t="s">
        <v>622</v>
      </c>
      <c r="B54" s="328" t="s">
        <v>623</v>
      </c>
      <c r="C54" s="329">
        <v>0</v>
      </c>
      <c r="D54" s="329">
        <v>0</v>
      </c>
      <c r="E54" s="329">
        <v>0</v>
      </c>
    </row>
    <row r="55" spans="1:5" ht="12.75">
      <c r="A55" s="324" t="s">
        <v>624</v>
      </c>
      <c r="B55" s="325" t="s">
        <v>625</v>
      </c>
      <c r="C55" s="326">
        <v>145955</v>
      </c>
      <c r="D55" s="326">
        <v>0</v>
      </c>
      <c r="E55" s="326">
        <v>402835</v>
      </c>
    </row>
    <row r="56" spans="1:5" ht="12.75">
      <c r="A56" s="324" t="s">
        <v>626</v>
      </c>
      <c r="B56" s="325" t="s">
        <v>627</v>
      </c>
      <c r="C56" s="326">
        <v>0</v>
      </c>
      <c r="D56" s="326">
        <v>0</v>
      </c>
      <c r="E56" s="326">
        <v>0</v>
      </c>
    </row>
    <row r="57" spans="1:5" ht="25.5">
      <c r="A57" s="324" t="s">
        <v>628</v>
      </c>
      <c r="B57" s="325" t="s">
        <v>629</v>
      </c>
      <c r="C57" s="326">
        <v>0</v>
      </c>
      <c r="D57" s="326">
        <v>0</v>
      </c>
      <c r="E57" s="326">
        <v>0</v>
      </c>
    </row>
    <row r="58" spans="1:5" ht="25.5">
      <c r="A58" s="327" t="s">
        <v>630</v>
      </c>
      <c r="B58" s="328" t="s">
        <v>631</v>
      </c>
      <c r="C58" s="329">
        <v>145955</v>
      </c>
      <c r="D58" s="329">
        <v>0</v>
      </c>
      <c r="E58" s="329">
        <v>402835</v>
      </c>
    </row>
    <row r="59" spans="1:5" ht="12.75">
      <c r="A59" s="324" t="s">
        <v>632</v>
      </c>
      <c r="B59" s="325" t="s">
        <v>633</v>
      </c>
      <c r="C59" s="326">
        <v>112620284</v>
      </c>
      <c r="D59" s="326">
        <v>0</v>
      </c>
      <c r="E59" s="326">
        <v>133149268</v>
      </c>
    </row>
    <row r="60" spans="1:5" ht="12.75">
      <c r="A60" s="324" t="s">
        <v>634</v>
      </c>
      <c r="B60" s="325" t="s">
        <v>635</v>
      </c>
      <c r="C60" s="326">
        <v>0</v>
      </c>
      <c r="D60" s="326">
        <v>0</v>
      </c>
      <c r="E60" s="326">
        <v>0</v>
      </c>
    </row>
    <row r="61" spans="1:5" ht="12.75">
      <c r="A61" s="327" t="s">
        <v>636</v>
      </c>
      <c r="B61" s="328" t="s">
        <v>637</v>
      </c>
      <c r="C61" s="329">
        <v>112620284</v>
      </c>
      <c r="D61" s="329">
        <v>0</v>
      </c>
      <c r="E61" s="329">
        <v>133149268</v>
      </c>
    </row>
    <row r="62" spans="1:5" ht="12.75">
      <c r="A62" s="324" t="s">
        <v>638</v>
      </c>
      <c r="B62" s="325" t="s">
        <v>639</v>
      </c>
      <c r="C62" s="326">
        <v>0</v>
      </c>
      <c r="D62" s="326">
        <v>0</v>
      </c>
      <c r="E62" s="326">
        <v>0</v>
      </c>
    </row>
    <row r="63" spans="1:5" ht="12.75">
      <c r="A63" s="324" t="s">
        <v>640</v>
      </c>
      <c r="B63" s="325" t="s">
        <v>641</v>
      </c>
      <c r="C63" s="326">
        <v>0</v>
      </c>
      <c r="D63" s="326">
        <v>0</v>
      </c>
      <c r="E63" s="326">
        <v>0</v>
      </c>
    </row>
    <row r="64" spans="1:5" ht="12.75">
      <c r="A64" s="327" t="s">
        <v>642</v>
      </c>
      <c r="B64" s="328" t="s">
        <v>643</v>
      </c>
      <c r="C64" s="329">
        <v>0</v>
      </c>
      <c r="D64" s="329">
        <v>0</v>
      </c>
      <c r="E64" s="329">
        <v>0</v>
      </c>
    </row>
    <row r="65" spans="1:5" ht="12.75">
      <c r="A65" s="327" t="s">
        <v>644</v>
      </c>
      <c r="B65" s="328" t="s">
        <v>645</v>
      </c>
      <c r="C65" s="329">
        <v>112766239</v>
      </c>
      <c r="D65" s="329">
        <v>0</v>
      </c>
      <c r="E65" s="329">
        <v>133552103</v>
      </c>
    </row>
    <row r="66" spans="1:5" ht="38.25">
      <c r="A66" s="324" t="s">
        <v>646</v>
      </c>
      <c r="B66" s="325" t="s">
        <v>647</v>
      </c>
      <c r="C66" s="326">
        <v>0</v>
      </c>
      <c r="D66" s="326">
        <v>0</v>
      </c>
      <c r="E66" s="326">
        <v>0</v>
      </c>
    </row>
    <row r="67" spans="1:5" ht="51">
      <c r="A67" s="324" t="s">
        <v>648</v>
      </c>
      <c r="B67" s="325" t="s">
        <v>649</v>
      </c>
      <c r="C67" s="326">
        <v>0</v>
      </c>
      <c r="D67" s="326">
        <v>0</v>
      </c>
      <c r="E67" s="326">
        <v>0</v>
      </c>
    </row>
    <row r="68" spans="1:5" ht="38.25">
      <c r="A68" s="324" t="s">
        <v>650</v>
      </c>
      <c r="B68" s="325" t="s">
        <v>651</v>
      </c>
      <c r="C68" s="326">
        <v>0</v>
      </c>
      <c r="D68" s="326">
        <v>0</v>
      </c>
      <c r="E68" s="326">
        <v>0</v>
      </c>
    </row>
    <row r="69" spans="1:5" ht="51">
      <c r="A69" s="324" t="s">
        <v>652</v>
      </c>
      <c r="B69" s="325" t="s">
        <v>653</v>
      </c>
      <c r="C69" s="326">
        <v>0</v>
      </c>
      <c r="D69" s="326">
        <v>0</v>
      </c>
      <c r="E69" s="326">
        <v>0</v>
      </c>
    </row>
    <row r="70" spans="1:5" ht="25.5">
      <c r="A70" s="324" t="s">
        <v>654</v>
      </c>
      <c r="B70" s="325" t="s">
        <v>655</v>
      </c>
      <c r="C70" s="326">
        <v>8597590</v>
      </c>
      <c r="D70" s="326">
        <v>0</v>
      </c>
      <c r="E70" s="326">
        <v>7653391</v>
      </c>
    </row>
    <row r="71" spans="1:5" ht="25.5">
      <c r="A71" s="324" t="s">
        <v>656</v>
      </c>
      <c r="B71" s="325" t="s">
        <v>657</v>
      </c>
      <c r="C71" s="326">
        <v>0</v>
      </c>
      <c r="D71" s="326">
        <v>0</v>
      </c>
      <c r="E71" s="326">
        <v>267</v>
      </c>
    </row>
    <row r="72" spans="1:5" ht="38.25">
      <c r="A72" s="324" t="s">
        <v>658</v>
      </c>
      <c r="B72" s="325" t="s">
        <v>659</v>
      </c>
      <c r="C72" s="326">
        <v>0</v>
      </c>
      <c r="D72" s="326">
        <v>0</v>
      </c>
      <c r="E72" s="326">
        <v>0</v>
      </c>
    </row>
    <row r="73" spans="1:5" ht="38.25">
      <c r="A73" s="324" t="s">
        <v>660</v>
      </c>
      <c r="B73" s="325" t="s">
        <v>661</v>
      </c>
      <c r="C73" s="326">
        <v>0</v>
      </c>
      <c r="D73" s="326">
        <v>0</v>
      </c>
      <c r="E73" s="326">
        <v>0</v>
      </c>
    </row>
    <row r="74" spans="1:5" ht="25.5">
      <c r="A74" s="324" t="s">
        <v>662</v>
      </c>
      <c r="B74" s="325" t="s">
        <v>663</v>
      </c>
      <c r="C74" s="326">
        <v>1539224</v>
      </c>
      <c r="D74" s="326">
        <v>0</v>
      </c>
      <c r="E74" s="326">
        <v>1654982</v>
      </c>
    </row>
    <row r="75" spans="1:5" ht="25.5">
      <c r="A75" s="324" t="s">
        <v>664</v>
      </c>
      <c r="B75" s="325" t="s">
        <v>665</v>
      </c>
      <c r="C75" s="326">
        <v>6608856</v>
      </c>
      <c r="D75" s="326">
        <v>0</v>
      </c>
      <c r="E75" s="326">
        <v>4059664</v>
      </c>
    </row>
    <row r="76" spans="1:5" ht="25.5">
      <c r="A76" s="324" t="s">
        <v>666</v>
      </c>
      <c r="B76" s="325" t="s">
        <v>667</v>
      </c>
      <c r="C76" s="326">
        <v>449510</v>
      </c>
      <c r="D76" s="326">
        <v>0</v>
      </c>
      <c r="E76" s="326">
        <v>1938478</v>
      </c>
    </row>
    <row r="77" spans="1:5" ht="25.5">
      <c r="A77" s="324" t="s">
        <v>668</v>
      </c>
      <c r="B77" s="325" t="s">
        <v>669</v>
      </c>
      <c r="C77" s="326">
        <v>0</v>
      </c>
      <c r="D77" s="326">
        <v>0</v>
      </c>
      <c r="E77" s="326">
        <v>274432</v>
      </c>
    </row>
    <row r="78" spans="1:5" ht="51">
      <c r="A78" s="324" t="s">
        <v>670</v>
      </c>
      <c r="B78" s="325" t="s">
        <v>671</v>
      </c>
      <c r="C78" s="326">
        <v>0</v>
      </c>
      <c r="D78" s="326">
        <v>0</v>
      </c>
      <c r="E78" s="326">
        <v>11644</v>
      </c>
    </row>
    <row r="79" spans="1:5" ht="25.5">
      <c r="A79" s="324" t="s">
        <v>672</v>
      </c>
      <c r="B79" s="325" t="s">
        <v>673</v>
      </c>
      <c r="C79" s="326">
        <v>0</v>
      </c>
      <c r="D79" s="326">
        <v>0</v>
      </c>
      <c r="E79" s="326">
        <v>259693</v>
      </c>
    </row>
    <row r="80" spans="1:5" ht="25.5">
      <c r="A80" s="324" t="s">
        <v>674</v>
      </c>
      <c r="B80" s="325" t="s">
        <v>675</v>
      </c>
      <c r="C80" s="326">
        <v>0</v>
      </c>
      <c r="D80" s="326">
        <v>0</v>
      </c>
      <c r="E80" s="326">
        <v>0</v>
      </c>
    </row>
    <row r="81" spans="1:5" ht="25.5">
      <c r="A81" s="324" t="s">
        <v>676</v>
      </c>
      <c r="B81" s="325" t="s">
        <v>677</v>
      </c>
      <c r="C81" s="326">
        <v>0</v>
      </c>
      <c r="D81" s="326">
        <v>0</v>
      </c>
      <c r="E81" s="326">
        <v>3095</v>
      </c>
    </row>
    <row r="82" spans="1:5" ht="25.5">
      <c r="A82" s="324" t="s">
        <v>678</v>
      </c>
      <c r="B82" s="325" t="s">
        <v>679</v>
      </c>
      <c r="C82" s="326">
        <v>0</v>
      </c>
      <c r="D82" s="326">
        <v>0</v>
      </c>
      <c r="E82" s="326">
        <v>0</v>
      </c>
    </row>
    <row r="83" spans="1:5" ht="38.25">
      <c r="A83" s="324" t="s">
        <v>680</v>
      </c>
      <c r="B83" s="325" t="s">
        <v>681</v>
      </c>
      <c r="C83" s="326">
        <v>0</v>
      </c>
      <c r="D83" s="326">
        <v>0</v>
      </c>
      <c r="E83" s="326">
        <v>0</v>
      </c>
    </row>
    <row r="84" spans="1:5" ht="25.5">
      <c r="A84" s="324" t="s">
        <v>682</v>
      </c>
      <c r="B84" s="325" t="s">
        <v>683</v>
      </c>
      <c r="C84" s="326">
        <v>0</v>
      </c>
      <c r="D84" s="326">
        <v>0</v>
      </c>
      <c r="E84" s="326">
        <v>0</v>
      </c>
    </row>
    <row r="85" spans="1:5" ht="25.5">
      <c r="A85" s="324" t="s">
        <v>684</v>
      </c>
      <c r="B85" s="325" t="s">
        <v>685</v>
      </c>
      <c r="C85" s="326">
        <v>0</v>
      </c>
      <c r="D85" s="326">
        <v>0</v>
      </c>
      <c r="E85" s="326">
        <v>0</v>
      </c>
    </row>
    <row r="86" spans="1:5" ht="25.5">
      <c r="A86" s="324" t="s">
        <v>686</v>
      </c>
      <c r="B86" s="325" t="s">
        <v>687</v>
      </c>
      <c r="C86" s="326">
        <v>0</v>
      </c>
      <c r="D86" s="326">
        <v>0</v>
      </c>
      <c r="E86" s="326">
        <v>0</v>
      </c>
    </row>
    <row r="87" spans="1:5" ht="25.5">
      <c r="A87" s="324" t="s">
        <v>688</v>
      </c>
      <c r="B87" s="325" t="s">
        <v>689</v>
      </c>
      <c r="C87" s="326">
        <v>0</v>
      </c>
      <c r="D87" s="326">
        <v>0</v>
      </c>
      <c r="E87" s="326">
        <v>0</v>
      </c>
    </row>
    <row r="88" spans="1:5" ht="25.5">
      <c r="A88" s="324" t="s">
        <v>690</v>
      </c>
      <c r="B88" s="325" t="s">
        <v>691</v>
      </c>
      <c r="C88" s="326">
        <v>0</v>
      </c>
      <c r="D88" s="326">
        <v>0</v>
      </c>
      <c r="E88" s="326">
        <v>0</v>
      </c>
    </row>
    <row r="89" spans="1:5" ht="25.5">
      <c r="A89" s="324" t="s">
        <v>692</v>
      </c>
      <c r="B89" s="325" t="s">
        <v>693</v>
      </c>
      <c r="C89" s="326">
        <v>0</v>
      </c>
      <c r="D89" s="326">
        <v>0</v>
      </c>
      <c r="E89" s="326">
        <v>0</v>
      </c>
    </row>
    <row r="90" spans="1:5" ht="25.5">
      <c r="A90" s="324" t="s">
        <v>694</v>
      </c>
      <c r="B90" s="325" t="s">
        <v>695</v>
      </c>
      <c r="C90" s="326">
        <v>0</v>
      </c>
      <c r="D90" s="326">
        <v>0</v>
      </c>
      <c r="E90" s="326">
        <v>0</v>
      </c>
    </row>
    <row r="91" spans="1:5" ht="25.5">
      <c r="A91" s="324" t="s">
        <v>696</v>
      </c>
      <c r="B91" s="325" t="s">
        <v>697</v>
      </c>
      <c r="C91" s="326">
        <v>0</v>
      </c>
      <c r="D91" s="326">
        <v>0</v>
      </c>
      <c r="E91" s="326">
        <v>0</v>
      </c>
    </row>
    <row r="92" spans="1:5" ht="38.25">
      <c r="A92" s="324" t="s">
        <v>698</v>
      </c>
      <c r="B92" s="325" t="s">
        <v>699</v>
      </c>
      <c r="C92" s="326">
        <v>0</v>
      </c>
      <c r="D92" s="326">
        <v>0</v>
      </c>
      <c r="E92" s="326">
        <v>0</v>
      </c>
    </row>
    <row r="93" spans="1:5" ht="38.25">
      <c r="A93" s="324" t="s">
        <v>700</v>
      </c>
      <c r="B93" s="325" t="s">
        <v>701</v>
      </c>
      <c r="C93" s="326">
        <v>0</v>
      </c>
      <c r="D93" s="326">
        <v>0</v>
      </c>
      <c r="E93" s="326">
        <v>0</v>
      </c>
    </row>
    <row r="94" spans="1:5" ht="51">
      <c r="A94" s="324" t="s">
        <v>702</v>
      </c>
      <c r="B94" s="325" t="s">
        <v>703</v>
      </c>
      <c r="C94" s="326">
        <v>0</v>
      </c>
      <c r="D94" s="326">
        <v>0</v>
      </c>
      <c r="E94" s="326">
        <v>0</v>
      </c>
    </row>
    <row r="95" spans="1:5" ht="51">
      <c r="A95" s="324" t="s">
        <v>704</v>
      </c>
      <c r="B95" s="325" t="s">
        <v>705</v>
      </c>
      <c r="C95" s="326">
        <v>0</v>
      </c>
      <c r="D95" s="326">
        <v>0</v>
      </c>
      <c r="E95" s="326">
        <v>0</v>
      </c>
    </row>
    <row r="96" spans="1:5" ht="51">
      <c r="A96" s="324" t="s">
        <v>706</v>
      </c>
      <c r="B96" s="325" t="s">
        <v>707</v>
      </c>
      <c r="C96" s="326">
        <v>0</v>
      </c>
      <c r="D96" s="326">
        <v>0</v>
      </c>
      <c r="E96" s="326">
        <v>0</v>
      </c>
    </row>
    <row r="97" spans="1:5" ht="38.25">
      <c r="A97" s="324" t="s">
        <v>708</v>
      </c>
      <c r="B97" s="325" t="s">
        <v>709</v>
      </c>
      <c r="C97" s="326">
        <v>0</v>
      </c>
      <c r="D97" s="326">
        <v>0</v>
      </c>
      <c r="E97" s="326">
        <v>0</v>
      </c>
    </row>
    <row r="98" spans="1:5" ht="51">
      <c r="A98" s="324" t="s">
        <v>710</v>
      </c>
      <c r="B98" s="325" t="s">
        <v>711</v>
      </c>
      <c r="C98" s="326">
        <v>0</v>
      </c>
      <c r="D98" s="326">
        <v>0</v>
      </c>
      <c r="E98" s="326">
        <v>0</v>
      </c>
    </row>
    <row r="99" spans="1:5" ht="51">
      <c r="A99" s="324" t="s">
        <v>712</v>
      </c>
      <c r="B99" s="325" t="s">
        <v>713</v>
      </c>
      <c r="C99" s="326">
        <v>0</v>
      </c>
      <c r="D99" s="326">
        <v>0</v>
      </c>
      <c r="E99" s="326">
        <v>0</v>
      </c>
    </row>
    <row r="100" spans="1:5" ht="51">
      <c r="A100" s="324" t="s">
        <v>714</v>
      </c>
      <c r="B100" s="325" t="s">
        <v>715</v>
      </c>
      <c r="C100" s="326">
        <v>0</v>
      </c>
      <c r="D100" s="326">
        <v>0</v>
      </c>
      <c r="E100" s="326">
        <v>0</v>
      </c>
    </row>
    <row r="101" spans="1:5" ht="25.5">
      <c r="A101" s="324" t="s">
        <v>716</v>
      </c>
      <c r="B101" s="325" t="s">
        <v>717</v>
      </c>
      <c r="C101" s="326">
        <v>0</v>
      </c>
      <c r="D101" s="326">
        <v>0</v>
      </c>
      <c r="E101" s="326">
        <v>0</v>
      </c>
    </row>
    <row r="102" spans="1:5" ht="38.25">
      <c r="A102" s="324" t="s">
        <v>718</v>
      </c>
      <c r="B102" s="325" t="s">
        <v>719</v>
      </c>
      <c r="C102" s="326">
        <v>0</v>
      </c>
      <c r="D102" s="326">
        <v>0</v>
      </c>
      <c r="E102" s="326">
        <v>0</v>
      </c>
    </row>
    <row r="103" spans="1:5" ht="38.25">
      <c r="A103" s="324" t="s">
        <v>720</v>
      </c>
      <c r="B103" s="325" t="s">
        <v>721</v>
      </c>
      <c r="C103" s="326">
        <v>0</v>
      </c>
      <c r="D103" s="326">
        <v>0</v>
      </c>
      <c r="E103" s="326">
        <v>0</v>
      </c>
    </row>
    <row r="104" spans="1:5" ht="38.25">
      <c r="A104" s="324" t="s">
        <v>722</v>
      </c>
      <c r="B104" s="325" t="s">
        <v>723</v>
      </c>
      <c r="C104" s="326">
        <v>0</v>
      </c>
      <c r="D104" s="326">
        <v>0</v>
      </c>
      <c r="E104" s="326">
        <v>0</v>
      </c>
    </row>
    <row r="105" spans="1:5" ht="38.25">
      <c r="A105" s="324" t="s">
        <v>724</v>
      </c>
      <c r="B105" s="325" t="s">
        <v>725</v>
      </c>
      <c r="C105" s="326">
        <v>0</v>
      </c>
      <c r="D105" s="326">
        <v>0</v>
      </c>
      <c r="E105" s="326">
        <v>0</v>
      </c>
    </row>
    <row r="106" spans="1:5" ht="38.25">
      <c r="A106" s="324" t="s">
        <v>726</v>
      </c>
      <c r="B106" s="325" t="s">
        <v>727</v>
      </c>
      <c r="C106" s="326">
        <v>0</v>
      </c>
      <c r="D106" s="326">
        <v>0</v>
      </c>
      <c r="E106" s="326">
        <v>0</v>
      </c>
    </row>
    <row r="107" spans="1:5" ht="38.25">
      <c r="A107" s="324" t="s">
        <v>728</v>
      </c>
      <c r="B107" s="325" t="s">
        <v>729</v>
      </c>
      <c r="C107" s="326">
        <v>0</v>
      </c>
      <c r="D107" s="326">
        <v>0</v>
      </c>
      <c r="E107" s="326">
        <v>0</v>
      </c>
    </row>
    <row r="108" spans="1:5" ht="38.25">
      <c r="A108" s="324" t="s">
        <v>730</v>
      </c>
      <c r="B108" s="325" t="s">
        <v>731</v>
      </c>
      <c r="C108" s="326">
        <v>0</v>
      </c>
      <c r="D108" s="326">
        <v>0</v>
      </c>
      <c r="E108" s="326">
        <v>0</v>
      </c>
    </row>
    <row r="109" spans="1:5" ht="25.5">
      <c r="A109" s="327" t="s">
        <v>732</v>
      </c>
      <c r="B109" s="328" t="s">
        <v>733</v>
      </c>
      <c r="C109" s="329">
        <v>8597590</v>
      </c>
      <c r="D109" s="329">
        <v>0</v>
      </c>
      <c r="E109" s="329">
        <v>7927823</v>
      </c>
    </row>
    <row r="110" spans="1:5" ht="38.25">
      <c r="A110" s="324" t="s">
        <v>734</v>
      </c>
      <c r="B110" s="325" t="s">
        <v>735</v>
      </c>
      <c r="C110" s="326">
        <v>0</v>
      </c>
      <c r="D110" s="326">
        <v>0</v>
      </c>
      <c r="E110" s="326">
        <v>0</v>
      </c>
    </row>
    <row r="111" spans="1:5" ht="51">
      <c r="A111" s="324" t="s">
        <v>736</v>
      </c>
      <c r="B111" s="325" t="s">
        <v>737</v>
      </c>
      <c r="C111" s="326">
        <v>0</v>
      </c>
      <c r="D111" s="326">
        <v>0</v>
      </c>
      <c r="E111" s="326">
        <v>0</v>
      </c>
    </row>
    <row r="112" spans="1:5" ht="38.25">
      <c r="A112" s="324" t="s">
        <v>738</v>
      </c>
      <c r="B112" s="325" t="s">
        <v>739</v>
      </c>
      <c r="C112" s="326">
        <v>0</v>
      </c>
      <c r="D112" s="326">
        <v>0</v>
      </c>
      <c r="E112" s="326">
        <v>0</v>
      </c>
    </row>
    <row r="113" spans="1:5" ht="51">
      <c r="A113" s="324" t="s">
        <v>740</v>
      </c>
      <c r="B113" s="325" t="s">
        <v>741</v>
      </c>
      <c r="C113" s="326">
        <v>0</v>
      </c>
      <c r="D113" s="326">
        <v>0</v>
      </c>
      <c r="E113" s="326">
        <v>0</v>
      </c>
    </row>
    <row r="114" spans="1:5" ht="38.25">
      <c r="A114" s="324" t="s">
        <v>742</v>
      </c>
      <c r="B114" s="325" t="s">
        <v>743</v>
      </c>
      <c r="C114" s="326">
        <v>0</v>
      </c>
      <c r="D114" s="326">
        <v>0</v>
      </c>
      <c r="E114" s="326">
        <v>0</v>
      </c>
    </row>
    <row r="115" spans="1:5" ht="25.5">
      <c r="A115" s="324" t="s">
        <v>744</v>
      </c>
      <c r="B115" s="325" t="s">
        <v>745</v>
      </c>
      <c r="C115" s="326">
        <v>0</v>
      </c>
      <c r="D115" s="326">
        <v>0</v>
      </c>
      <c r="E115" s="326">
        <v>0</v>
      </c>
    </row>
    <row r="116" spans="1:5" ht="38.25">
      <c r="A116" s="324" t="s">
        <v>746</v>
      </c>
      <c r="B116" s="325" t="s">
        <v>747</v>
      </c>
      <c r="C116" s="326">
        <v>0</v>
      </c>
      <c r="D116" s="326">
        <v>0</v>
      </c>
      <c r="E116" s="326">
        <v>0</v>
      </c>
    </row>
    <row r="117" spans="1:5" ht="38.25">
      <c r="A117" s="324" t="s">
        <v>748</v>
      </c>
      <c r="B117" s="325" t="s">
        <v>749</v>
      </c>
      <c r="C117" s="326">
        <v>0</v>
      </c>
      <c r="D117" s="326">
        <v>0</v>
      </c>
      <c r="E117" s="326">
        <v>0</v>
      </c>
    </row>
    <row r="118" spans="1:5" ht="25.5">
      <c r="A118" s="324" t="s">
        <v>750</v>
      </c>
      <c r="B118" s="325" t="s">
        <v>751</v>
      </c>
      <c r="C118" s="326">
        <v>0</v>
      </c>
      <c r="D118" s="326">
        <v>0</v>
      </c>
      <c r="E118" s="326">
        <v>0</v>
      </c>
    </row>
    <row r="119" spans="1:5" ht="38.25">
      <c r="A119" s="324" t="s">
        <v>752</v>
      </c>
      <c r="B119" s="325" t="s">
        <v>753</v>
      </c>
      <c r="C119" s="326">
        <v>0</v>
      </c>
      <c r="D119" s="326">
        <v>0</v>
      </c>
      <c r="E119" s="326">
        <v>0</v>
      </c>
    </row>
    <row r="120" spans="1:5" ht="38.25">
      <c r="A120" s="324" t="s">
        <v>754</v>
      </c>
      <c r="B120" s="325" t="s">
        <v>755</v>
      </c>
      <c r="C120" s="326">
        <v>0</v>
      </c>
      <c r="D120" s="326">
        <v>0</v>
      </c>
      <c r="E120" s="326">
        <v>0</v>
      </c>
    </row>
    <row r="121" spans="1:5" ht="38.25">
      <c r="A121" s="324" t="s">
        <v>756</v>
      </c>
      <c r="B121" s="325" t="s">
        <v>757</v>
      </c>
      <c r="C121" s="326">
        <v>7824578</v>
      </c>
      <c r="D121" s="326">
        <v>0</v>
      </c>
      <c r="E121" s="326">
        <v>0</v>
      </c>
    </row>
    <row r="122" spans="1:5" ht="51">
      <c r="A122" s="324" t="s">
        <v>758</v>
      </c>
      <c r="B122" s="325" t="s">
        <v>759</v>
      </c>
      <c r="C122" s="326">
        <v>0</v>
      </c>
      <c r="D122" s="326">
        <v>0</v>
      </c>
      <c r="E122" s="326">
        <v>0</v>
      </c>
    </row>
    <row r="123" spans="1:5" ht="25.5">
      <c r="A123" s="324" t="s">
        <v>760</v>
      </c>
      <c r="B123" s="325" t="s">
        <v>761</v>
      </c>
      <c r="C123" s="326">
        <v>0</v>
      </c>
      <c r="D123" s="326">
        <v>0</v>
      </c>
      <c r="E123" s="326">
        <v>0</v>
      </c>
    </row>
    <row r="124" spans="1:5" ht="25.5">
      <c r="A124" s="324" t="s">
        <v>762</v>
      </c>
      <c r="B124" s="325" t="s">
        <v>763</v>
      </c>
      <c r="C124" s="326">
        <v>0</v>
      </c>
      <c r="D124" s="326">
        <v>0</v>
      </c>
      <c r="E124" s="326">
        <v>0</v>
      </c>
    </row>
    <row r="125" spans="1:5" ht="38.25">
      <c r="A125" s="324" t="s">
        <v>764</v>
      </c>
      <c r="B125" s="325" t="s">
        <v>765</v>
      </c>
      <c r="C125" s="326">
        <v>7824578</v>
      </c>
      <c r="D125" s="326">
        <v>0</v>
      </c>
      <c r="E125" s="326">
        <v>0</v>
      </c>
    </row>
    <row r="126" spans="1:5" ht="38.25">
      <c r="A126" s="324" t="s">
        <v>766</v>
      </c>
      <c r="B126" s="325" t="s">
        <v>767</v>
      </c>
      <c r="C126" s="326">
        <v>0</v>
      </c>
      <c r="D126" s="326">
        <v>0</v>
      </c>
      <c r="E126" s="326">
        <v>0</v>
      </c>
    </row>
    <row r="127" spans="1:5" ht="38.25">
      <c r="A127" s="324" t="s">
        <v>768</v>
      </c>
      <c r="B127" s="325" t="s">
        <v>769</v>
      </c>
      <c r="C127" s="326">
        <v>0</v>
      </c>
      <c r="D127" s="326">
        <v>0</v>
      </c>
      <c r="E127" s="326">
        <v>0</v>
      </c>
    </row>
    <row r="128" spans="1:5" ht="38.25">
      <c r="A128" s="324" t="s">
        <v>770</v>
      </c>
      <c r="B128" s="325" t="s">
        <v>771</v>
      </c>
      <c r="C128" s="326">
        <v>0</v>
      </c>
      <c r="D128" s="326">
        <v>0</v>
      </c>
      <c r="E128" s="326">
        <v>0</v>
      </c>
    </row>
    <row r="129" spans="1:5" ht="38.25">
      <c r="A129" s="324" t="s">
        <v>772</v>
      </c>
      <c r="B129" s="325" t="s">
        <v>773</v>
      </c>
      <c r="C129" s="326">
        <v>0</v>
      </c>
      <c r="D129" s="326">
        <v>0</v>
      </c>
      <c r="E129" s="326">
        <v>0</v>
      </c>
    </row>
    <row r="130" spans="1:5" ht="25.5">
      <c r="A130" s="324" t="s">
        <v>774</v>
      </c>
      <c r="B130" s="325" t="s">
        <v>775</v>
      </c>
      <c r="C130" s="326">
        <v>0</v>
      </c>
      <c r="D130" s="326">
        <v>0</v>
      </c>
      <c r="E130" s="326">
        <v>0</v>
      </c>
    </row>
    <row r="131" spans="1:5" ht="38.25">
      <c r="A131" s="324" t="s">
        <v>776</v>
      </c>
      <c r="B131" s="325" t="s">
        <v>777</v>
      </c>
      <c r="C131" s="326">
        <v>0</v>
      </c>
      <c r="D131" s="326">
        <v>0</v>
      </c>
      <c r="E131" s="326">
        <v>0</v>
      </c>
    </row>
    <row r="132" spans="1:5" ht="38.25">
      <c r="A132" s="324" t="s">
        <v>778</v>
      </c>
      <c r="B132" s="325" t="s">
        <v>779</v>
      </c>
      <c r="C132" s="326">
        <v>0</v>
      </c>
      <c r="D132" s="326">
        <v>0</v>
      </c>
      <c r="E132" s="326">
        <v>0</v>
      </c>
    </row>
    <row r="133" spans="1:5" ht="25.5">
      <c r="A133" s="324" t="s">
        <v>780</v>
      </c>
      <c r="B133" s="325" t="s">
        <v>781</v>
      </c>
      <c r="C133" s="326">
        <v>0</v>
      </c>
      <c r="D133" s="326">
        <v>0</v>
      </c>
      <c r="E133" s="326">
        <v>0</v>
      </c>
    </row>
    <row r="134" spans="1:5" ht="38.25">
      <c r="A134" s="324" t="s">
        <v>782</v>
      </c>
      <c r="B134" s="325" t="s">
        <v>783</v>
      </c>
      <c r="C134" s="326">
        <v>0</v>
      </c>
      <c r="D134" s="326">
        <v>0</v>
      </c>
      <c r="E134" s="326">
        <v>0</v>
      </c>
    </row>
    <row r="135" spans="1:5" ht="25.5">
      <c r="A135" s="324" t="s">
        <v>784</v>
      </c>
      <c r="B135" s="325" t="s">
        <v>785</v>
      </c>
      <c r="C135" s="326">
        <v>0</v>
      </c>
      <c r="D135" s="326">
        <v>0</v>
      </c>
      <c r="E135" s="326">
        <v>0</v>
      </c>
    </row>
    <row r="136" spans="1:5" ht="38.25">
      <c r="A136" s="324" t="s">
        <v>786</v>
      </c>
      <c r="B136" s="325" t="s">
        <v>787</v>
      </c>
      <c r="C136" s="326">
        <v>0</v>
      </c>
      <c r="D136" s="326">
        <v>0</v>
      </c>
      <c r="E136" s="326">
        <v>0</v>
      </c>
    </row>
    <row r="137" spans="1:5" ht="38.25">
      <c r="A137" s="324" t="s">
        <v>788</v>
      </c>
      <c r="B137" s="325" t="s">
        <v>789</v>
      </c>
      <c r="C137" s="326">
        <v>0</v>
      </c>
      <c r="D137" s="326">
        <v>0</v>
      </c>
      <c r="E137" s="326">
        <v>0</v>
      </c>
    </row>
    <row r="138" spans="1:5" ht="51">
      <c r="A138" s="324" t="s">
        <v>790</v>
      </c>
      <c r="B138" s="325" t="s">
        <v>791</v>
      </c>
      <c r="C138" s="326">
        <v>0</v>
      </c>
      <c r="D138" s="326">
        <v>0</v>
      </c>
      <c r="E138" s="326">
        <v>0</v>
      </c>
    </row>
    <row r="139" spans="1:5" ht="63.75">
      <c r="A139" s="324" t="s">
        <v>792</v>
      </c>
      <c r="B139" s="325" t="s">
        <v>793</v>
      </c>
      <c r="C139" s="326">
        <v>0</v>
      </c>
      <c r="D139" s="326">
        <v>0</v>
      </c>
      <c r="E139" s="326">
        <v>0</v>
      </c>
    </row>
    <row r="140" spans="1:5" ht="51">
      <c r="A140" s="324" t="s">
        <v>794</v>
      </c>
      <c r="B140" s="325" t="s">
        <v>795</v>
      </c>
      <c r="C140" s="326">
        <v>0</v>
      </c>
      <c r="D140" s="326">
        <v>0</v>
      </c>
      <c r="E140" s="326">
        <v>0</v>
      </c>
    </row>
    <row r="141" spans="1:5" ht="38.25">
      <c r="A141" s="324" t="s">
        <v>796</v>
      </c>
      <c r="B141" s="325" t="s">
        <v>797</v>
      </c>
      <c r="C141" s="326">
        <v>0</v>
      </c>
      <c r="D141" s="326">
        <v>0</v>
      </c>
      <c r="E141" s="326">
        <v>0</v>
      </c>
    </row>
    <row r="142" spans="1:5" ht="51">
      <c r="A142" s="324" t="s">
        <v>798</v>
      </c>
      <c r="B142" s="325" t="s">
        <v>799</v>
      </c>
      <c r="C142" s="326">
        <v>0</v>
      </c>
      <c r="D142" s="326">
        <v>0</v>
      </c>
      <c r="E142" s="326">
        <v>0</v>
      </c>
    </row>
    <row r="143" spans="1:5" ht="63.75">
      <c r="A143" s="324" t="s">
        <v>800</v>
      </c>
      <c r="B143" s="325" t="s">
        <v>801</v>
      </c>
      <c r="C143" s="326">
        <v>0</v>
      </c>
      <c r="D143" s="326">
        <v>0</v>
      </c>
      <c r="E143" s="326">
        <v>0</v>
      </c>
    </row>
    <row r="144" spans="1:5" ht="51">
      <c r="A144" s="324" t="s">
        <v>802</v>
      </c>
      <c r="B144" s="325" t="s">
        <v>803</v>
      </c>
      <c r="C144" s="326">
        <v>0</v>
      </c>
      <c r="D144" s="326">
        <v>0</v>
      </c>
      <c r="E144" s="326">
        <v>0</v>
      </c>
    </row>
    <row r="145" spans="1:5" ht="38.25">
      <c r="A145" s="324" t="s">
        <v>804</v>
      </c>
      <c r="B145" s="325" t="s">
        <v>805</v>
      </c>
      <c r="C145" s="326">
        <v>0</v>
      </c>
      <c r="D145" s="326">
        <v>0</v>
      </c>
      <c r="E145" s="326">
        <v>0</v>
      </c>
    </row>
    <row r="146" spans="1:5" ht="38.25">
      <c r="A146" s="324" t="s">
        <v>806</v>
      </c>
      <c r="B146" s="325" t="s">
        <v>807</v>
      </c>
      <c r="C146" s="326">
        <v>0</v>
      </c>
      <c r="D146" s="326">
        <v>0</v>
      </c>
      <c r="E146" s="326">
        <v>0</v>
      </c>
    </row>
    <row r="147" spans="1:5" ht="38.25">
      <c r="A147" s="324" t="s">
        <v>808</v>
      </c>
      <c r="B147" s="325" t="s">
        <v>809</v>
      </c>
      <c r="C147" s="326">
        <v>0</v>
      </c>
      <c r="D147" s="326">
        <v>0</v>
      </c>
      <c r="E147" s="326">
        <v>0</v>
      </c>
    </row>
    <row r="148" spans="1:5" ht="38.25">
      <c r="A148" s="324" t="s">
        <v>810</v>
      </c>
      <c r="B148" s="325" t="s">
        <v>811</v>
      </c>
      <c r="C148" s="326">
        <v>0</v>
      </c>
      <c r="D148" s="326">
        <v>0</v>
      </c>
      <c r="E148" s="326">
        <v>0</v>
      </c>
    </row>
    <row r="149" spans="1:5" ht="38.25">
      <c r="A149" s="324" t="s">
        <v>812</v>
      </c>
      <c r="B149" s="325" t="s">
        <v>813</v>
      </c>
      <c r="C149" s="326">
        <v>0</v>
      </c>
      <c r="D149" s="326">
        <v>0</v>
      </c>
      <c r="E149" s="326">
        <v>0</v>
      </c>
    </row>
    <row r="150" spans="1:5" ht="25.5">
      <c r="A150" s="327" t="s">
        <v>814</v>
      </c>
      <c r="B150" s="328" t="s">
        <v>815</v>
      </c>
      <c r="C150" s="329">
        <v>7824578</v>
      </c>
      <c r="D150" s="329">
        <v>0</v>
      </c>
      <c r="E150" s="329">
        <v>0</v>
      </c>
    </row>
    <row r="151" spans="1:5" ht="12.75">
      <c r="A151" s="324" t="s">
        <v>816</v>
      </c>
      <c r="B151" s="325" t="s">
        <v>817</v>
      </c>
      <c r="C151" s="326">
        <v>0</v>
      </c>
      <c r="D151" s="326">
        <v>0</v>
      </c>
      <c r="E151" s="326">
        <v>223255</v>
      </c>
    </row>
    <row r="152" spans="1:5" ht="12.75">
      <c r="A152" s="324" t="s">
        <v>818</v>
      </c>
      <c r="B152" s="325" t="s">
        <v>819</v>
      </c>
      <c r="C152" s="326">
        <v>0</v>
      </c>
      <c r="D152" s="326">
        <v>0</v>
      </c>
      <c r="E152" s="326">
        <v>0</v>
      </c>
    </row>
    <row r="153" spans="1:5" ht="25.5">
      <c r="A153" s="324" t="s">
        <v>820</v>
      </c>
      <c r="B153" s="325" t="s">
        <v>821</v>
      </c>
      <c r="C153" s="326">
        <v>0</v>
      </c>
      <c r="D153" s="326">
        <v>0</v>
      </c>
      <c r="E153" s="326">
        <v>0</v>
      </c>
    </row>
    <row r="154" spans="1:5" ht="12.75">
      <c r="A154" s="324" t="s">
        <v>822</v>
      </c>
      <c r="B154" s="325" t="s">
        <v>823</v>
      </c>
      <c r="C154" s="326">
        <v>0</v>
      </c>
      <c r="D154" s="326">
        <v>0</v>
      </c>
      <c r="E154" s="326">
        <v>0</v>
      </c>
    </row>
    <row r="155" spans="1:5" ht="25.5">
      <c r="A155" s="324" t="s">
        <v>824</v>
      </c>
      <c r="B155" s="325" t="s">
        <v>825</v>
      </c>
      <c r="C155" s="326">
        <v>0</v>
      </c>
      <c r="D155" s="326">
        <v>0</v>
      </c>
      <c r="E155" s="326">
        <v>0</v>
      </c>
    </row>
    <row r="156" spans="1:5" ht="12.75">
      <c r="A156" s="324" t="s">
        <v>826</v>
      </c>
      <c r="B156" s="325" t="s">
        <v>827</v>
      </c>
      <c r="C156" s="326">
        <v>0</v>
      </c>
      <c r="D156" s="326">
        <v>0</v>
      </c>
      <c r="E156" s="326">
        <v>223255</v>
      </c>
    </row>
    <row r="157" spans="1:5" ht="25.5">
      <c r="A157" s="324" t="s">
        <v>828</v>
      </c>
      <c r="B157" s="325" t="s">
        <v>829</v>
      </c>
      <c r="C157" s="326">
        <v>0</v>
      </c>
      <c r="D157" s="326">
        <v>0</v>
      </c>
      <c r="E157" s="326">
        <v>0</v>
      </c>
    </row>
    <row r="158" spans="1:5" ht="25.5">
      <c r="A158" s="324" t="s">
        <v>830</v>
      </c>
      <c r="B158" s="325" t="s">
        <v>831</v>
      </c>
      <c r="C158" s="326">
        <v>0</v>
      </c>
      <c r="D158" s="326">
        <v>0</v>
      </c>
      <c r="E158" s="326">
        <v>0</v>
      </c>
    </row>
    <row r="159" spans="1:5" ht="12.75">
      <c r="A159" s="324" t="s">
        <v>832</v>
      </c>
      <c r="B159" s="325" t="s">
        <v>833</v>
      </c>
      <c r="C159" s="326">
        <v>0</v>
      </c>
      <c r="D159" s="326">
        <v>0</v>
      </c>
      <c r="E159" s="326">
        <v>0</v>
      </c>
    </row>
    <row r="160" spans="1:5" ht="12.75">
      <c r="A160" s="324" t="s">
        <v>834</v>
      </c>
      <c r="B160" s="325" t="s">
        <v>835</v>
      </c>
      <c r="C160" s="326">
        <v>151435</v>
      </c>
      <c r="D160" s="326">
        <v>0</v>
      </c>
      <c r="E160" s="326">
        <v>143467</v>
      </c>
    </row>
    <row r="161" spans="1:5" ht="25.5">
      <c r="A161" s="324" t="s">
        <v>836</v>
      </c>
      <c r="B161" s="325" t="s">
        <v>837</v>
      </c>
      <c r="C161" s="326">
        <v>0</v>
      </c>
      <c r="D161" s="326">
        <v>0</v>
      </c>
      <c r="E161" s="326">
        <v>0</v>
      </c>
    </row>
    <row r="162" spans="1:5" ht="38.25">
      <c r="A162" s="324" t="s">
        <v>838</v>
      </c>
      <c r="B162" s="325" t="s">
        <v>839</v>
      </c>
      <c r="C162" s="326">
        <v>0</v>
      </c>
      <c r="D162" s="326">
        <v>0</v>
      </c>
      <c r="E162" s="326">
        <v>0</v>
      </c>
    </row>
    <row r="163" spans="1:5" ht="38.25">
      <c r="A163" s="324" t="s">
        <v>840</v>
      </c>
      <c r="B163" s="325" t="s">
        <v>841</v>
      </c>
      <c r="C163" s="326">
        <v>0</v>
      </c>
      <c r="D163" s="326">
        <v>0</v>
      </c>
      <c r="E163" s="326">
        <v>0</v>
      </c>
    </row>
    <row r="164" spans="1:5" ht="12.75">
      <c r="A164" s="324" t="s">
        <v>842</v>
      </c>
      <c r="B164" s="325" t="s">
        <v>843</v>
      </c>
      <c r="C164" s="326">
        <v>0</v>
      </c>
      <c r="D164" s="326">
        <v>0</v>
      </c>
      <c r="E164" s="326">
        <v>0</v>
      </c>
    </row>
    <row r="165" spans="1:5" ht="25.5">
      <c r="A165" s="324" t="s">
        <v>844</v>
      </c>
      <c r="B165" s="325" t="s">
        <v>845</v>
      </c>
      <c r="C165" s="326">
        <v>0</v>
      </c>
      <c r="D165" s="326">
        <v>0</v>
      </c>
      <c r="E165" s="326">
        <v>0</v>
      </c>
    </row>
    <row r="166" spans="1:5" ht="25.5">
      <c r="A166" s="327" t="s">
        <v>846</v>
      </c>
      <c r="B166" s="328" t="s">
        <v>847</v>
      </c>
      <c r="C166" s="329">
        <v>151435</v>
      </c>
      <c r="D166" s="329">
        <v>0</v>
      </c>
      <c r="E166" s="329">
        <v>366722</v>
      </c>
    </row>
    <row r="167" spans="1:5" ht="12.75">
      <c r="A167" s="327" t="s">
        <v>848</v>
      </c>
      <c r="B167" s="328" t="s">
        <v>849</v>
      </c>
      <c r="C167" s="329">
        <v>16573603</v>
      </c>
      <c r="D167" s="329">
        <v>0</v>
      </c>
      <c r="E167" s="329">
        <v>8294545</v>
      </c>
    </row>
    <row r="168" spans="1:5" ht="25.5">
      <c r="A168" s="324" t="s">
        <v>850</v>
      </c>
      <c r="B168" s="325" t="s">
        <v>851</v>
      </c>
      <c r="C168" s="326">
        <v>0</v>
      </c>
      <c r="D168" s="326">
        <v>0</v>
      </c>
      <c r="E168" s="326">
        <v>0</v>
      </c>
    </row>
    <row r="169" spans="1:5" ht="25.5">
      <c r="A169" s="324" t="s">
        <v>852</v>
      </c>
      <c r="B169" s="325" t="s">
        <v>853</v>
      </c>
      <c r="C169" s="326">
        <v>0</v>
      </c>
      <c r="D169" s="326">
        <v>0</v>
      </c>
      <c r="E169" s="326">
        <v>2680377</v>
      </c>
    </row>
    <row r="170" spans="1:5" ht="25.5">
      <c r="A170" s="324" t="s">
        <v>854</v>
      </c>
      <c r="B170" s="325" t="s">
        <v>855</v>
      </c>
      <c r="C170" s="326">
        <v>0</v>
      </c>
      <c r="D170" s="326">
        <v>0</v>
      </c>
      <c r="E170" s="326">
        <v>0</v>
      </c>
    </row>
    <row r="171" spans="1:5" ht="25.5">
      <c r="A171" s="324" t="s">
        <v>856</v>
      </c>
      <c r="B171" s="325" t="s">
        <v>857</v>
      </c>
      <c r="C171" s="326">
        <v>0</v>
      </c>
      <c r="D171" s="326">
        <v>0</v>
      </c>
      <c r="E171" s="326">
        <v>0</v>
      </c>
    </row>
    <row r="172" spans="1:5" ht="25.5">
      <c r="A172" s="327" t="s">
        <v>858</v>
      </c>
      <c r="B172" s="328" t="s">
        <v>859</v>
      </c>
      <c r="C172" s="329">
        <v>0</v>
      </c>
      <c r="D172" s="329">
        <v>0</v>
      </c>
      <c r="E172" s="329">
        <v>2680377</v>
      </c>
    </row>
    <row r="173" spans="1:5" ht="25.5">
      <c r="A173" s="324" t="s">
        <v>860</v>
      </c>
      <c r="B173" s="325" t="s">
        <v>861</v>
      </c>
      <c r="C173" s="326">
        <v>0</v>
      </c>
      <c r="D173" s="326">
        <v>0</v>
      </c>
      <c r="E173" s="326">
        <v>-222862</v>
      </c>
    </row>
    <row r="174" spans="1:5" ht="12.75">
      <c r="A174" s="324" t="s">
        <v>862</v>
      </c>
      <c r="B174" s="325" t="s">
        <v>863</v>
      </c>
      <c r="C174" s="326">
        <v>0</v>
      </c>
      <c r="D174" s="326">
        <v>0</v>
      </c>
      <c r="E174" s="326">
        <v>-3414515</v>
      </c>
    </row>
    <row r="175" spans="1:5" ht="25.5">
      <c r="A175" s="327" t="s">
        <v>864</v>
      </c>
      <c r="B175" s="328" t="s">
        <v>865</v>
      </c>
      <c r="C175" s="329">
        <v>0</v>
      </c>
      <c r="D175" s="329">
        <v>0</v>
      </c>
      <c r="E175" s="329">
        <v>-3637377</v>
      </c>
    </row>
    <row r="176" spans="1:5" ht="25.5">
      <c r="A176" s="324" t="s">
        <v>866</v>
      </c>
      <c r="B176" s="325" t="s">
        <v>867</v>
      </c>
      <c r="C176" s="326">
        <v>409090</v>
      </c>
      <c r="D176" s="326">
        <v>0</v>
      </c>
      <c r="E176" s="326">
        <v>0</v>
      </c>
    </row>
    <row r="177" spans="1:5" ht="38.25">
      <c r="A177" s="324" t="s">
        <v>868</v>
      </c>
      <c r="B177" s="325" t="s">
        <v>869</v>
      </c>
      <c r="C177" s="326">
        <v>0</v>
      </c>
      <c r="D177" s="326">
        <v>0</v>
      </c>
      <c r="E177" s="326">
        <v>0</v>
      </c>
    </row>
    <row r="178" spans="1:5" ht="25.5">
      <c r="A178" s="327" t="s">
        <v>870</v>
      </c>
      <c r="B178" s="328" t="s">
        <v>871</v>
      </c>
      <c r="C178" s="329">
        <v>409090</v>
      </c>
      <c r="D178" s="329">
        <v>0</v>
      </c>
      <c r="E178" s="329">
        <v>0</v>
      </c>
    </row>
    <row r="179" spans="1:5" ht="25.5">
      <c r="A179" s="327" t="s">
        <v>872</v>
      </c>
      <c r="B179" s="328" t="s">
        <v>873</v>
      </c>
      <c r="C179" s="329">
        <v>409090</v>
      </c>
      <c r="D179" s="329">
        <v>0</v>
      </c>
      <c r="E179" s="329">
        <v>-957000</v>
      </c>
    </row>
    <row r="180" spans="1:5" ht="25.5">
      <c r="A180" s="324" t="s">
        <v>874</v>
      </c>
      <c r="B180" s="325" t="s">
        <v>875</v>
      </c>
      <c r="C180" s="326">
        <v>0</v>
      </c>
      <c r="D180" s="326">
        <v>0</v>
      </c>
      <c r="E180" s="326">
        <v>0</v>
      </c>
    </row>
    <row r="181" spans="1:5" ht="25.5">
      <c r="A181" s="324" t="s">
        <v>876</v>
      </c>
      <c r="B181" s="325" t="s">
        <v>877</v>
      </c>
      <c r="C181" s="326">
        <v>0</v>
      </c>
      <c r="D181" s="326">
        <v>0</v>
      </c>
      <c r="E181" s="326">
        <v>0</v>
      </c>
    </row>
    <row r="182" spans="1:5" ht="12.75">
      <c r="A182" s="324" t="s">
        <v>878</v>
      </c>
      <c r="B182" s="325" t="s">
        <v>879</v>
      </c>
      <c r="C182" s="326">
        <v>0</v>
      </c>
      <c r="D182" s="326">
        <v>0</v>
      </c>
      <c r="E182" s="326">
        <v>0</v>
      </c>
    </row>
    <row r="183" spans="1:5" ht="25.5">
      <c r="A183" s="327" t="s">
        <v>880</v>
      </c>
      <c r="B183" s="328" t="s">
        <v>881</v>
      </c>
      <c r="C183" s="329">
        <v>0</v>
      </c>
      <c r="D183" s="329">
        <v>0</v>
      </c>
      <c r="E183" s="329">
        <v>0</v>
      </c>
    </row>
    <row r="184" spans="1:5" ht="12.75">
      <c r="A184" s="327" t="s">
        <v>882</v>
      </c>
      <c r="B184" s="328" t="s">
        <v>883</v>
      </c>
      <c r="C184" s="329">
        <v>1420345700</v>
      </c>
      <c r="D184" s="329">
        <v>0</v>
      </c>
      <c r="E184" s="329">
        <v>1856092583</v>
      </c>
    </row>
    <row r="185" spans="1:5" ht="12.75">
      <c r="A185" s="324" t="s">
        <v>884</v>
      </c>
      <c r="B185" s="325" t="s">
        <v>885</v>
      </c>
      <c r="C185" s="326">
        <v>2572883598</v>
      </c>
      <c r="D185" s="326">
        <v>0</v>
      </c>
      <c r="E185" s="326">
        <v>2572883598</v>
      </c>
    </row>
    <row r="186" spans="1:5" ht="12.75">
      <c r="A186" s="324" t="s">
        <v>886</v>
      </c>
      <c r="B186" s="325" t="s">
        <v>887</v>
      </c>
      <c r="C186" s="326">
        <v>-642479314</v>
      </c>
      <c r="D186" s="326">
        <v>0</v>
      </c>
      <c r="E186" s="326">
        <v>-36705112</v>
      </c>
    </row>
    <row r="187" spans="1:5" ht="25.5">
      <c r="A187" s="324" t="s">
        <v>888</v>
      </c>
      <c r="B187" s="325" t="s">
        <v>889</v>
      </c>
      <c r="C187" s="326">
        <v>0</v>
      </c>
      <c r="D187" s="326">
        <v>0</v>
      </c>
      <c r="E187" s="326">
        <v>0</v>
      </c>
    </row>
    <row r="188" spans="1:5" ht="25.5">
      <c r="A188" s="324" t="s">
        <v>890</v>
      </c>
      <c r="B188" s="325" t="s">
        <v>891</v>
      </c>
      <c r="C188" s="326">
        <v>0</v>
      </c>
      <c r="D188" s="326">
        <v>0</v>
      </c>
      <c r="E188" s="326">
        <v>0</v>
      </c>
    </row>
    <row r="189" spans="1:5" ht="25.5">
      <c r="A189" s="324" t="s">
        <v>892</v>
      </c>
      <c r="B189" s="325" t="s">
        <v>893</v>
      </c>
      <c r="C189" s="326">
        <v>103609037</v>
      </c>
      <c r="D189" s="326">
        <v>0</v>
      </c>
      <c r="E189" s="326">
        <v>103609037</v>
      </c>
    </row>
    <row r="190" spans="1:5" ht="25.5">
      <c r="A190" s="327" t="s">
        <v>894</v>
      </c>
      <c r="B190" s="328" t="s">
        <v>895</v>
      </c>
      <c r="C190" s="329">
        <v>103609037</v>
      </c>
      <c r="D190" s="329">
        <v>0</v>
      </c>
      <c r="E190" s="329">
        <v>103609037</v>
      </c>
    </row>
    <row r="191" spans="1:5" ht="12.75">
      <c r="A191" s="324" t="s">
        <v>896</v>
      </c>
      <c r="B191" s="325" t="s">
        <v>897</v>
      </c>
      <c r="C191" s="326">
        <v>-535634662</v>
      </c>
      <c r="D191" s="326">
        <v>0</v>
      </c>
      <c r="E191" s="326">
        <v>-631833884</v>
      </c>
    </row>
    <row r="192" spans="1:5" ht="12.75">
      <c r="A192" s="324" t="s">
        <v>898</v>
      </c>
      <c r="B192" s="325" t="s">
        <v>899</v>
      </c>
      <c r="C192" s="326">
        <v>0</v>
      </c>
      <c r="D192" s="326">
        <v>0</v>
      </c>
      <c r="E192" s="326">
        <v>0</v>
      </c>
    </row>
    <row r="193" spans="1:5" ht="12.75">
      <c r="A193" s="324" t="s">
        <v>900</v>
      </c>
      <c r="B193" s="325" t="s">
        <v>901</v>
      </c>
      <c r="C193" s="326">
        <v>-96199222</v>
      </c>
      <c r="D193" s="326">
        <v>0</v>
      </c>
      <c r="E193" s="326">
        <v>-176059434</v>
      </c>
    </row>
    <row r="194" spans="1:5" ht="12.75">
      <c r="A194" s="327" t="s">
        <v>902</v>
      </c>
      <c r="B194" s="328" t="s">
        <v>903</v>
      </c>
      <c r="C194" s="329">
        <v>1402179437</v>
      </c>
      <c r="D194" s="329">
        <v>0</v>
      </c>
      <c r="E194" s="329">
        <v>1831894205</v>
      </c>
    </row>
    <row r="195" spans="1:5" ht="25.5">
      <c r="A195" s="324" t="s">
        <v>904</v>
      </c>
      <c r="B195" s="325" t="s">
        <v>905</v>
      </c>
      <c r="C195" s="326">
        <v>0</v>
      </c>
      <c r="D195" s="326">
        <v>0</v>
      </c>
      <c r="E195" s="326">
        <v>0</v>
      </c>
    </row>
    <row r="196" spans="1:5" ht="38.25">
      <c r="A196" s="324" t="s">
        <v>906</v>
      </c>
      <c r="B196" s="325" t="s">
        <v>907</v>
      </c>
      <c r="C196" s="326">
        <v>0</v>
      </c>
      <c r="D196" s="326">
        <v>0</v>
      </c>
      <c r="E196" s="326">
        <v>0</v>
      </c>
    </row>
    <row r="197" spans="1:5" ht="25.5">
      <c r="A197" s="324" t="s">
        <v>908</v>
      </c>
      <c r="B197" s="325" t="s">
        <v>909</v>
      </c>
      <c r="C197" s="326">
        <v>212278</v>
      </c>
      <c r="D197" s="326">
        <v>0</v>
      </c>
      <c r="E197" s="326">
        <v>3014311</v>
      </c>
    </row>
    <row r="198" spans="1:5" ht="25.5">
      <c r="A198" s="324" t="s">
        <v>910</v>
      </c>
      <c r="B198" s="325" t="s">
        <v>911</v>
      </c>
      <c r="C198" s="326">
        <v>0</v>
      </c>
      <c r="D198" s="326">
        <v>0</v>
      </c>
      <c r="E198" s="326">
        <v>0</v>
      </c>
    </row>
    <row r="199" spans="1:5" ht="38.25">
      <c r="A199" s="324" t="s">
        <v>912</v>
      </c>
      <c r="B199" s="325" t="s">
        <v>913</v>
      </c>
      <c r="C199" s="326">
        <v>0</v>
      </c>
      <c r="D199" s="326">
        <v>0</v>
      </c>
      <c r="E199" s="326">
        <v>0</v>
      </c>
    </row>
    <row r="200" spans="1:5" ht="51">
      <c r="A200" s="324" t="s">
        <v>914</v>
      </c>
      <c r="B200" s="325" t="s">
        <v>915</v>
      </c>
      <c r="C200" s="326">
        <v>0</v>
      </c>
      <c r="D200" s="326">
        <v>0</v>
      </c>
      <c r="E200" s="326">
        <v>0</v>
      </c>
    </row>
    <row r="201" spans="1:5" ht="38.25">
      <c r="A201" s="324" t="s">
        <v>916</v>
      </c>
      <c r="B201" s="325" t="s">
        <v>917</v>
      </c>
      <c r="C201" s="326">
        <v>0</v>
      </c>
      <c r="D201" s="326">
        <v>0</v>
      </c>
      <c r="E201" s="326">
        <v>0</v>
      </c>
    </row>
    <row r="202" spans="1:5" ht="25.5">
      <c r="A202" s="324" t="s">
        <v>918</v>
      </c>
      <c r="B202" s="325" t="s">
        <v>919</v>
      </c>
      <c r="C202" s="326">
        <v>0</v>
      </c>
      <c r="D202" s="326">
        <v>0</v>
      </c>
      <c r="E202" s="326">
        <v>0</v>
      </c>
    </row>
    <row r="203" spans="1:5" ht="25.5">
      <c r="A203" s="324" t="s">
        <v>920</v>
      </c>
      <c r="B203" s="325" t="s">
        <v>921</v>
      </c>
      <c r="C203" s="326">
        <v>0</v>
      </c>
      <c r="D203" s="326">
        <v>0</v>
      </c>
      <c r="E203" s="326">
        <v>0</v>
      </c>
    </row>
    <row r="204" spans="1:5" ht="38.25">
      <c r="A204" s="324" t="s">
        <v>922</v>
      </c>
      <c r="B204" s="325" t="s">
        <v>923</v>
      </c>
      <c r="C204" s="326">
        <v>0</v>
      </c>
      <c r="D204" s="326">
        <v>0</v>
      </c>
      <c r="E204" s="326">
        <v>0</v>
      </c>
    </row>
    <row r="205" spans="1:5" ht="51">
      <c r="A205" s="324" t="s">
        <v>924</v>
      </c>
      <c r="B205" s="325" t="s">
        <v>925</v>
      </c>
      <c r="C205" s="326">
        <v>0</v>
      </c>
      <c r="D205" s="326">
        <v>0</v>
      </c>
      <c r="E205" s="326">
        <v>0</v>
      </c>
    </row>
    <row r="206" spans="1:5" ht="38.25">
      <c r="A206" s="324" t="s">
        <v>926</v>
      </c>
      <c r="B206" s="325" t="s">
        <v>927</v>
      </c>
      <c r="C206" s="326">
        <v>0</v>
      </c>
      <c r="D206" s="326">
        <v>0</v>
      </c>
      <c r="E206" s="326">
        <v>0</v>
      </c>
    </row>
    <row r="207" spans="1:5" ht="38.25">
      <c r="A207" s="324" t="s">
        <v>928</v>
      </c>
      <c r="B207" s="325" t="s">
        <v>929</v>
      </c>
      <c r="C207" s="326">
        <v>0</v>
      </c>
      <c r="D207" s="326">
        <v>0</v>
      </c>
      <c r="E207" s="326">
        <v>0</v>
      </c>
    </row>
    <row r="208" spans="1:5" ht="38.25">
      <c r="A208" s="324" t="s">
        <v>930</v>
      </c>
      <c r="B208" s="325" t="s">
        <v>931</v>
      </c>
      <c r="C208" s="326">
        <v>0</v>
      </c>
      <c r="D208" s="326">
        <v>0</v>
      </c>
      <c r="E208" s="326">
        <v>0</v>
      </c>
    </row>
    <row r="209" spans="1:5" ht="38.25">
      <c r="A209" s="324" t="s">
        <v>932</v>
      </c>
      <c r="B209" s="325" t="s">
        <v>933</v>
      </c>
      <c r="C209" s="326">
        <v>0</v>
      </c>
      <c r="D209" s="326">
        <v>0</v>
      </c>
      <c r="E209" s="326">
        <v>0</v>
      </c>
    </row>
    <row r="210" spans="1:5" ht="25.5">
      <c r="A210" s="324" t="s">
        <v>934</v>
      </c>
      <c r="B210" s="325" t="s">
        <v>935</v>
      </c>
      <c r="C210" s="326">
        <v>0</v>
      </c>
      <c r="D210" s="326">
        <v>0</v>
      </c>
      <c r="E210" s="326">
        <v>0</v>
      </c>
    </row>
    <row r="211" spans="1:5" ht="38.25">
      <c r="A211" s="324" t="s">
        <v>936</v>
      </c>
      <c r="B211" s="325" t="s">
        <v>937</v>
      </c>
      <c r="C211" s="326">
        <v>0</v>
      </c>
      <c r="D211" s="326">
        <v>0</v>
      </c>
      <c r="E211" s="326">
        <v>0</v>
      </c>
    </row>
    <row r="212" spans="1:5" ht="25.5">
      <c r="A212" s="324" t="s">
        <v>938</v>
      </c>
      <c r="B212" s="325" t="s">
        <v>939</v>
      </c>
      <c r="C212" s="326">
        <v>0</v>
      </c>
      <c r="D212" s="326">
        <v>0</v>
      </c>
      <c r="E212" s="326">
        <v>0</v>
      </c>
    </row>
    <row r="213" spans="1:5" ht="38.25">
      <c r="A213" s="324" t="s">
        <v>940</v>
      </c>
      <c r="B213" s="325" t="s">
        <v>941</v>
      </c>
      <c r="C213" s="326">
        <v>0</v>
      </c>
      <c r="D213" s="326">
        <v>0</v>
      </c>
      <c r="E213" s="326">
        <v>0</v>
      </c>
    </row>
    <row r="214" spans="1:5" ht="38.25">
      <c r="A214" s="324" t="s">
        <v>942</v>
      </c>
      <c r="B214" s="325" t="s">
        <v>943</v>
      </c>
      <c r="C214" s="326">
        <v>0</v>
      </c>
      <c r="D214" s="326">
        <v>0</v>
      </c>
      <c r="E214" s="326">
        <v>0</v>
      </c>
    </row>
    <row r="215" spans="1:5" ht="25.5">
      <c r="A215" s="324" t="s">
        <v>944</v>
      </c>
      <c r="B215" s="325" t="s">
        <v>945</v>
      </c>
      <c r="C215" s="326">
        <v>0</v>
      </c>
      <c r="D215" s="326">
        <v>0</v>
      </c>
      <c r="E215" s="326">
        <v>0</v>
      </c>
    </row>
    <row r="216" spans="1:5" ht="25.5">
      <c r="A216" s="324" t="s">
        <v>946</v>
      </c>
      <c r="B216" s="325" t="s">
        <v>947</v>
      </c>
      <c r="C216" s="326">
        <v>0</v>
      </c>
      <c r="D216" s="326">
        <v>0</v>
      </c>
      <c r="E216" s="326">
        <v>0</v>
      </c>
    </row>
    <row r="217" spans="1:5" ht="51">
      <c r="A217" s="324" t="s">
        <v>948</v>
      </c>
      <c r="B217" s="325" t="s">
        <v>949</v>
      </c>
      <c r="C217" s="326">
        <v>0</v>
      </c>
      <c r="D217" s="326">
        <v>0</v>
      </c>
      <c r="E217" s="326">
        <v>0</v>
      </c>
    </row>
    <row r="218" spans="1:5" ht="38.25">
      <c r="A218" s="324" t="s">
        <v>950</v>
      </c>
      <c r="B218" s="325" t="s">
        <v>951</v>
      </c>
      <c r="C218" s="326">
        <v>0</v>
      </c>
      <c r="D218" s="326">
        <v>0</v>
      </c>
      <c r="E218" s="326">
        <v>0</v>
      </c>
    </row>
    <row r="219" spans="1:5" ht="25.5">
      <c r="A219" s="324" t="s">
        <v>952</v>
      </c>
      <c r="B219" s="325" t="s">
        <v>953</v>
      </c>
      <c r="C219" s="326">
        <v>0</v>
      </c>
      <c r="D219" s="326">
        <v>0</v>
      </c>
      <c r="E219" s="326">
        <v>0</v>
      </c>
    </row>
    <row r="220" spans="1:5" ht="25.5">
      <c r="A220" s="327" t="s">
        <v>954</v>
      </c>
      <c r="B220" s="328" t="s">
        <v>955</v>
      </c>
      <c r="C220" s="329">
        <v>212278</v>
      </c>
      <c r="D220" s="329">
        <v>0</v>
      </c>
      <c r="E220" s="329">
        <v>3014311</v>
      </c>
    </row>
    <row r="221" spans="1:5" ht="25.5">
      <c r="A221" s="324" t="s">
        <v>956</v>
      </c>
      <c r="B221" s="325" t="s">
        <v>957</v>
      </c>
      <c r="C221" s="326">
        <v>0</v>
      </c>
      <c r="D221" s="326">
        <v>0</v>
      </c>
      <c r="E221" s="326">
        <v>0</v>
      </c>
    </row>
    <row r="222" spans="1:5" ht="38.25">
      <c r="A222" s="324" t="s">
        <v>958</v>
      </c>
      <c r="B222" s="325" t="s">
        <v>959</v>
      </c>
      <c r="C222" s="326">
        <v>0</v>
      </c>
      <c r="D222" s="326">
        <v>0</v>
      </c>
      <c r="E222" s="326">
        <v>0</v>
      </c>
    </row>
    <row r="223" spans="1:5" ht="25.5">
      <c r="A223" s="324" t="s">
        <v>960</v>
      </c>
      <c r="B223" s="325" t="s">
        <v>961</v>
      </c>
      <c r="C223" s="326">
        <v>0</v>
      </c>
      <c r="D223" s="326">
        <v>0</v>
      </c>
      <c r="E223" s="326">
        <v>0</v>
      </c>
    </row>
    <row r="224" spans="1:5" ht="25.5">
      <c r="A224" s="324" t="s">
        <v>962</v>
      </c>
      <c r="B224" s="325" t="s">
        <v>963</v>
      </c>
      <c r="C224" s="326">
        <v>0</v>
      </c>
      <c r="D224" s="326">
        <v>0</v>
      </c>
      <c r="E224" s="326">
        <v>0</v>
      </c>
    </row>
    <row r="225" spans="1:5" ht="38.25">
      <c r="A225" s="324" t="s">
        <v>964</v>
      </c>
      <c r="B225" s="325" t="s">
        <v>965</v>
      </c>
      <c r="C225" s="326">
        <v>0</v>
      </c>
      <c r="D225" s="326">
        <v>0</v>
      </c>
      <c r="E225" s="326">
        <v>0</v>
      </c>
    </row>
    <row r="226" spans="1:5" ht="51">
      <c r="A226" s="324" t="s">
        <v>966</v>
      </c>
      <c r="B226" s="325" t="s">
        <v>967</v>
      </c>
      <c r="C226" s="326">
        <v>0</v>
      </c>
      <c r="D226" s="326">
        <v>0</v>
      </c>
      <c r="E226" s="326">
        <v>0</v>
      </c>
    </row>
    <row r="227" spans="1:5" ht="38.25">
      <c r="A227" s="324" t="s">
        <v>968</v>
      </c>
      <c r="B227" s="325" t="s">
        <v>969</v>
      </c>
      <c r="C227" s="326">
        <v>0</v>
      </c>
      <c r="D227" s="326">
        <v>0</v>
      </c>
      <c r="E227" s="326">
        <v>0</v>
      </c>
    </row>
    <row r="228" spans="1:5" ht="25.5">
      <c r="A228" s="324" t="s">
        <v>970</v>
      </c>
      <c r="B228" s="325" t="s">
        <v>971</v>
      </c>
      <c r="C228" s="326">
        <v>0</v>
      </c>
      <c r="D228" s="326">
        <v>0</v>
      </c>
      <c r="E228" s="326">
        <v>0</v>
      </c>
    </row>
    <row r="229" spans="1:5" ht="25.5">
      <c r="A229" s="324" t="s">
        <v>972</v>
      </c>
      <c r="B229" s="325" t="s">
        <v>973</v>
      </c>
      <c r="C229" s="326">
        <v>0</v>
      </c>
      <c r="D229" s="326">
        <v>0</v>
      </c>
      <c r="E229" s="326">
        <v>0</v>
      </c>
    </row>
    <row r="230" spans="1:5" ht="38.25">
      <c r="A230" s="324" t="s">
        <v>974</v>
      </c>
      <c r="B230" s="325" t="s">
        <v>975</v>
      </c>
      <c r="C230" s="326">
        <v>0</v>
      </c>
      <c r="D230" s="326">
        <v>0</v>
      </c>
      <c r="E230" s="326">
        <v>0</v>
      </c>
    </row>
    <row r="231" spans="1:5" ht="51">
      <c r="A231" s="324" t="s">
        <v>976</v>
      </c>
      <c r="B231" s="325" t="s">
        <v>977</v>
      </c>
      <c r="C231" s="326">
        <v>0</v>
      </c>
      <c r="D231" s="326">
        <v>0</v>
      </c>
      <c r="E231" s="326">
        <v>0</v>
      </c>
    </row>
    <row r="232" spans="1:5" ht="38.25">
      <c r="A232" s="324" t="s">
        <v>978</v>
      </c>
      <c r="B232" s="325" t="s">
        <v>979</v>
      </c>
      <c r="C232" s="326">
        <v>0</v>
      </c>
      <c r="D232" s="326">
        <v>0</v>
      </c>
      <c r="E232" s="326">
        <v>0</v>
      </c>
    </row>
    <row r="233" spans="1:5" ht="38.25">
      <c r="A233" s="324" t="s">
        <v>980</v>
      </c>
      <c r="B233" s="325" t="s">
        <v>981</v>
      </c>
      <c r="C233" s="326">
        <v>7937106</v>
      </c>
      <c r="D233" s="326">
        <v>0</v>
      </c>
      <c r="E233" s="326">
        <v>8699250</v>
      </c>
    </row>
    <row r="234" spans="1:5" ht="38.25">
      <c r="A234" s="324" t="s">
        <v>982</v>
      </c>
      <c r="B234" s="325" t="s">
        <v>983</v>
      </c>
      <c r="C234" s="326">
        <v>0</v>
      </c>
      <c r="D234" s="326">
        <v>0</v>
      </c>
      <c r="E234" s="326">
        <v>0</v>
      </c>
    </row>
    <row r="235" spans="1:5" ht="38.25">
      <c r="A235" s="324" t="s">
        <v>984</v>
      </c>
      <c r="B235" s="325" t="s">
        <v>985</v>
      </c>
      <c r="C235" s="326">
        <v>0</v>
      </c>
      <c r="D235" s="326">
        <v>0</v>
      </c>
      <c r="E235" s="326">
        <v>0</v>
      </c>
    </row>
    <row r="236" spans="1:5" ht="38.25">
      <c r="A236" s="324" t="s">
        <v>986</v>
      </c>
      <c r="B236" s="325" t="s">
        <v>987</v>
      </c>
      <c r="C236" s="326">
        <v>0</v>
      </c>
      <c r="D236" s="326">
        <v>0</v>
      </c>
      <c r="E236" s="326">
        <v>0</v>
      </c>
    </row>
    <row r="237" spans="1:5" ht="38.25">
      <c r="A237" s="324" t="s">
        <v>988</v>
      </c>
      <c r="B237" s="325" t="s">
        <v>989</v>
      </c>
      <c r="C237" s="326">
        <v>0</v>
      </c>
      <c r="D237" s="326">
        <v>0</v>
      </c>
      <c r="E237" s="326">
        <v>0</v>
      </c>
    </row>
    <row r="238" spans="1:5" ht="38.25">
      <c r="A238" s="324" t="s">
        <v>990</v>
      </c>
      <c r="B238" s="325" t="s">
        <v>991</v>
      </c>
      <c r="C238" s="326">
        <v>7937106</v>
      </c>
      <c r="D238" s="326">
        <v>0</v>
      </c>
      <c r="E238" s="326">
        <v>8699250</v>
      </c>
    </row>
    <row r="239" spans="1:5" ht="25.5">
      <c r="A239" s="324" t="s">
        <v>992</v>
      </c>
      <c r="B239" s="325" t="s">
        <v>993</v>
      </c>
      <c r="C239" s="326">
        <v>0</v>
      </c>
      <c r="D239" s="326">
        <v>0</v>
      </c>
      <c r="E239" s="326">
        <v>0</v>
      </c>
    </row>
    <row r="240" spans="1:5" ht="38.25">
      <c r="A240" s="324" t="s">
        <v>994</v>
      </c>
      <c r="B240" s="325" t="s">
        <v>995</v>
      </c>
      <c r="C240" s="326">
        <v>0</v>
      </c>
      <c r="D240" s="326">
        <v>0</v>
      </c>
      <c r="E240" s="326">
        <v>0</v>
      </c>
    </row>
    <row r="241" spans="1:5" ht="51">
      <c r="A241" s="324" t="s">
        <v>996</v>
      </c>
      <c r="B241" s="325" t="s">
        <v>997</v>
      </c>
      <c r="C241" s="326">
        <v>0</v>
      </c>
      <c r="D241" s="326">
        <v>0</v>
      </c>
      <c r="E241" s="326">
        <v>0</v>
      </c>
    </row>
    <row r="242" spans="1:5" ht="38.25">
      <c r="A242" s="324" t="s">
        <v>998</v>
      </c>
      <c r="B242" s="325" t="s">
        <v>999</v>
      </c>
      <c r="C242" s="326">
        <v>0</v>
      </c>
      <c r="D242" s="326">
        <v>0</v>
      </c>
      <c r="E242" s="326">
        <v>0</v>
      </c>
    </row>
    <row r="243" spans="1:5" ht="25.5">
      <c r="A243" s="324" t="s">
        <v>1000</v>
      </c>
      <c r="B243" s="325" t="s">
        <v>1001</v>
      </c>
      <c r="C243" s="326">
        <v>0</v>
      </c>
      <c r="D243" s="326">
        <v>0</v>
      </c>
      <c r="E243" s="326">
        <v>0</v>
      </c>
    </row>
    <row r="244" spans="1:5" ht="25.5">
      <c r="A244" s="327" t="s">
        <v>1002</v>
      </c>
      <c r="B244" s="328" t="s">
        <v>1003</v>
      </c>
      <c r="C244" s="329">
        <v>7937106</v>
      </c>
      <c r="D244" s="329">
        <v>0</v>
      </c>
      <c r="E244" s="329">
        <v>8699250</v>
      </c>
    </row>
    <row r="245" spans="1:5" ht="12.75">
      <c r="A245" s="324" t="s">
        <v>1004</v>
      </c>
      <c r="B245" s="325" t="s">
        <v>1005</v>
      </c>
      <c r="C245" s="326">
        <v>3689924</v>
      </c>
      <c r="D245" s="326">
        <v>0</v>
      </c>
      <c r="E245" s="326">
        <v>2850958</v>
      </c>
    </row>
    <row r="246" spans="1:5" ht="25.5">
      <c r="A246" s="324" t="s">
        <v>1006</v>
      </c>
      <c r="B246" s="325" t="s">
        <v>1007</v>
      </c>
      <c r="C246" s="326">
        <v>0</v>
      </c>
      <c r="D246" s="326">
        <v>0</v>
      </c>
      <c r="E246" s="326">
        <v>0</v>
      </c>
    </row>
    <row r="247" spans="1:5" ht="25.5">
      <c r="A247" s="324" t="s">
        <v>1008</v>
      </c>
      <c r="B247" s="325" t="s">
        <v>1009</v>
      </c>
      <c r="C247" s="326">
        <v>515294</v>
      </c>
      <c r="D247" s="326">
        <v>0</v>
      </c>
      <c r="E247" s="326">
        <v>591906</v>
      </c>
    </row>
    <row r="248" spans="1:5" ht="12.75">
      <c r="A248" s="324" t="s">
        <v>1010</v>
      </c>
      <c r="B248" s="325" t="s">
        <v>1011</v>
      </c>
      <c r="C248" s="326">
        <v>0</v>
      </c>
      <c r="D248" s="326">
        <v>0</v>
      </c>
      <c r="E248" s="326">
        <v>0</v>
      </c>
    </row>
    <row r="249" spans="1:5" ht="38.25">
      <c r="A249" s="324" t="s">
        <v>1012</v>
      </c>
      <c r="B249" s="325" t="s">
        <v>1013</v>
      </c>
      <c r="C249" s="326">
        <v>0</v>
      </c>
      <c r="D249" s="326">
        <v>0</v>
      </c>
      <c r="E249" s="326">
        <v>0</v>
      </c>
    </row>
    <row r="250" spans="1:5" ht="38.25">
      <c r="A250" s="324" t="s">
        <v>1014</v>
      </c>
      <c r="B250" s="325" t="s">
        <v>1015</v>
      </c>
      <c r="C250" s="326">
        <v>0</v>
      </c>
      <c r="D250" s="326">
        <v>0</v>
      </c>
      <c r="E250" s="326">
        <v>0</v>
      </c>
    </row>
    <row r="251" spans="1:5" ht="25.5">
      <c r="A251" s="324" t="s">
        <v>1016</v>
      </c>
      <c r="B251" s="325" t="s">
        <v>1017</v>
      </c>
      <c r="C251" s="326">
        <v>0</v>
      </c>
      <c r="D251" s="326">
        <v>0</v>
      </c>
      <c r="E251" s="326">
        <v>0</v>
      </c>
    </row>
    <row r="252" spans="1:5" ht="25.5">
      <c r="A252" s="324" t="s">
        <v>1018</v>
      </c>
      <c r="B252" s="325" t="s">
        <v>1019</v>
      </c>
      <c r="C252" s="326">
        <v>0</v>
      </c>
      <c r="D252" s="326">
        <v>0</v>
      </c>
      <c r="E252" s="326">
        <v>0</v>
      </c>
    </row>
    <row r="253" spans="1:5" ht="25.5">
      <c r="A253" s="324" t="s">
        <v>1020</v>
      </c>
      <c r="B253" s="325" t="s">
        <v>1021</v>
      </c>
      <c r="C253" s="326">
        <v>0</v>
      </c>
      <c r="D253" s="326">
        <v>0</v>
      </c>
      <c r="E253" s="326">
        <v>0</v>
      </c>
    </row>
    <row r="254" spans="1:5" ht="25.5">
      <c r="A254" s="324" t="s">
        <v>1022</v>
      </c>
      <c r="B254" s="325" t="s">
        <v>1023</v>
      </c>
      <c r="C254" s="326">
        <v>0</v>
      </c>
      <c r="D254" s="326">
        <v>0</v>
      </c>
      <c r="E254" s="326">
        <v>0</v>
      </c>
    </row>
    <row r="255" spans="1:5" ht="25.5">
      <c r="A255" s="327" t="s">
        <v>1024</v>
      </c>
      <c r="B255" s="328" t="s">
        <v>1025</v>
      </c>
      <c r="C255" s="329">
        <v>4205218</v>
      </c>
      <c r="D255" s="329">
        <v>0</v>
      </c>
      <c r="E255" s="329">
        <v>3442864</v>
      </c>
    </row>
    <row r="256" spans="1:5" ht="12.75">
      <c r="A256" s="327" t="s">
        <v>1026</v>
      </c>
      <c r="B256" s="328" t="s">
        <v>1027</v>
      </c>
      <c r="C256" s="329">
        <v>12354602</v>
      </c>
      <c r="D256" s="329">
        <v>0</v>
      </c>
      <c r="E256" s="329">
        <v>15156425</v>
      </c>
    </row>
    <row r="257" spans="1:5" ht="25.5">
      <c r="A257" s="327" t="s">
        <v>1028</v>
      </c>
      <c r="B257" s="328" t="s">
        <v>1029</v>
      </c>
      <c r="C257" s="329">
        <v>0</v>
      </c>
      <c r="D257" s="329">
        <v>0</v>
      </c>
      <c r="E257" s="329">
        <v>0</v>
      </c>
    </row>
    <row r="258" spans="1:5" ht="25.5">
      <c r="A258" s="324" t="s">
        <v>1030</v>
      </c>
      <c r="B258" s="325" t="s">
        <v>1031</v>
      </c>
      <c r="C258" s="326">
        <v>0</v>
      </c>
      <c r="D258" s="326">
        <v>0</v>
      </c>
      <c r="E258" s="326">
        <v>0</v>
      </c>
    </row>
    <row r="259" spans="1:5" ht="25.5">
      <c r="A259" s="324" t="s">
        <v>1032</v>
      </c>
      <c r="B259" s="325" t="s">
        <v>1033</v>
      </c>
      <c r="C259" s="326">
        <v>5811661</v>
      </c>
      <c r="D259" s="326">
        <v>0</v>
      </c>
      <c r="E259" s="326">
        <v>9041953</v>
      </c>
    </row>
    <row r="260" spans="1:5" ht="12.75">
      <c r="A260" s="324" t="s">
        <v>1034</v>
      </c>
      <c r="B260" s="325" t="s">
        <v>1035</v>
      </c>
      <c r="C260" s="326">
        <v>0</v>
      </c>
      <c r="D260" s="326">
        <v>0</v>
      </c>
      <c r="E260" s="326">
        <v>0</v>
      </c>
    </row>
    <row r="261" spans="1:5" ht="25.5">
      <c r="A261" s="327" t="s">
        <v>1036</v>
      </c>
      <c r="B261" s="328" t="s">
        <v>1037</v>
      </c>
      <c r="C261" s="329">
        <v>5811661</v>
      </c>
      <c r="D261" s="329">
        <v>0</v>
      </c>
      <c r="E261" s="329">
        <v>9041953</v>
      </c>
    </row>
    <row r="262" spans="1:5" ht="12.75">
      <c r="A262" s="327" t="s">
        <v>1038</v>
      </c>
      <c r="B262" s="328" t="s">
        <v>1039</v>
      </c>
      <c r="C262" s="329">
        <v>1420345700</v>
      </c>
      <c r="D262" s="329">
        <v>0</v>
      </c>
      <c r="E262" s="329">
        <v>1856092583</v>
      </c>
    </row>
  </sheetData>
  <sheetProtection/>
  <mergeCells count="4">
    <mergeCell ref="A1:N1"/>
    <mergeCell ref="A2:L2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10.421875" style="0" customWidth="1"/>
    <col min="5" max="5" width="9.140625" style="0" customWidth="1"/>
    <col min="6" max="12" width="9.140625" style="0" hidden="1" customWidth="1"/>
    <col min="14" max="14" width="13.8515625" style="0" bestFit="1" customWidth="1"/>
  </cols>
  <sheetData>
    <row r="1" spans="1:14" ht="12.75">
      <c r="A1" s="14"/>
      <c r="B1" s="391" t="s">
        <v>1068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3"/>
    </row>
    <row r="2" spans="1:14" ht="12.75">
      <c r="A2" s="14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14"/>
    </row>
    <row r="3" spans="1:14" ht="12.75">
      <c r="A3" s="14"/>
      <c r="B3" s="366" t="s">
        <v>133</v>
      </c>
      <c r="C3" s="366"/>
      <c r="D3" s="366"/>
      <c r="E3" s="366"/>
      <c r="F3" s="366"/>
      <c r="G3" s="366"/>
      <c r="H3" s="366"/>
      <c r="I3" s="366"/>
      <c r="J3" s="366"/>
      <c r="K3" s="393"/>
      <c r="L3" s="393"/>
      <c r="M3" s="393"/>
      <c r="N3" s="393"/>
    </row>
    <row r="4" spans="1:14" ht="12.75">
      <c r="A4" s="14"/>
      <c r="B4" s="366"/>
      <c r="C4" s="366"/>
      <c r="D4" s="366"/>
      <c r="E4" s="366"/>
      <c r="F4" s="366"/>
      <c r="G4" s="366"/>
      <c r="H4" s="366"/>
      <c r="I4" s="366"/>
      <c r="J4" s="366"/>
      <c r="K4" s="393"/>
      <c r="L4" s="393"/>
      <c r="M4" s="393"/>
      <c r="N4" s="393"/>
    </row>
    <row r="5" spans="1:14" ht="12.75">
      <c r="A5" s="14"/>
      <c r="B5" s="366" t="s">
        <v>1043</v>
      </c>
      <c r="C5" s="366"/>
      <c r="D5" s="366"/>
      <c r="E5" s="366"/>
      <c r="F5" s="366"/>
      <c r="G5" s="366"/>
      <c r="H5" s="366"/>
      <c r="I5" s="366"/>
      <c r="J5" s="366"/>
      <c r="K5" s="393"/>
      <c r="L5" s="393"/>
      <c r="M5" s="393"/>
      <c r="N5" s="393"/>
    </row>
    <row r="6" spans="1:14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67"/>
      <c r="L6" s="67"/>
      <c r="M6" s="67"/>
      <c r="N6" s="67"/>
    </row>
    <row r="7" spans="1:14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67"/>
      <c r="L7" s="67"/>
      <c r="M7" s="67"/>
      <c r="N7" s="67"/>
    </row>
    <row r="8" spans="1:14" ht="12.75">
      <c r="A8" s="14"/>
      <c r="B8" s="13"/>
      <c r="C8" s="13"/>
      <c r="D8" s="13"/>
      <c r="E8" s="13"/>
      <c r="F8" s="13"/>
      <c r="G8" s="13"/>
      <c r="H8" s="13"/>
      <c r="I8" s="13"/>
      <c r="J8" s="13"/>
      <c r="K8" s="67"/>
      <c r="L8" s="67"/>
      <c r="M8" s="67"/>
      <c r="N8" s="67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289" t="s">
        <v>430</v>
      </c>
      <c r="K9" s="14"/>
      <c r="L9" s="14"/>
      <c r="M9" s="14"/>
      <c r="N9" s="289" t="s">
        <v>1044</v>
      </c>
    </row>
    <row r="10" spans="1:14" ht="42.75">
      <c r="A10" s="82" t="s">
        <v>326</v>
      </c>
      <c r="B10" s="18" t="s">
        <v>21</v>
      </c>
      <c r="C10" s="18" t="s">
        <v>337</v>
      </c>
      <c r="D10" s="18" t="s">
        <v>431</v>
      </c>
      <c r="E10" s="291" t="s">
        <v>103</v>
      </c>
      <c r="F10" s="291" t="s">
        <v>104</v>
      </c>
      <c r="G10" s="291" t="s">
        <v>136</v>
      </c>
      <c r="H10" s="291" t="s">
        <v>105</v>
      </c>
      <c r="I10" s="291" t="s">
        <v>103</v>
      </c>
      <c r="J10" s="291" t="s">
        <v>104</v>
      </c>
      <c r="K10" s="291" t="s">
        <v>136</v>
      </c>
      <c r="L10" s="291" t="s">
        <v>105</v>
      </c>
      <c r="M10" s="291" t="s">
        <v>125</v>
      </c>
      <c r="N10" s="291" t="s">
        <v>497</v>
      </c>
    </row>
    <row r="11" spans="1:14" ht="12.75">
      <c r="A11" s="82">
        <v>1</v>
      </c>
      <c r="B11" s="39" t="s">
        <v>84</v>
      </c>
      <c r="C11" s="36">
        <v>49</v>
      </c>
      <c r="D11" s="36">
        <v>49</v>
      </c>
      <c r="E11" s="36">
        <v>86</v>
      </c>
      <c r="F11" s="36"/>
      <c r="G11" s="36"/>
      <c r="H11" s="36"/>
      <c r="I11" s="36"/>
      <c r="J11" s="36"/>
      <c r="K11" s="36"/>
      <c r="L11" s="36"/>
      <c r="M11" s="36">
        <v>86</v>
      </c>
      <c r="N11" s="27">
        <f>M11/E11</f>
        <v>1</v>
      </c>
    </row>
    <row r="12" spans="1:14" ht="12.75">
      <c r="A12" s="82">
        <v>2</v>
      </c>
      <c r="B12" s="82" t="s">
        <v>471</v>
      </c>
      <c r="C12" s="36">
        <v>1</v>
      </c>
      <c r="D12" s="36">
        <v>1</v>
      </c>
      <c r="E12" s="36">
        <v>1</v>
      </c>
      <c r="F12" s="36"/>
      <c r="G12" s="36"/>
      <c r="H12" s="36"/>
      <c r="I12" s="36"/>
      <c r="J12" s="36"/>
      <c r="K12" s="36"/>
      <c r="L12" s="36"/>
      <c r="M12" s="36">
        <v>1</v>
      </c>
      <c r="N12" s="27">
        <f>M12/E12</f>
        <v>1</v>
      </c>
    </row>
    <row r="13" spans="1:14" ht="12.75">
      <c r="A13" s="82">
        <v>3</v>
      </c>
      <c r="B13" s="82" t="s">
        <v>95</v>
      </c>
      <c r="C13" s="36">
        <v>2</v>
      </c>
      <c r="D13" s="36">
        <v>2</v>
      </c>
      <c r="E13" s="36">
        <v>2</v>
      </c>
      <c r="F13" s="36"/>
      <c r="G13" s="36"/>
      <c r="H13" s="36"/>
      <c r="I13" s="36"/>
      <c r="J13" s="36"/>
      <c r="K13" s="36"/>
      <c r="L13" s="36"/>
      <c r="M13" s="36">
        <v>2</v>
      </c>
      <c r="N13" s="27">
        <f>M13/E13</f>
        <v>1</v>
      </c>
    </row>
    <row r="14" spans="1:14" ht="12.75">
      <c r="A14" s="82">
        <v>4</v>
      </c>
      <c r="B14" s="82" t="s">
        <v>90</v>
      </c>
      <c r="C14" s="36">
        <v>5</v>
      </c>
      <c r="D14" s="36">
        <v>6</v>
      </c>
      <c r="E14" s="36">
        <v>6</v>
      </c>
      <c r="F14" s="36"/>
      <c r="G14" s="36"/>
      <c r="H14" s="36"/>
      <c r="I14" s="36"/>
      <c r="J14" s="36"/>
      <c r="K14" s="36"/>
      <c r="L14" s="36"/>
      <c r="M14" s="36">
        <v>6</v>
      </c>
      <c r="N14" s="27">
        <f>M14/E14</f>
        <v>1</v>
      </c>
    </row>
    <row r="15" spans="1:14" ht="12.75">
      <c r="A15" s="82">
        <v>5</v>
      </c>
      <c r="B15" s="57" t="s">
        <v>429</v>
      </c>
      <c r="C15" s="37">
        <f>SUM(C11:C14)</f>
        <v>57</v>
      </c>
      <c r="D15" s="37">
        <f aca="true" t="shared" si="0" ref="D15:M15">SUM(D11:D14)</f>
        <v>58</v>
      </c>
      <c r="E15" s="37">
        <f t="shared" si="0"/>
        <v>95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95</v>
      </c>
      <c r="N15" s="27">
        <f>M15/E15</f>
        <v>1</v>
      </c>
    </row>
    <row r="16" spans="1:14" ht="12.75">
      <c r="A16" s="14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6"/>
    </row>
    <row r="17" spans="1:14" ht="12.75">
      <c r="A17" s="1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8"/>
    </row>
    <row r="18" spans="1:14" ht="12.75">
      <c r="A18" s="1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8"/>
    </row>
    <row r="19" spans="1:14" ht="12.75">
      <c r="A19" s="14"/>
      <c r="B19" s="29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28"/>
    </row>
    <row r="20" spans="1:14" ht="12.75">
      <c r="A20" s="14"/>
      <c r="B20" s="29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28"/>
    </row>
    <row r="21" spans="1:14" ht="12.75">
      <c r="A21" s="14"/>
      <c r="B21" s="29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28"/>
    </row>
    <row r="22" spans="2:14" ht="12.75"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8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8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8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8"/>
    </row>
    <row r="27" spans="2:14" ht="12.75"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8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8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8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8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8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8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8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8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8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8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8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8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8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8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8"/>
    </row>
    <row r="47" spans="2:14" ht="12.75">
      <c r="B47" s="298"/>
      <c r="C47" s="298"/>
      <c r="D47" s="298"/>
      <c r="E47" s="298"/>
      <c r="F47" s="298"/>
      <c r="G47" s="298"/>
      <c r="H47" s="298"/>
      <c r="I47" s="298"/>
      <c r="J47" s="1"/>
      <c r="K47" s="1"/>
      <c r="L47" s="1"/>
      <c r="M47" s="298"/>
      <c r="N47" s="28"/>
    </row>
  </sheetData>
  <sheetProtection/>
  <mergeCells count="4">
    <mergeCell ref="B1:N1"/>
    <mergeCell ref="B2:M2"/>
    <mergeCell ref="B3:N4"/>
    <mergeCell ref="B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0.140625" style="55" customWidth="1"/>
    <col min="2" max="2" width="11.8515625" style="55" customWidth="1"/>
    <col min="3" max="4" width="11.7109375" style="55" customWidth="1"/>
    <col min="5" max="5" width="13.140625" style="55" customWidth="1"/>
    <col min="6" max="16384" width="9.140625" style="55" customWidth="1"/>
  </cols>
  <sheetData>
    <row r="1" spans="2:8" ht="12.75">
      <c r="B1" s="402" t="s">
        <v>1069</v>
      </c>
      <c r="C1" s="393"/>
      <c r="D1" s="393"/>
      <c r="E1" s="393"/>
      <c r="F1" s="393"/>
      <c r="G1" s="393"/>
      <c r="H1" s="393"/>
    </row>
    <row r="2" ht="12.75">
      <c r="D2" s="14"/>
    </row>
    <row r="4" spans="1:5" s="332" customFormat="1" ht="15.75">
      <c r="A4" s="403" t="s">
        <v>1048</v>
      </c>
      <c r="B4" s="403"/>
      <c r="C4" s="403"/>
      <c r="D4" s="403"/>
      <c r="E4" s="403"/>
    </row>
    <row r="5" spans="1:5" s="334" customFormat="1" ht="12.75">
      <c r="A5" s="333"/>
      <c r="B5" s="333" t="s">
        <v>1049</v>
      </c>
      <c r="C5" s="333"/>
      <c r="D5" s="333"/>
      <c r="E5" s="333"/>
    </row>
    <row r="6" spans="1:5" s="334" customFormat="1" ht="12.75">
      <c r="A6" s="333"/>
      <c r="B6" s="333"/>
      <c r="C6" s="333"/>
      <c r="D6" s="333"/>
      <c r="E6" s="333"/>
    </row>
    <row r="7" spans="1:5" s="334" customFormat="1" ht="12.75">
      <c r="A7" s="333"/>
      <c r="B7" s="333"/>
      <c r="C7" s="333"/>
      <c r="D7" s="333"/>
      <c r="E7" s="333"/>
    </row>
    <row r="8" ht="12.75">
      <c r="E8" s="55" t="s">
        <v>19</v>
      </c>
    </row>
    <row r="9" spans="1:5" ht="30" customHeight="1">
      <c r="A9" s="290" t="s">
        <v>21</v>
      </c>
      <c r="B9" s="404"/>
      <c r="C9" s="404"/>
      <c r="D9" s="404"/>
      <c r="E9" s="404"/>
    </row>
    <row r="10" spans="1:5" s="334" customFormat="1" ht="30" customHeight="1">
      <c r="A10" s="57"/>
      <c r="B10" s="335">
        <v>42735</v>
      </c>
      <c r="C10" s="335">
        <v>43100</v>
      </c>
      <c r="D10" s="335">
        <v>43465</v>
      </c>
      <c r="E10" s="335">
        <v>43830</v>
      </c>
    </row>
    <row r="11" spans="1:5" ht="30" customHeight="1">
      <c r="A11" s="336" t="s">
        <v>1045</v>
      </c>
      <c r="B11" s="82">
        <v>0</v>
      </c>
      <c r="C11" s="82">
        <v>0</v>
      </c>
      <c r="D11" s="82">
        <v>0</v>
      </c>
      <c r="E11" s="82">
        <v>0</v>
      </c>
    </row>
    <row r="12" spans="1:5" ht="30" customHeight="1">
      <c r="A12" s="82" t="s">
        <v>1046</v>
      </c>
      <c r="B12" s="82">
        <v>0</v>
      </c>
      <c r="C12" s="82">
        <v>0</v>
      </c>
      <c r="D12" s="82">
        <v>0</v>
      </c>
      <c r="E12" s="82">
        <v>0</v>
      </c>
    </row>
    <row r="13" spans="1:5" ht="30" customHeight="1">
      <c r="A13" s="82"/>
      <c r="B13" s="82"/>
      <c r="C13" s="82"/>
      <c r="D13" s="82"/>
      <c r="E13" s="82"/>
    </row>
    <row r="14" spans="1:5" ht="30" customHeight="1">
      <c r="A14" s="82"/>
      <c r="B14" s="82"/>
      <c r="C14" s="82"/>
      <c r="D14" s="82"/>
      <c r="E14" s="82"/>
    </row>
    <row r="15" spans="1:5" s="334" customFormat="1" ht="30" customHeight="1">
      <c r="A15" s="292" t="s">
        <v>1047</v>
      </c>
      <c r="B15" s="57">
        <f>SUM(B11:B14)</f>
        <v>0</v>
      </c>
      <c r="C15" s="57">
        <f>SUM(C11:C14)</f>
        <v>0</v>
      </c>
      <c r="D15" s="57">
        <f>SUM(D11:D14)</f>
        <v>0</v>
      </c>
      <c r="E15" s="57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46.00390625" style="34" customWidth="1"/>
    <col min="2" max="2" width="10.140625" style="34" customWidth="1"/>
    <col min="3" max="3" width="10.28125" style="34" customWidth="1"/>
    <col min="4" max="4" width="10.140625" style="34" customWidth="1"/>
    <col min="5" max="5" width="9.00390625" style="34" customWidth="1"/>
    <col min="6" max="6" width="10.140625" style="34" customWidth="1"/>
    <col min="7" max="7" width="0.2890625" style="34" hidden="1" customWidth="1"/>
    <col min="8" max="8" width="8.7109375" style="34" hidden="1" customWidth="1"/>
    <col min="9" max="9" width="7.57421875" style="34" hidden="1" customWidth="1"/>
    <col min="10" max="10" width="6.8515625" style="34" hidden="1" customWidth="1"/>
    <col min="11" max="12" width="9.140625" style="30" hidden="1" customWidth="1"/>
    <col min="13" max="16384" width="9.140625" style="30" customWidth="1"/>
  </cols>
  <sheetData>
    <row r="1" spans="1:12" ht="11.25">
      <c r="A1" s="380" t="s">
        <v>1056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ht="11.25">
      <c r="A2" s="360" t="s">
        <v>496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2.75">
      <c r="A3" s="222"/>
      <c r="B3" s="222"/>
      <c r="C3" s="222"/>
      <c r="D3" s="222"/>
      <c r="E3" s="222"/>
      <c r="F3" s="223" t="s">
        <v>19</v>
      </c>
      <c r="G3" s="14"/>
      <c r="H3" s="14"/>
      <c r="I3" s="14"/>
      <c r="J3" s="14"/>
      <c r="K3" s="14"/>
      <c r="L3" s="14"/>
    </row>
    <row r="4" spans="1:12" ht="102" customHeight="1">
      <c r="A4" s="224" t="s">
        <v>268</v>
      </c>
      <c r="B4" s="225" t="s">
        <v>101</v>
      </c>
      <c r="C4" s="225" t="s">
        <v>102</v>
      </c>
      <c r="D4" s="225" t="s">
        <v>103</v>
      </c>
      <c r="E4" s="225" t="s">
        <v>125</v>
      </c>
      <c r="F4" s="225" t="s">
        <v>29</v>
      </c>
      <c r="G4" s="14"/>
      <c r="H4" s="14"/>
      <c r="I4" s="14"/>
      <c r="J4" s="14"/>
      <c r="K4" s="14"/>
      <c r="L4" s="14"/>
    </row>
    <row r="5" spans="1:12" ht="12.75">
      <c r="A5" s="226" t="s">
        <v>269</v>
      </c>
      <c r="B5" s="227"/>
      <c r="C5" s="227"/>
      <c r="D5" s="227"/>
      <c r="E5" s="227"/>
      <c r="F5" s="228"/>
      <c r="G5" s="14"/>
      <c r="H5" s="14"/>
      <c r="I5" s="14"/>
      <c r="J5" s="14"/>
      <c r="K5" s="14"/>
      <c r="L5" s="14"/>
    </row>
    <row r="6" spans="1:12" s="31" customFormat="1" ht="21" customHeight="1">
      <c r="A6" s="229" t="s">
        <v>270</v>
      </c>
      <c r="B6" s="230">
        <v>362215</v>
      </c>
      <c r="C6" s="230">
        <f>SUM(C7:C10)</f>
        <v>404821</v>
      </c>
      <c r="D6" s="230">
        <f>SUM(D7:D10)</f>
        <v>434373</v>
      </c>
      <c r="E6" s="230">
        <f>SUM(E7:E10)</f>
        <v>434386</v>
      </c>
      <c r="F6" s="228">
        <f>E6/D6</f>
        <v>1.0000299281953529</v>
      </c>
      <c r="G6" s="14"/>
      <c r="H6" s="14"/>
      <c r="I6" s="14"/>
      <c r="J6" s="14"/>
      <c r="K6" s="14"/>
      <c r="L6" s="14"/>
    </row>
    <row r="7" spans="1:12" s="31" customFormat="1" ht="27" customHeight="1">
      <c r="A7" s="231" t="s">
        <v>271</v>
      </c>
      <c r="B7" s="232">
        <v>290008</v>
      </c>
      <c r="C7" s="232">
        <v>332614</v>
      </c>
      <c r="D7" s="232">
        <v>351227</v>
      </c>
      <c r="E7" s="232">
        <v>351227</v>
      </c>
      <c r="F7" s="228">
        <f aca="true" t="shared" si="0" ref="F7:F55">E7/D7</f>
        <v>1</v>
      </c>
      <c r="G7" s="14"/>
      <c r="H7" s="14"/>
      <c r="I7" s="14"/>
      <c r="J7" s="14"/>
      <c r="K7" s="14"/>
      <c r="L7" s="14"/>
    </row>
    <row r="8" spans="1:12" ht="12.75">
      <c r="A8" s="231" t="s">
        <v>272</v>
      </c>
      <c r="B8" s="232">
        <v>58350</v>
      </c>
      <c r="C8" s="232">
        <v>58350</v>
      </c>
      <c r="D8" s="232">
        <v>66684</v>
      </c>
      <c r="E8" s="232">
        <v>66684</v>
      </c>
      <c r="F8" s="228">
        <f t="shared" si="0"/>
        <v>1</v>
      </c>
      <c r="G8" s="14"/>
      <c r="H8" s="14"/>
      <c r="I8" s="14"/>
      <c r="J8" s="14"/>
      <c r="K8" s="14"/>
      <c r="L8" s="14"/>
    </row>
    <row r="9" spans="1:12" ht="12.75">
      <c r="A9" s="231" t="s">
        <v>273</v>
      </c>
      <c r="B9" s="232">
        <v>13857</v>
      </c>
      <c r="C9" s="232">
        <v>13857</v>
      </c>
      <c r="D9" s="232">
        <v>15462</v>
      </c>
      <c r="E9" s="232">
        <v>15475</v>
      </c>
      <c r="F9" s="228">
        <f t="shared" si="0"/>
        <v>1.000840770922261</v>
      </c>
      <c r="G9" s="14"/>
      <c r="H9" s="14"/>
      <c r="I9" s="14"/>
      <c r="J9" s="14"/>
      <c r="K9" s="14"/>
      <c r="L9" s="14"/>
    </row>
    <row r="10" spans="1:12" ht="12.75">
      <c r="A10" s="231" t="s">
        <v>274</v>
      </c>
      <c r="B10" s="232">
        <v>0</v>
      </c>
      <c r="C10" s="232">
        <v>0</v>
      </c>
      <c r="D10" s="232">
        <v>1000</v>
      </c>
      <c r="E10" s="232">
        <v>1000</v>
      </c>
      <c r="F10" s="228">
        <f t="shared" si="0"/>
        <v>1</v>
      </c>
      <c r="G10" s="14"/>
      <c r="H10" s="14"/>
      <c r="I10" s="14"/>
      <c r="J10" s="14"/>
      <c r="K10" s="14"/>
      <c r="L10" s="14"/>
    </row>
    <row r="11" spans="1:12" ht="12.75">
      <c r="A11" s="229" t="s">
        <v>275</v>
      </c>
      <c r="B11" s="230">
        <v>17648</v>
      </c>
      <c r="C11" s="230">
        <v>19284</v>
      </c>
      <c r="D11" s="230">
        <f>SUM(D12:D14)</f>
        <v>40273</v>
      </c>
      <c r="E11" s="230">
        <f>SUM(E12:E14)</f>
        <v>40013</v>
      </c>
      <c r="F11" s="228">
        <f t="shared" si="0"/>
        <v>0.9935440617783626</v>
      </c>
      <c r="G11" s="14"/>
      <c r="H11" s="14"/>
      <c r="I11" s="14"/>
      <c r="J11" s="14"/>
      <c r="K11" s="14"/>
      <c r="L11" s="14"/>
    </row>
    <row r="12" spans="1:12" ht="12.75">
      <c r="A12" s="231" t="s">
        <v>276</v>
      </c>
      <c r="B12" s="232">
        <v>2070</v>
      </c>
      <c r="C12" s="232">
        <v>3706</v>
      </c>
      <c r="D12" s="232">
        <v>9711</v>
      </c>
      <c r="E12" s="232">
        <v>9711</v>
      </c>
      <c r="F12" s="228">
        <f t="shared" si="0"/>
        <v>1</v>
      </c>
      <c r="G12" s="14"/>
      <c r="H12" s="14"/>
      <c r="I12" s="14"/>
      <c r="J12" s="14"/>
      <c r="K12" s="14"/>
      <c r="L12" s="14"/>
    </row>
    <row r="13" spans="1:12" ht="12.75">
      <c r="A13" s="231" t="s">
        <v>277</v>
      </c>
      <c r="B13" s="232">
        <v>0</v>
      </c>
      <c r="C13" s="232">
        <v>0</v>
      </c>
      <c r="D13" s="232">
        <v>787</v>
      </c>
      <c r="E13" s="232">
        <v>787</v>
      </c>
      <c r="F13" s="228">
        <f t="shared" si="0"/>
        <v>1</v>
      </c>
      <c r="G13" s="14"/>
      <c r="H13" s="14"/>
      <c r="I13" s="14"/>
      <c r="J13" s="14"/>
      <c r="K13" s="14"/>
      <c r="L13" s="14"/>
    </row>
    <row r="14" spans="1:12" ht="12.75">
      <c r="A14" s="231" t="s">
        <v>278</v>
      </c>
      <c r="B14" s="232">
        <v>15578</v>
      </c>
      <c r="C14" s="232">
        <v>15578</v>
      </c>
      <c r="D14" s="232">
        <v>29775</v>
      </c>
      <c r="E14" s="232">
        <v>29515</v>
      </c>
      <c r="F14" s="228">
        <f t="shared" si="0"/>
        <v>0.9912678421494543</v>
      </c>
      <c r="G14" s="14"/>
      <c r="H14" s="14"/>
      <c r="I14" s="14"/>
      <c r="J14" s="14"/>
      <c r="K14" s="14"/>
      <c r="L14" s="14"/>
    </row>
    <row r="15" spans="1:12" ht="12.75">
      <c r="A15" s="233" t="s">
        <v>193</v>
      </c>
      <c r="B15" s="230">
        <v>112364</v>
      </c>
      <c r="C15" s="230">
        <v>112364</v>
      </c>
      <c r="D15" s="230">
        <v>115281</v>
      </c>
      <c r="E15" s="230">
        <v>115281</v>
      </c>
      <c r="F15" s="228">
        <f t="shared" si="0"/>
        <v>1</v>
      </c>
      <c r="G15" s="14"/>
      <c r="H15" s="14"/>
      <c r="I15" s="14"/>
      <c r="J15" s="14"/>
      <c r="K15" s="14"/>
      <c r="L15" s="14"/>
    </row>
    <row r="16" spans="1:12" ht="12.75">
      <c r="A16" s="229" t="s">
        <v>194</v>
      </c>
      <c r="B16" s="230">
        <v>112364</v>
      </c>
      <c r="C16" s="230">
        <f>C17+C20</f>
        <v>112364</v>
      </c>
      <c r="D16" s="230">
        <v>115281</v>
      </c>
      <c r="E16" s="230">
        <v>115281</v>
      </c>
      <c r="F16" s="228">
        <f t="shared" si="0"/>
        <v>1</v>
      </c>
      <c r="G16" s="14"/>
      <c r="H16" s="14"/>
      <c r="I16" s="14"/>
      <c r="J16" s="14"/>
      <c r="K16" s="14"/>
      <c r="L16" s="14"/>
    </row>
    <row r="17" spans="1:12" ht="12.75">
      <c r="A17" s="231" t="s">
        <v>279</v>
      </c>
      <c r="B17" s="232">
        <v>112364</v>
      </c>
      <c r="C17" s="232">
        <v>112364</v>
      </c>
      <c r="D17" s="230">
        <v>115281</v>
      </c>
      <c r="E17" s="230">
        <v>115281</v>
      </c>
      <c r="F17" s="228">
        <f t="shared" si="0"/>
        <v>1</v>
      </c>
      <c r="G17" s="14"/>
      <c r="H17" s="14"/>
      <c r="I17" s="14"/>
      <c r="J17" s="14"/>
      <c r="K17" s="14"/>
      <c r="L17" s="14"/>
    </row>
    <row r="18" spans="1:12" ht="12.75">
      <c r="A18" s="234" t="s">
        <v>280</v>
      </c>
      <c r="B18" s="232">
        <v>87125</v>
      </c>
      <c r="C18" s="232">
        <v>0</v>
      </c>
      <c r="D18" s="232">
        <v>0</v>
      </c>
      <c r="E18" s="232">
        <v>0</v>
      </c>
      <c r="F18" s="228"/>
      <c r="G18" s="14"/>
      <c r="H18" s="14"/>
      <c r="I18" s="14"/>
      <c r="J18" s="14"/>
      <c r="K18" s="14"/>
      <c r="L18" s="14"/>
    </row>
    <row r="19" spans="1:12" ht="12.75">
      <c r="A19" s="234" t="s">
        <v>281</v>
      </c>
      <c r="B19" s="232">
        <v>25239</v>
      </c>
      <c r="C19" s="232">
        <v>0</v>
      </c>
      <c r="D19" s="232">
        <v>0</v>
      </c>
      <c r="E19" s="232">
        <v>0</v>
      </c>
      <c r="F19" s="228"/>
      <c r="G19" s="14"/>
      <c r="H19" s="14"/>
      <c r="I19" s="14"/>
      <c r="J19" s="14"/>
      <c r="K19" s="14"/>
      <c r="L19" s="14"/>
    </row>
    <row r="20" spans="1:12" ht="12.75">
      <c r="A20" s="231" t="s">
        <v>282</v>
      </c>
      <c r="B20" s="232"/>
      <c r="C20" s="232"/>
      <c r="D20" s="232"/>
      <c r="E20" s="232"/>
      <c r="F20" s="228"/>
      <c r="G20" s="14"/>
      <c r="H20" s="14"/>
      <c r="I20" s="14"/>
      <c r="J20" s="14"/>
      <c r="K20" s="14"/>
      <c r="L20" s="14"/>
    </row>
    <row r="21" spans="1:12" ht="12.75">
      <c r="A21" s="234" t="s">
        <v>283</v>
      </c>
      <c r="B21" s="232"/>
      <c r="C21" s="232"/>
      <c r="D21" s="232"/>
      <c r="E21" s="232"/>
      <c r="F21" s="228"/>
      <c r="G21" s="14"/>
      <c r="H21" s="14"/>
      <c r="I21" s="14"/>
      <c r="J21" s="14"/>
      <c r="K21" s="14"/>
      <c r="L21" s="14"/>
    </row>
    <row r="22" spans="1:12" ht="12.75">
      <c r="A22" s="234" t="s">
        <v>284</v>
      </c>
      <c r="B22" s="232"/>
      <c r="C22" s="232"/>
      <c r="D22" s="232"/>
      <c r="E22" s="232"/>
      <c r="F22" s="228"/>
      <c r="G22" s="14"/>
      <c r="H22" s="14"/>
      <c r="I22" s="14"/>
      <c r="J22" s="14"/>
      <c r="K22" s="14"/>
      <c r="L22" s="14"/>
    </row>
    <row r="23" spans="1:12" ht="12.75">
      <c r="A23" s="229" t="s">
        <v>197</v>
      </c>
      <c r="B23" s="230">
        <v>0</v>
      </c>
      <c r="C23" s="230">
        <v>0</v>
      </c>
      <c r="D23" s="230">
        <v>0</v>
      </c>
      <c r="E23" s="230">
        <v>0</v>
      </c>
      <c r="F23" s="228"/>
      <c r="G23" s="14"/>
      <c r="H23" s="14"/>
      <c r="I23" s="14"/>
      <c r="J23" s="14"/>
      <c r="K23" s="14"/>
      <c r="L23" s="14"/>
    </row>
    <row r="24" spans="1:12" ht="25.5">
      <c r="A24" s="330" t="s">
        <v>228</v>
      </c>
      <c r="B24" s="230">
        <v>49170</v>
      </c>
      <c r="C24" s="230">
        <v>50812</v>
      </c>
      <c r="D24" s="230">
        <v>54219</v>
      </c>
      <c r="E24" s="230">
        <v>54219</v>
      </c>
      <c r="F24" s="228">
        <v>1</v>
      </c>
      <c r="G24" s="14"/>
      <c r="H24" s="14"/>
      <c r="I24" s="14"/>
      <c r="J24" s="14"/>
      <c r="K24" s="14"/>
      <c r="L24" s="14"/>
    </row>
    <row r="25" spans="1:12" ht="12.75">
      <c r="A25" s="303" t="s">
        <v>484</v>
      </c>
      <c r="B25" s="230"/>
      <c r="C25" s="230"/>
      <c r="D25" s="230">
        <v>8699</v>
      </c>
      <c r="E25" s="230">
        <v>8699</v>
      </c>
      <c r="F25" s="228">
        <v>1</v>
      </c>
      <c r="G25" s="14"/>
      <c r="H25" s="14"/>
      <c r="I25" s="14"/>
      <c r="J25" s="14"/>
      <c r="K25" s="14"/>
      <c r="L25" s="14"/>
    </row>
    <row r="26" spans="1:12" ht="12.75">
      <c r="A26" s="235" t="s">
        <v>285</v>
      </c>
      <c r="B26" s="230">
        <v>492227</v>
      </c>
      <c r="C26" s="230">
        <f>C6+C11+C15</f>
        <v>536469</v>
      </c>
      <c r="D26" s="230">
        <f>D6+D11+D15+D24+D25</f>
        <v>652845</v>
      </c>
      <c r="E26" s="230">
        <f>E6+E11+E15+E24+E25</f>
        <v>652598</v>
      </c>
      <c r="F26" s="228">
        <f t="shared" si="0"/>
        <v>0.9996216559826605</v>
      </c>
      <c r="G26" s="14"/>
      <c r="H26" s="14"/>
      <c r="I26" s="14"/>
      <c r="J26" s="14"/>
      <c r="K26" s="14"/>
      <c r="L26" s="14"/>
    </row>
    <row r="27" spans="1:12" ht="12.75">
      <c r="A27" s="226" t="s">
        <v>286</v>
      </c>
      <c r="B27" s="230"/>
      <c r="C27" s="230"/>
      <c r="D27" s="230"/>
      <c r="E27" s="230"/>
      <c r="F27" s="228"/>
      <c r="G27" s="14"/>
      <c r="H27" s="14"/>
      <c r="I27" s="14"/>
      <c r="J27" s="14"/>
      <c r="K27" s="14"/>
      <c r="L27" s="14"/>
    </row>
    <row r="28" spans="1:12" ht="12.75">
      <c r="A28" s="229" t="s">
        <v>287</v>
      </c>
      <c r="B28" s="230">
        <v>483657</v>
      </c>
      <c r="C28" s="230">
        <f>C29+C30+C31+C32+C33</f>
        <v>502549</v>
      </c>
      <c r="D28" s="230">
        <f>D29+D30+D31+D32+D33</f>
        <v>551046</v>
      </c>
      <c r="E28" s="230">
        <f>SUM(E29:E33)</f>
        <v>422589</v>
      </c>
      <c r="F28" s="228">
        <f t="shared" si="0"/>
        <v>0.7668851602225586</v>
      </c>
      <c r="G28" s="14"/>
      <c r="H28" s="14"/>
      <c r="I28" s="14"/>
      <c r="J28" s="14"/>
      <c r="K28" s="14"/>
      <c r="L28" s="14"/>
    </row>
    <row r="29" spans="1:12" ht="12.75">
      <c r="A29" s="236" t="s">
        <v>288</v>
      </c>
      <c r="B29" s="230">
        <v>108705</v>
      </c>
      <c r="C29" s="230">
        <v>128781</v>
      </c>
      <c r="D29" s="230">
        <v>169972</v>
      </c>
      <c r="E29" s="230">
        <v>136273</v>
      </c>
      <c r="F29" s="228">
        <f t="shared" si="0"/>
        <v>0.8017379333066623</v>
      </c>
      <c r="G29" s="14"/>
      <c r="H29" s="14"/>
      <c r="I29" s="14"/>
      <c r="J29" s="14"/>
      <c r="K29" s="14"/>
      <c r="L29" s="14"/>
    </row>
    <row r="30" spans="1:12" ht="21">
      <c r="A30" s="237" t="s">
        <v>289</v>
      </c>
      <c r="B30" s="230">
        <v>21308</v>
      </c>
      <c r="C30" s="230">
        <v>24712</v>
      </c>
      <c r="D30" s="230">
        <v>28101</v>
      </c>
      <c r="E30" s="230">
        <v>27238</v>
      </c>
      <c r="F30" s="228">
        <f t="shared" si="0"/>
        <v>0.9692893491334827</v>
      </c>
      <c r="G30" s="14"/>
      <c r="H30" s="14"/>
      <c r="I30" s="14"/>
      <c r="J30" s="14"/>
      <c r="K30" s="14"/>
      <c r="L30" s="14"/>
    </row>
    <row r="31" spans="1:12" ht="12.75">
      <c r="A31" s="237" t="s">
        <v>290</v>
      </c>
      <c r="B31" s="230">
        <v>72874</v>
      </c>
      <c r="C31" s="230">
        <v>77379</v>
      </c>
      <c r="D31" s="230">
        <v>71034</v>
      </c>
      <c r="E31" s="230">
        <v>66175</v>
      </c>
      <c r="F31" s="228">
        <f t="shared" si="0"/>
        <v>0.9315961370611257</v>
      </c>
      <c r="G31" s="14"/>
      <c r="H31" s="14"/>
      <c r="I31" s="14"/>
      <c r="J31" s="14"/>
      <c r="K31" s="14"/>
      <c r="L31" s="14"/>
    </row>
    <row r="32" spans="1:12" ht="12.75">
      <c r="A32" s="237" t="s">
        <v>291</v>
      </c>
      <c r="B32" s="230">
        <v>28376</v>
      </c>
      <c r="C32" s="230">
        <v>28376</v>
      </c>
      <c r="D32" s="230">
        <v>31107</v>
      </c>
      <c r="E32" s="230">
        <v>30848</v>
      </c>
      <c r="F32" s="228">
        <f t="shared" si="0"/>
        <v>0.9916738997653262</v>
      </c>
      <c r="G32" s="14"/>
      <c r="H32" s="14"/>
      <c r="I32" s="14"/>
      <c r="J32" s="14"/>
      <c r="K32" s="14"/>
      <c r="L32" s="14"/>
    </row>
    <row r="33" spans="1:12" ht="12.75">
      <c r="A33" s="237" t="s">
        <v>292</v>
      </c>
      <c r="B33" s="230">
        <v>252394</v>
      </c>
      <c r="C33" s="230">
        <v>243301</v>
      </c>
      <c r="D33" s="230">
        <v>250832</v>
      </c>
      <c r="E33" s="230">
        <f>SUM(E34:E35)</f>
        <v>162055</v>
      </c>
      <c r="F33" s="228">
        <f t="shared" si="0"/>
        <v>0.6460698794412196</v>
      </c>
      <c r="G33" s="14"/>
      <c r="H33" s="14"/>
      <c r="I33" s="14"/>
      <c r="J33" s="14"/>
      <c r="K33" s="14"/>
      <c r="L33" s="14"/>
    </row>
    <row r="34" spans="1:12" s="32" customFormat="1" ht="12.75">
      <c r="A34" s="238" t="s">
        <v>293</v>
      </c>
      <c r="B34" s="232">
        <v>160877</v>
      </c>
      <c r="C34" s="232">
        <v>177071</v>
      </c>
      <c r="D34" s="232">
        <v>158228</v>
      </c>
      <c r="E34" s="232">
        <v>158228</v>
      </c>
      <c r="F34" s="228">
        <f t="shared" si="0"/>
        <v>1</v>
      </c>
      <c r="G34" s="14"/>
      <c r="H34" s="14"/>
      <c r="I34" s="14"/>
      <c r="J34" s="14"/>
      <c r="K34" s="14"/>
      <c r="L34" s="14"/>
    </row>
    <row r="35" spans="1:12" s="32" customFormat="1" ht="12.75">
      <c r="A35" s="238" t="s">
        <v>294</v>
      </c>
      <c r="B35" s="232">
        <v>4451</v>
      </c>
      <c r="C35" s="232">
        <v>4451</v>
      </c>
      <c r="D35" s="232">
        <v>3827</v>
      </c>
      <c r="E35" s="232">
        <v>3827</v>
      </c>
      <c r="F35" s="228">
        <f t="shared" si="0"/>
        <v>1</v>
      </c>
      <c r="G35" s="14"/>
      <c r="H35" s="14"/>
      <c r="I35" s="14"/>
      <c r="J35" s="14"/>
      <c r="K35" s="14"/>
      <c r="L35" s="14"/>
    </row>
    <row r="36" spans="1:12" s="32" customFormat="1" ht="12.75">
      <c r="A36" s="238" t="s">
        <v>295</v>
      </c>
      <c r="B36" s="232">
        <v>0</v>
      </c>
      <c r="C36" s="232">
        <v>0</v>
      </c>
      <c r="D36" s="232">
        <v>0</v>
      </c>
      <c r="E36" s="232">
        <v>0</v>
      </c>
      <c r="F36" s="228"/>
      <c r="G36" s="14"/>
      <c r="H36" s="14"/>
      <c r="I36" s="14"/>
      <c r="J36" s="14"/>
      <c r="K36" s="14"/>
      <c r="L36" s="14"/>
    </row>
    <row r="37" spans="1:12" ht="12.75">
      <c r="A37" s="238" t="s">
        <v>296</v>
      </c>
      <c r="B37" s="232">
        <v>52749</v>
      </c>
      <c r="C37" s="232">
        <v>8526</v>
      </c>
      <c r="D37" s="232">
        <v>35523</v>
      </c>
      <c r="E37" s="232"/>
      <c r="F37" s="228">
        <f t="shared" si="0"/>
        <v>0</v>
      </c>
      <c r="G37" s="14"/>
      <c r="H37" s="14"/>
      <c r="I37" s="14"/>
      <c r="J37" s="14"/>
      <c r="K37" s="14"/>
      <c r="L37" s="14"/>
    </row>
    <row r="38" spans="1:12" ht="12.75">
      <c r="A38" s="238" t="s">
        <v>297</v>
      </c>
      <c r="B38" s="232">
        <v>34317</v>
      </c>
      <c r="C38" s="232">
        <v>7322</v>
      </c>
      <c r="D38" s="232">
        <v>7322</v>
      </c>
      <c r="E38" s="232"/>
      <c r="F38" s="228">
        <f t="shared" si="0"/>
        <v>0</v>
      </c>
      <c r="G38" s="14"/>
      <c r="H38" s="14"/>
      <c r="I38" s="14"/>
      <c r="J38" s="14"/>
      <c r="K38" s="14"/>
      <c r="L38" s="14"/>
    </row>
    <row r="39" spans="1:12" ht="12.75">
      <c r="A39" s="238" t="s">
        <v>298</v>
      </c>
      <c r="B39" s="232"/>
      <c r="C39" s="232">
        <v>45931</v>
      </c>
      <c r="D39" s="232">
        <v>45931</v>
      </c>
      <c r="E39" s="232"/>
      <c r="F39" s="228">
        <f t="shared" si="0"/>
        <v>0</v>
      </c>
      <c r="G39" s="14"/>
      <c r="H39" s="14"/>
      <c r="I39" s="14"/>
      <c r="J39" s="14"/>
      <c r="K39" s="14"/>
      <c r="L39" s="14"/>
    </row>
    <row r="40" spans="1:12" ht="12.75">
      <c r="A40" s="229" t="s">
        <v>299</v>
      </c>
      <c r="B40" s="230">
        <v>8570</v>
      </c>
      <c r="C40" s="230">
        <f>SUM(C41:C42)</f>
        <v>33920</v>
      </c>
      <c r="D40" s="230">
        <f>SUM(D41:D42)</f>
        <v>30944</v>
      </c>
      <c r="E40" s="230">
        <f>SUM(E41:E42)</f>
        <v>30944</v>
      </c>
      <c r="F40" s="228">
        <f t="shared" si="0"/>
        <v>1</v>
      </c>
      <c r="G40" s="14"/>
      <c r="H40" s="14"/>
      <c r="I40" s="14"/>
      <c r="J40" s="14"/>
      <c r="K40" s="14"/>
      <c r="L40" s="14"/>
    </row>
    <row r="41" spans="1:12" s="31" customFormat="1" ht="24.75" customHeight="1">
      <c r="A41" s="231" t="s">
        <v>300</v>
      </c>
      <c r="B41" s="232">
        <v>8570</v>
      </c>
      <c r="C41" s="232">
        <v>26693</v>
      </c>
      <c r="D41" s="232">
        <v>28096</v>
      </c>
      <c r="E41" s="232">
        <v>28096</v>
      </c>
      <c r="F41" s="228">
        <f t="shared" si="0"/>
        <v>1</v>
      </c>
      <c r="G41" s="14"/>
      <c r="H41" s="14"/>
      <c r="I41" s="14"/>
      <c r="J41" s="14"/>
      <c r="K41" s="14"/>
      <c r="L41" s="14"/>
    </row>
    <row r="42" spans="1:12" s="31" customFormat="1" ht="27" customHeight="1">
      <c r="A42" s="231" t="s">
        <v>301</v>
      </c>
      <c r="B42" s="232">
        <v>0</v>
      </c>
      <c r="C42" s="232">
        <v>7227</v>
      </c>
      <c r="D42" s="232">
        <v>2848</v>
      </c>
      <c r="E42" s="232">
        <v>2848</v>
      </c>
      <c r="F42" s="228">
        <f t="shared" si="0"/>
        <v>1</v>
      </c>
      <c r="G42" s="14"/>
      <c r="H42" s="14"/>
      <c r="I42" s="14"/>
      <c r="J42" s="14"/>
      <c r="K42" s="14"/>
      <c r="L42" s="14"/>
    </row>
    <row r="43" spans="1:12" ht="12.75">
      <c r="A43" s="231" t="s">
        <v>302</v>
      </c>
      <c r="B43" s="232">
        <v>0</v>
      </c>
      <c r="C43" s="232">
        <v>0</v>
      </c>
      <c r="D43" s="232">
        <v>0</v>
      </c>
      <c r="E43" s="232">
        <v>0</v>
      </c>
      <c r="F43" s="228"/>
      <c r="G43" s="14"/>
      <c r="H43" s="14"/>
      <c r="I43" s="14"/>
      <c r="J43" s="14"/>
      <c r="K43" s="14"/>
      <c r="L43" s="14"/>
    </row>
    <row r="44" spans="1:12" ht="12.75">
      <c r="A44" s="238" t="s">
        <v>303</v>
      </c>
      <c r="B44" s="232"/>
      <c r="C44" s="232"/>
      <c r="D44" s="232"/>
      <c r="E44" s="232"/>
      <c r="F44" s="228"/>
      <c r="G44" s="14"/>
      <c r="H44" s="6"/>
      <c r="I44" s="6"/>
      <c r="J44" s="6"/>
      <c r="K44" s="6"/>
      <c r="L44" s="6"/>
    </row>
    <row r="45" spans="1:12" ht="22.5">
      <c r="A45" s="239" t="s">
        <v>304</v>
      </c>
      <c r="B45" s="232">
        <v>0</v>
      </c>
      <c r="C45" s="232">
        <v>0</v>
      </c>
      <c r="D45" s="232">
        <v>0</v>
      </c>
      <c r="E45" s="232">
        <v>0</v>
      </c>
      <c r="F45" s="228"/>
      <c r="G45" s="14"/>
      <c r="H45" s="14"/>
      <c r="I45" s="14"/>
      <c r="J45" s="14"/>
      <c r="K45" s="14"/>
      <c r="L45" s="14"/>
    </row>
    <row r="46" spans="1:12" ht="12.75">
      <c r="A46" s="238" t="s">
        <v>305</v>
      </c>
      <c r="B46" s="232">
        <v>0</v>
      </c>
      <c r="C46" s="232">
        <v>0</v>
      </c>
      <c r="D46" s="232">
        <v>0</v>
      </c>
      <c r="E46" s="232">
        <v>0</v>
      </c>
      <c r="F46" s="228"/>
      <c r="G46" s="14"/>
      <c r="H46" s="14"/>
      <c r="I46" s="14"/>
      <c r="J46" s="14"/>
      <c r="K46" s="14"/>
      <c r="L46" s="14"/>
    </row>
    <row r="47" spans="1:12" ht="12.75">
      <c r="A47" s="233" t="s">
        <v>265</v>
      </c>
      <c r="B47" s="230">
        <v>0</v>
      </c>
      <c r="C47" s="230">
        <v>0</v>
      </c>
      <c r="D47" s="230">
        <v>0</v>
      </c>
      <c r="E47" s="230">
        <v>0</v>
      </c>
      <c r="F47" s="228"/>
      <c r="G47" s="14"/>
      <c r="H47" s="14"/>
      <c r="I47" s="14"/>
      <c r="J47" s="14"/>
      <c r="K47" s="14"/>
      <c r="L47" s="14"/>
    </row>
    <row r="48" spans="1:12" ht="12.75">
      <c r="A48" s="229" t="s">
        <v>306</v>
      </c>
      <c r="B48" s="230">
        <v>0</v>
      </c>
      <c r="C48" s="230">
        <v>0</v>
      </c>
      <c r="D48" s="230">
        <v>0</v>
      </c>
      <c r="E48" s="230">
        <v>0</v>
      </c>
      <c r="F48" s="228"/>
      <c r="G48" s="14"/>
      <c r="H48" s="14"/>
      <c r="I48" s="14"/>
      <c r="J48" s="14"/>
      <c r="K48" s="14"/>
      <c r="L48" s="14"/>
    </row>
    <row r="49" spans="1:12" ht="12.75">
      <c r="A49" s="240" t="s">
        <v>307</v>
      </c>
      <c r="B49" s="230"/>
      <c r="C49" s="230"/>
      <c r="D49" s="230"/>
      <c r="E49" s="230"/>
      <c r="F49" s="228"/>
      <c r="G49" s="14"/>
      <c r="H49" s="14"/>
      <c r="I49" s="14"/>
      <c r="J49" s="14"/>
      <c r="K49" s="14"/>
      <c r="L49" s="14"/>
    </row>
    <row r="50" spans="1:12" ht="12.75">
      <c r="A50" s="234" t="s">
        <v>280</v>
      </c>
      <c r="B50" s="230"/>
      <c r="C50" s="230"/>
      <c r="D50" s="230"/>
      <c r="E50" s="230"/>
      <c r="F50" s="228"/>
      <c r="G50" s="14"/>
      <c r="H50" s="14"/>
      <c r="I50" s="14"/>
      <c r="J50" s="14"/>
      <c r="K50" s="14"/>
      <c r="L50" s="14"/>
    </row>
    <row r="51" spans="1:12" ht="12.75">
      <c r="A51" s="234" t="s">
        <v>281</v>
      </c>
      <c r="B51" s="230"/>
      <c r="C51" s="230"/>
      <c r="D51" s="230"/>
      <c r="E51" s="230"/>
      <c r="F51" s="228"/>
      <c r="G51" s="14"/>
      <c r="H51" s="14"/>
      <c r="I51" s="14"/>
      <c r="J51" s="14"/>
      <c r="K51" s="14"/>
      <c r="L51" s="14"/>
    </row>
    <row r="52" spans="1:12" ht="12.75">
      <c r="A52" s="229" t="s">
        <v>227</v>
      </c>
      <c r="B52" s="230">
        <v>0</v>
      </c>
      <c r="C52" s="230">
        <v>0</v>
      </c>
      <c r="D52" s="230">
        <v>0</v>
      </c>
      <c r="E52" s="230">
        <v>0</v>
      </c>
      <c r="F52" s="228"/>
      <c r="G52" s="14"/>
      <c r="H52" s="14"/>
      <c r="I52" s="14"/>
      <c r="J52" s="14"/>
      <c r="K52" s="14"/>
      <c r="L52" s="14"/>
    </row>
    <row r="53" spans="1:12" ht="32.25" customHeight="1">
      <c r="A53" s="330" t="s">
        <v>228</v>
      </c>
      <c r="B53" s="302">
        <v>49170</v>
      </c>
      <c r="C53" s="302">
        <v>50812</v>
      </c>
      <c r="D53" s="302">
        <v>54219</v>
      </c>
      <c r="E53" s="302">
        <v>54219</v>
      </c>
      <c r="F53" s="228">
        <f t="shared" si="0"/>
        <v>1</v>
      </c>
      <c r="G53" s="90">
        <f>E53/D53</f>
        <v>1</v>
      </c>
      <c r="H53" s="92"/>
      <c r="I53" s="92"/>
      <c r="J53" s="92"/>
      <c r="K53" s="92"/>
      <c r="L53" s="92"/>
    </row>
    <row r="54" spans="1:7" s="306" customFormat="1" ht="20.25" customHeight="1">
      <c r="A54" s="303" t="s">
        <v>484</v>
      </c>
      <c r="B54" s="304"/>
      <c r="C54" s="305"/>
      <c r="D54" s="302">
        <v>16636</v>
      </c>
      <c r="E54" s="302">
        <v>7937</v>
      </c>
      <c r="F54" s="228">
        <f t="shared" si="0"/>
        <v>0.47709786006251503</v>
      </c>
      <c r="G54" s="90" t="e">
        <f>E54/#REF!</f>
        <v>#REF!</v>
      </c>
    </row>
    <row r="55" spans="1:12" ht="19.5" customHeight="1">
      <c r="A55" s="235" t="s">
        <v>308</v>
      </c>
      <c r="B55" s="230">
        <v>492227</v>
      </c>
      <c r="C55" s="230">
        <f>C28+C40</f>
        <v>536469</v>
      </c>
      <c r="D55" s="230">
        <f>D28+D40+D53+D54</f>
        <v>652845</v>
      </c>
      <c r="E55" s="230">
        <f>E28+E40+E53+E54</f>
        <v>515689</v>
      </c>
      <c r="F55" s="228">
        <f t="shared" si="0"/>
        <v>0.7899103156185618</v>
      </c>
      <c r="G55" s="14"/>
      <c r="H55" s="14"/>
      <c r="I55" s="14"/>
      <c r="J55" s="14"/>
      <c r="K55" s="14"/>
      <c r="L55" s="14"/>
    </row>
    <row r="56" ht="11.25">
      <c r="A56" s="33"/>
    </row>
    <row r="57" ht="11.25">
      <c r="A57" s="33"/>
    </row>
    <row r="58" ht="11.25">
      <c r="A58" s="33"/>
    </row>
    <row r="59" ht="11.25">
      <c r="A59" s="33"/>
    </row>
    <row r="60" ht="11.25">
      <c r="A60" s="33"/>
    </row>
    <row r="61" ht="11.25">
      <c r="A61" s="33"/>
    </row>
    <row r="62" ht="11.25">
      <c r="A62" s="33"/>
    </row>
    <row r="63" ht="11.25">
      <c r="A63" s="33"/>
    </row>
    <row r="64" ht="11.25">
      <c r="A64" s="33"/>
    </row>
  </sheetData>
  <sheetProtection/>
  <mergeCells count="2">
    <mergeCell ref="A2:L2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79.57421875" style="0" customWidth="1"/>
    <col min="2" max="2" width="0" style="84" hidden="1" customWidth="1"/>
    <col min="3" max="3" width="13.140625" style="0" customWidth="1"/>
    <col min="4" max="6" width="9.57421875" style="0" customWidth="1"/>
    <col min="8" max="8" width="0.13671875" style="0" customWidth="1"/>
    <col min="9" max="13" width="9.140625" style="0" hidden="1" customWidth="1"/>
  </cols>
  <sheetData>
    <row r="1" spans="1:13" ht="12.75">
      <c r="A1" s="380" t="s">
        <v>1057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2.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ht="6" customHeight="1" hidden="1">
      <c r="A3" s="83" t="s">
        <v>132</v>
      </c>
    </row>
    <row r="4" spans="1:3" ht="19.5" customHeight="1">
      <c r="A4" s="362" t="s">
        <v>133</v>
      </c>
      <c r="B4" s="362"/>
      <c r="C4" s="362"/>
    </row>
    <row r="5" spans="1:3" ht="19.5" customHeight="1">
      <c r="A5" s="362" t="s">
        <v>485</v>
      </c>
      <c r="B5" s="362"/>
      <c r="C5" s="362"/>
    </row>
    <row r="6" spans="1:7" ht="21" customHeight="1">
      <c r="A6" s="85"/>
      <c r="C6" s="363" t="s">
        <v>19</v>
      </c>
      <c r="D6" s="364"/>
      <c r="E6" s="364"/>
      <c r="F6" s="364"/>
      <c r="G6" s="364"/>
    </row>
    <row r="7" spans="1:8" ht="54.75" customHeight="1">
      <c r="A7" s="86" t="s">
        <v>134</v>
      </c>
      <c r="B7" s="86" t="s">
        <v>135</v>
      </c>
      <c r="C7" s="24" t="s">
        <v>101</v>
      </c>
      <c r="D7" s="24" t="s">
        <v>102</v>
      </c>
      <c r="E7" s="24" t="s">
        <v>103</v>
      </c>
      <c r="F7" s="24" t="s">
        <v>125</v>
      </c>
      <c r="G7" s="24" t="s">
        <v>29</v>
      </c>
      <c r="H7" s="87"/>
    </row>
    <row r="8" spans="1:12" ht="13.5" customHeight="1">
      <c r="A8" s="88" t="s">
        <v>137</v>
      </c>
      <c r="B8" s="89" t="e">
        <f>B9+B33+B48+B59</f>
        <v>#REF!</v>
      </c>
      <c r="C8" s="89"/>
      <c r="D8" s="89"/>
      <c r="E8" s="89"/>
      <c r="F8" s="89"/>
      <c r="G8" s="90"/>
      <c r="H8" s="91"/>
      <c r="I8" s="92"/>
      <c r="J8" s="92"/>
      <c r="K8" s="92"/>
      <c r="L8" s="92"/>
    </row>
    <row r="9" spans="1:12" ht="13.5" customHeight="1">
      <c r="A9" s="93" t="s">
        <v>138</v>
      </c>
      <c r="B9" s="89" t="e">
        <f>B10+B27</f>
        <v>#REF!</v>
      </c>
      <c r="C9" s="89">
        <f>C10+C27</f>
        <v>290008</v>
      </c>
      <c r="D9" s="89">
        <f>D10+D27</f>
        <v>332614</v>
      </c>
      <c r="E9" s="89">
        <f>SUM(E27+E10)</f>
        <v>350266</v>
      </c>
      <c r="F9" s="89">
        <f>SUM(F27+F10)</f>
        <v>350266</v>
      </c>
      <c r="G9" s="90">
        <f>F9/E9</f>
        <v>1</v>
      </c>
      <c r="H9" s="94" t="s">
        <v>139</v>
      </c>
      <c r="I9" s="92"/>
      <c r="J9" s="92"/>
      <c r="K9" s="92"/>
      <c r="L9" s="92"/>
    </row>
    <row r="10" spans="1:12" s="99" customFormat="1" ht="13.5" customHeight="1">
      <c r="A10" s="95" t="s">
        <v>140</v>
      </c>
      <c r="B10" s="96" t="e">
        <f>B11+B22+B23+B24+B25+#REF!</f>
        <v>#REF!</v>
      </c>
      <c r="C10" s="96">
        <f>SUM(C25+C24+C23+C22+C11)</f>
        <v>226189</v>
      </c>
      <c r="D10" s="96">
        <f>SUM(D25+D24+D23+D22+D11)</f>
        <v>242406</v>
      </c>
      <c r="E10" s="96">
        <f>SUM(E26+E25+E24+E23+E22+E11)</f>
        <v>252135</v>
      </c>
      <c r="F10" s="96">
        <f>SUM(F26+F25+F24+F23+F22+F11)</f>
        <v>252135</v>
      </c>
      <c r="G10" s="90">
        <f aca="true" t="shared" si="0" ref="G10:G73">F10/E10</f>
        <v>1</v>
      </c>
      <c r="H10" s="97" t="s">
        <v>141</v>
      </c>
      <c r="I10" s="98"/>
      <c r="J10" s="98"/>
      <c r="K10" s="98"/>
      <c r="L10" s="98"/>
    </row>
    <row r="11" spans="1:12" s="104" customFormat="1" ht="13.5" customHeight="1">
      <c r="A11" s="100" t="s">
        <v>142</v>
      </c>
      <c r="B11" s="101">
        <f>B12+B13+B18+B19+B20+B21</f>
        <v>290009</v>
      </c>
      <c r="C11" s="101">
        <v>67027</v>
      </c>
      <c r="D11" s="101">
        <v>67027</v>
      </c>
      <c r="E11" s="101">
        <f>SUM(E20+E18+E13+E12)</f>
        <v>63506</v>
      </c>
      <c r="F11" s="101">
        <f>SUM(F20+F18+F13+F12)</f>
        <v>63506</v>
      </c>
      <c r="G11" s="90">
        <f t="shared" si="0"/>
        <v>1</v>
      </c>
      <c r="H11" s="102"/>
      <c r="I11" s="103"/>
      <c r="J11" s="103"/>
      <c r="K11" s="103"/>
      <c r="L11" s="103"/>
    </row>
    <row r="12" spans="1:12" ht="13.5" customHeight="1">
      <c r="A12" s="105" t="s">
        <v>143</v>
      </c>
      <c r="B12" s="106">
        <v>62425</v>
      </c>
      <c r="C12" s="106">
        <v>39892</v>
      </c>
      <c r="D12" s="106">
        <v>39892</v>
      </c>
      <c r="E12" s="106">
        <v>39892</v>
      </c>
      <c r="F12" s="106">
        <v>39892</v>
      </c>
      <c r="G12" s="90">
        <f t="shared" si="0"/>
        <v>1</v>
      </c>
      <c r="H12" s="107"/>
      <c r="I12" s="92"/>
      <c r="J12" s="92"/>
      <c r="K12" s="92"/>
      <c r="L12" s="92"/>
    </row>
    <row r="13" spans="1:12" ht="13.5" customHeight="1">
      <c r="A13" s="105" t="s">
        <v>144</v>
      </c>
      <c r="B13" s="106">
        <f>SUM(B14:B17)</f>
        <v>68541</v>
      </c>
      <c r="C13" s="106">
        <v>20528</v>
      </c>
      <c r="D13" s="106">
        <v>20528</v>
      </c>
      <c r="E13" s="106">
        <v>20528</v>
      </c>
      <c r="F13" s="106">
        <v>20528</v>
      </c>
      <c r="G13" s="90">
        <f t="shared" si="0"/>
        <v>1</v>
      </c>
      <c r="H13" s="108"/>
      <c r="I13" s="92"/>
      <c r="J13" s="92"/>
      <c r="K13" s="92"/>
      <c r="L13" s="92"/>
    </row>
    <row r="14" spans="1:12" ht="13.5" customHeight="1">
      <c r="A14" s="109" t="s">
        <v>145</v>
      </c>
      <c r="B14" s="106">
        <v>14937</v>
      </c>
      <c r="C14" s="106">
        <v>7397</v>
      </c>
      <c r="D14" s="106">
        <v>7397</v>
      </c>
      <c r="E14" s="106">
        <v>7397</v>
      </c>
      <c r="F14" s="106">
        <v>7397</v>
      </c>
      <c r="G14" s="90">
        <f t="shared" si="0"/>
        <v>1</v>
      </c>
      <c r="H14" s="107"/>
      <c r="I14" s="92"/>
      <c r="J14" s="92"/>
      <c r="K14" s="92"/>
      <c r="L14" s="92"/>
    </row>
    <row r="15" spans="1:12" ht="13.5" customHeight="1">
      <c r="A15" s="109" t="s">
        <v>146</v>
      </c>
      <c r="B15" s="106">
        <v>35072</v>
      </c>
      <c r="C15" s="106">
        <v>7936</v>
      </c>
      <c r="D15" s="106">
        <v>7936</v>
      </c>
      <c r="E15" s="106">
        <v>7936</v>
      </c>
      <c r="F15" s="106">
        <v>7936</v>
      </c>
      <c r="G15" s="90">
        <f t="shared" si="0"/>
        <v>1</v>
      </c>
      <c r="H15" s="107"/>
      <c r="I15" s="92"/>
      <c r="J15" s="92"/>
      <c r="K15" s="92"/>
      <c r="L15" s="92"/>
    </row>
    <row r="16" spans="1:12" ht="13.5" customHeight="1">
      <c r="A16" s="109" t="s">
        <v>147</v>
      </c>
      <c r="B16" s="106">
        <v>100</v>
      </c>
      <c r="C16" s="106">
        <v>1999</v>
      </c>
      <c r="D16" s="106">
        <v>1999</v>
      </c>
      <c r="E16" s="106">
        <v>1999</v>
      </c>
      <c r="F16" s="106">
        <v>1999</v>
      </c>
      <c r="G16" s="90">
        <f t="shared" si="0"/>
        <v>1</v>
      </c>
      <c r="H16" s="107"/>
      <c r="I16" s="92"/>
      <c r="J16" s="92"/>
      <c r="K16" s="92"/>
      <c r="L16" s="92"/>
    </row>
    <row r="17" spans="1:12" ht="13.5" customHeight="1">
      <c r="A17" s="109" t="s">
        <v>148</v>
      </c>
      <c r="B17" s="106">
        <v>18432</v>
      </c>
      <c r="C17" s="106">
        <v>3196</v>
      </c>
      <c r="D17" s="106">
        <v>3196</v>
      </c>
      <c r="E17" s="106">
        <v>3196</v>
      </c>
      <c r="F17" s="106">
        <v>3196</v>
      </c>
      <c r="G17" s="90">
        <f t="shared" si="0"/>
        <v>1</v>
      </c>
      <c r="H17" s="107"/>
      <c r="I17" s="92"/>
      <c r="J17" s="92"/>
      <c r="K17" s="92"/>
      <c r="L17" s="92"/>
    </row>
    <row r="18" spans="1:12" ht="13.5" customHeight="1">
      <c r="A18" s="105" t="s">
        <v>149</v>
      </c>
      <c r="B18" s="106">
        <v>7223</v>
      </c>
      <c r="C18" s="106">
        <v>6334</v>
      </c>
      <c r="D18" s="106">
        <v>6334</v>
      </c>
      <c r="E18" s="106">
        <v>2813</v>
      </c>
      <c r="F18" s="106">
        <v>2813</v>
      </c>
      <c r="G18" s="90">
        <f t="shared" si="0"/>
        <v>1</v>
      </c>
      <c r="H18" s="107"/>
      <c r="I18" s="92"/>
      <c r="J18" s="92"/>
      <c r="K18" s="92"/>
      <c r="L18" s="92"/>
    </row>
    <row r="19" spans="1:12" ht="13.5" customHeight="1">
      <c r="A19" s="105" t="s">
        <v>150</v>
      </c>
      <c r="B19" s="110">
        <v>173076</v>
      </c>
      <c r="C19" s="110">
        <v>0</v>
      </c>
      <c r="D19" s="110">
        <v>0</v>
      </c>
      <c r="E19" s="110"/>
      <c r="F19" s="110"/>
      <c r="G19" s="90"/>
      <c r="H19" s="107"/>
      <c r="I19" s="92"/>
      <c r="J19" s="92"/>
      <c r="K19" s="92"/>
      <c r="L19" s="92"/>
    </row>
    <row r="20" spans="1:12" ht="13.5" customHeight="1">
      <c r="A20" s="105" t="s">
        <v>151</v>
      </c>
      <c r="B20" s="106">
        <v>161</v>
      </c>
      <c r="C20" s="106">
        <v>273</v>
      </c>
      <c r="D20" s="106">
        <v>273</v>
      </c>
      <c r="E20" s="106">
        <v>273</v>
      </c>
      <c r="F20" s="106">
        <v>273</v>
      </c>
      <c r="G20" s="90">
        <f t="shared" si="0"/>
        <v>1</v>
      </c>
      <c r="H20" s="107"/>
      <c r="I20" s="92"/>
      <c r="J20" s="92"/>
      <c r="K20" s="92"/>
      <c r="L20" s="92"/>
    </row>
    <row r="21" spans="1:12" ht="13.5" customHeight="1">
      <c r="A21" s="111" t="s">
        <v>152</v>
      </c>
      <c r="B21" s="101">
        <v>-21417</v>
      </c>
      <c r="C21" s="101">
        <v>0</v>
      </c>
      <c r="D21" s="101">
        <v>0</v>
      </c>
      <c r="E21" s="101"/>
      <c r="F21" s="101"/>
      <c r="G21" s="90"/>
      <c r="H21" s="107"/>
      <c r="I21" s="92"/>
      <c r="J21" s="92"/>
      <c r="K21" s="92"/>
      <c r="L21" s="92"/>
    </row>
    <row r="22" spans="1:12" s="104" customFormat="1" ht="13.5" customHeight="1">
      <c r="A22" s="112" t="s">
        <v>153</v>
      </c>
      <c r="B22" s="101">
        <v>45148</v>
      </c>
      <c r="C22" s="101">
        <v>60864</v>
      </c>
      <c r="D22" s="101">
        <v>60864</v>
      </c>
      <c r="E22" s="101">
        <v>60864</v>
      </c>
      <c r="F22" s="101">
        <v>60864</v>
      </c>
      <c r="G22" s="90">
        <f t="shared" si="0"/>
        <v>1</v>
      </c>
      <c r="H22" s="113"/>
      <c r="I22" s="103"/>
      <c r="J22" s="103"/>
      <c r="K22" s="103"/>
      <c r="L22" s="103"/>
    </row>
    <row r="23" spans="1:12" s="104" customFormat="1" ht="25.5" customHeight="1">
      <c r="A23" s="112" t="s">
        <v>154</v>
      </c>
      <c r="B23" s="101">
        <v>22868</v>
      </c>
      <c r="C23" s="101">
        <v>95624</v>
      </c>
      <c r="D23" s="101">
        <v>95624</v>
      </c>
      <c r="E23" s="101">
        <v>104571</v>
      </c>
      <c r="F23" s="101">
        <v>104571</v>
      </c>
      <c r="G23" s="90">
        <f t="shared" si="0"/>
        <v>1</v>
      </c>
      <c r="H23" s="113"/>
      <c r="I23" s="103"/>
      <c r="J23" s="103"/>
      <c r="K23" s="103"/>
      <c r="L23" s="103"/>
    </row>
    <row r="24" spans="1:12" s="104" customFormat="1" ht="13.5" customHeight="1">
      <c r="A24" s="112" t="s">
        <v>155</v>
      </c>
      <c r="B24" s="101">
        <v>3049</v>
      </c>
      <c r="C24" s="101">
        <v>2674</v>
      </c>
      <c r="D24" s="101">
        <v>2674</v>
      </c>
      <c r="E24" s="101">
        <v>2674</v>
      </c>
      <c r="F24" s="101">
        <v>2674</v>
      </c>
      <c r="G24" s="90">
        <f t="shared" si="0"/>
        <v>1</v>
      </c>
      <c r="H24" s="114"/>
      <c r="I24" s="103"/>
      <c r="J24" s="103"/>
      <c r="K24" s="103"/>
      <c r="L24" s="103"/>
    </row>
    <row r="25" spans="1:12" s="104" customFormat="1" ht="13.5" customHeight="1">
      <c r="A25" s="112" t="s">
        <v>156</v>
      </c>
      <c r="B25" s="101"/>
      <c r="C25" s="101"/>
      <c r="D25" s="101">
        <v>16217</v>
      </c>
      <c r="E25" s="101">
        <v>19077</v>
      </c>
      <c r="F25" s="101">
        <v>19077</v>
      </c>
      <c r="G25" s="90">
        <f t="shared" si="0"/>
        <v>1</v>
      </c>
      <c r="H25" s="103" t="s">
        <v>141</v>
      </c>
      <c r="I25" s="103"/>
      <c r="J25" s="103"/>
      <c r="K25" s="103"/>
      <c r="L25" s="103"/>
    </row>
    <row r="26" spans="1:12" s="104" customFormat="1" ht="13.5" customHeight="1">
      <c r="A26" s="112" t="s">
        <v>157</v>
      </c>
      <c r="B26" s="101"/>
      <c r="C26" s="101"/>
      <c r="D26" s="101"/>
      <c r="E26" s="101">
        <v>1443</v>
      </c>
      <c r="F26" s="101">
        <v>1443</v>
      </c>
      <c r="G26" s="90">
        <f t="shared" si="0"/>
        <v>1</v>
      </c>
      <c r="H26" s="103"/>
      <c r="I26" s="103"/>
      <c r="J26" s="103"/>
      <c r="K26" s="103"/>
      <c r="L26" s="103"/>
    </row>
    <row r="27" spans="1:12" s="99" customFormat="1" ht="13.5" customHeight="1">
      <c r="A27" s="115" t="s">
        <v>158</v>
      </c>
      <c r="B27" s="96">
        <f>SUM(B28:B31)</f>
        <v>12326</v>
      </c>
      <c r="C27" s="96">
        <f>SUM(C28:C31)</f>
        <v>63819</v>
      </c>
      <c r="D27" s="96">
        <v>90208</v>
      </c>
      <c r="E27" s="96">
        <f>SUM(E28:E32)</f>
        <v>98131</v>
      </c>
      <c r="F27" s="96">
        <f>SUM(F28:F32)</f>
        <v>98131</v>
      </c>
      <c r="G27" s="90">
        <f t="shared" si="0"/>
        <v>1</v>
      </c>
      <c r="H27" s="116">
        <v>26389</v>
      </c>
      <c r="I27" s="98"/>
      <c r="J27" s="98"/>
      <c r="K27" s="98"/>
      <c r="L27" s="98"/>
    </row>
    <row r="28" spans="1:12" ht="13.5" customHeight="1">
      <c r="A28" s="117" t="s">
        <v>159</v>
      </c>
      <c r="B28" s="106">
        <v>6600</v>
      </c>
      <c r="C28" s="106">
        <v>0</v>
      </c>
      <c r="D28" s="106">
        <v>0</v>
      </c>
      <c r="E28" s="106">
        <v>0</v>
      </c>
      <c r="F28" s="106">
        <v>0</v>
      </c>
      <c r="G28" s="90"/>
      <c r="H28" s="118"/>
      <c r="I28" s="92"/>
      <c r="J28" s="92"/>
      <c r="K28" s="92"/>
      <c r="L28" s="92"/>
    </row>
    <row r="29" spans="1:12" ht="13.5" customHeight="1">
      <c r="A29" s="117" t="s">
        <v>160</v>
      </c>
      <c r="B29" s="106"/>
      <c r="C29" s="106">
        <v>930</v>
      </c>
      <c r="D29" s="106">
        <v>930</v>
      </c>
      <c r="E29" s="106">
        <v>930</v>
      </c>
      <c r="F29" s="106">
        <v>930</v>
      </c>
      <c r="G29" s="90">
        <f t="shared" si="0"/>
        <v>1</v>
      </c>
      <c r="H29" s="118"/>
      <c r="I29" s="92"/>
      <c r="J29" s="92"/>
      <c r="K29" s="92"/>
      <c r="L29" s="92"/>
    </row>
    <row r="30" spans="1:12" ht="13.5" customHeight="1">
      <c r="A30" s="117" t="s">
        <v>161</v>
      </c>
      <c r="B30" s="106">
        <v>2000</v>
      </c>
      <c r="C30" s="106">
        <v>2375</v>
      </c>
      <c r="D30" s="106">
        <v>2375</v>
      </c>
      <c r="E30" s="106">
        <v>2375</v>
      </c>
      <c r="F30" s="106">
        <v>2375</v>
      </c>
      <c r="G30" s="90">
        <f t="shared" si="0"/>
        <v>1</v>
      </c>
      <c r="H30" s="118"/>
      <c r="I30" s="92"/>
      <c r="J30" s="92"/>
      <c r="K30" s="92"/>
      <c r="L30" s="92"/>
    </row>
    <row r="31" spans="1:12" ht="13.5" customHeight="1">
      <c r="A31" s="119" t="s">
        <v>162</v>
      </c>
      <c r="B31" s="106">
        <v>3726</v>
      </c>
      <c r="C31" s="106">
        <v>60514</v>
      </c>
      <c r="D31" s="106">
        <v>88539</v>
      </c>
      <c r="E31" s="106">
        <v>88577</v>
      </c>
      <c r="F31" s="106">
        <v>88577</v>
      </c>
      <c r="G31" s="90">
        <f t="shared" si="0"/>
        <v>1</v>
      </c>
      <c r="H31" s="118"/>
      <c r="I31" s="92"/>
      <c r="J31" s="92"/>
      <c r="K31" s="92"/>
      <c r="L31" s="92"/>
    </row>
    <row r="32" spans="1:12" ht="13.5" customHeight="1">
      <c r="A32" s="119" t="s">
        <v>486</v>
      </c>
      <c r="B32" s="106"/>
      <c r="C32" s="106"/>
      <c r="D32" s="106"/>
      <c r="E32" s="106">
        <v>6249</v>
      </c>
      <c r="F32" s="106">
        <v>6249</v>
      </c>
      <c r="G32" s="90">
        <f t="shared" si="0"/>
        <v>1</v>
      </c>
      <c r="H32" s="118"/>
      <c r="I32" s="92"/>
      <c r="J32" s="92"/>
      <c r="K32" s="92"/>
      <c r="L32" s="92"/>
    </row>
    <row r="33" spans="1:12" ht="13.5" customHeight="1">
      <c r="A33" s="120" t="s">
        <v>163</v>
      </c>
      <c r="B33" s="121">
        <f>B34+B38+B40+B41+B43</f>
        <v>407350</v>
      </c>
      <c r="C33" s="121">
        <f>C34+C38+C40+C41+C43</f>
        <v>58350</v>
      </c>
      <c r="D33" s="121">
        <f>D34+D38+D40+D41+D43</f>
        <v>58350</v>
      </c>
      <c r="E33" s="121">
        <f>E34+E38+E40+E41+E43+E47</f>
        <v>66684</v>
      </c>
      <c r="F33" s="121">
        <f>F34+F38+F40+F41+F43+F47</f>
        <v>66684</v>
      </c>
      <c r="G33" s="90">
        <f t="shared" si="0"/>
        <v>1</v>
      </c>
      <c r="H33" s="122"/>
      <c r="I33" s="122"/>
      <c r="J33" s="122"/>
      <c r="K33" s="122"/>
      <c r="L33" s="92"/>
    </row>
    <row r="34" spans="1:12" ht="13.5" customHeight="1">
      <c r="A34" s="123" t="s">
        <v>164</v>
      </c>
      <c r="B34" s="106">
        <f>SUM(B35:B37)</f>
        <v>228800</v>
      </c>
      <c r="C34" s="106">
        <f>SUM(C35:C37)</f>
        <v>7450</v>
      </c>
      <c r="D34" s="106">
        <f>SUM(D35:D37)</f>
        <v>7450</v>
      </c>
      <c r="E34" s="106">
        <v>6685</v>
      </c>
      <c r="F34" s="106">
        <v>6685</v>
      </c>
      <c r="G34" s="90">
        <f t="shared" si="0"/>
        <v>1</v>
      </c>
      <c r="H34" s="92"/>
      <c r="I34" s="92"/>
      <c r="J34" s="92"/>
      <c r="K34" s="92"/>
      <c r="L34" s="92"/>
    </row>
    <row r="35" spans="1:12" ht="13.5" customHeight="1">
      <c r="A35" s="124" t="s">
        <v>165</v>
      </c>
      <c r="B35" s="106">
        <v>225000</v>
      </c>
      <c r="C35" s="106">
        <v>1750</v>
      </c>
      <c r="D35" s="106">
        <v>1750</v>
      </c>
      <c r="E35" s="106">
        <v>1603</v>
      </c>
      <c r="F35" s="106">
        <v>1603</v>
      </c>
      <c r="G35" s="90">
        <f t="shared" si="0"/>
        <v>1</v>
      </c>
      <c r="H35" s="92"/>
      <c r="I35" s="92"/>
      <c r="J35" s="92"/>
      <c r="K35" s="92"/>
      <c r="L35" s="92"/>
    </row>
    <row r="36" spans="1:12" ht="13.5" customHeight="1">
      <c r="A36" s="124" t="s">
        <v>166</v>
      </c>
      <c r="B36" s="106">
        <v>1300</v>
      </c>
      <c r="C36" s="106">
        <v>5200</v>
      </c>
      <c r="D36" s="106">
        <v>5200</v>
      </c>
      <c r="E36" s="106">
        <v>4734</v>
      </c>
      <c r="F36" s="106">
        <v>4734</v>
      </c>
      <c r="G36" s="90">
        <f t="shared" si="0"/>
        <v>1</v>
      </c>
      <c r="H36" s="92"/>
      <c r="I36" s="92"/>
      <c r="J36" s="92"/>
      <c r="K36" s="92"/>
      <c r="L36" s="92"/>
    </row>
    <row r="37" spans="1:12" ht="13.5" customHeight="1">
      <c r="A37" s="124" t="s">
        <v>167</v>
      </c>
      <c r="B37" s="106">
        <v>2500</v>
      </c>
      <c r="C37" s="106">
        <v>500</v>
      </c>
      <c r="D37" s="106">
        <v>500</v>
      </c>
      <c r="E37" s="106">
        <v>349</v>
      </c>
      <c r="F37" s="106">
        <v>349</v>
      </c>
      <c r="G37" s="90">
        <f t="shared" si="0"/>
        <v>1</v>
      </c>
      <c r="H37" s="125"/>
      <c r="I37" s="92"/>
      <c r="J37" s="92"/>
      <c r="K37" s="92"/>
      <c r="L37" s="92"/>
    </row>
    <row r="38" spans="1:12" ht="13.5" customHeight="1">
      <c r="A38" s="123" t="s">
        <v>168</v>
      </c>
      <c r="B38" s="106">
        <v>65000</v>
      </c>
      <c r="C38" s="106">
        <v>44300</v>
      </c>
      <c r="D38" s="106">
        <v>44300</v>
      </c>
      <c r="E38" s="106">
        <v>52930</v>
      </c>
      <c r="F38" s="106">
        <v>52930</v>
      </c>
      <c r="G38" s="90">
        <f t="shared" si="0"/>
        <v>1</v>
      </c>
      <c r="H38" s="92"/>
      <c r="I38" s="92"/>
      <c r="J38" s="92"/>
      <c r="K38" s="92"/>
      <c r="L38" s="92"/>
    </row>
    <row r="39" spans="1:12" ht="13.5" customHeight="1">
      <c r="A39" s="124" t="s">
        <v>169</v>
      </c>
      <c r="B39" s="106">
        <v>65000</v>
      </c>
      <c r="C39" s="106">
        <v>44300</v>
      </c>
      <c r="D39" s="106">
        <v>44300</v>
      </c>
      <c r="E39" s="106">
        <v>52930</v>
      </c>
      <c r="F39" s="106">
        <v>52930</v>
      </c>
      <c r="G39" s="90">
        <f t="shared" si="0"/>
        <v>1</v>
      </c>
      <c r="H39" s="92"/>
      <c r="I39" s="92"/>
      <c r="J39" s="92"/>
      <c r="K39" s="92"/>
      <c r="L39" s="92"/>
    </row>
    <row r="40" spans="1:12" ht="13.5" customHeight="1">
      <c r="A40" s="123" t="s">
        <v>170</v>
      </c>
      <c r="B40" s="106">
        <v>11200</v>
      </c>
      <c r="C40" s="106">
        <v>4500</v>
      </c>
      <c r="D40" s="106">
        <v>4500</v>
      </c>
      <c r="E40" s="106">
        <v>4125</v>
      </c>
      <c r="F40" s="106">
        <v>4125</v>
      </c>
      <c r="G40" s="90">
        <f t="shared" si="0"/>
        <v>1</v>
      </c>
      <c r="H40" s="92"/>
      <c r="I40" s="92"/>
      <c r="J40" s="92"/>
      <c r="K40" s="92"/>
      <c r="L40" s="92"/>
    </row>
    <row r="41" spans="1:12" ht="13.5" customHeight="1">
      <c r="A41" s="123" t="s">
        <v>171</v>
      </c>
      <c r="B41" s="106">
        <v>100000</v>
      </c>
      <c r="C41" s="106">
        <v>1600</v>
      </c>
      <c r="D41" s="106">
        <v>1600</v>
      </c>
      <c r="E41" s="106">
        <v>1808</v>
      </c>
      <c r="F41" s="106">
        <v>1808</v>
      </c>
      <c r="G41" s="90">
        <f t="shared" si="0"/>
        <v>1</v>
      </c>
      <c r="H41" s="92"/>
      <c r="I41" s="92"/>
      <c r="J41" s="92"/>
      <c r="K41" s="92"/>
      <c r="L41" s="92"/>
    </row>
    <row r="42" spans="1:12" ht="13.5" customHeight="1">
      <c r="A42" s="124" t="s">
        <v>172</v>
      </c>
      <c r="B42" s="106">
        <v>100000</v>
      </c>
      <c r="C42" s="106">
        <v>1600</v>
      </c>
      <c r="D42" s="106">
        <v>1600</v>
      </c>
      <c r="E42" s="106">
        <v>1808</v>
      </c>
      <c r="F42" s="106">
        <v>1808</v>
      </c>
      <c r="G42" s="90">
        <f t="shared" si="0"/>
        <v>1</v>
      </c>
      <c r="H42" s="92"/>
      <c r="I42" s="92"/>
      <c r="J42" s="92"/>
      <c r="K42" s="92"/>
      <c r="L42" s="92"/>
    </row>
    <row r="43" spans="1:12" ht="13.5" customHeight="1">
      <c r="A43" s="123" t="s">
        <v>173</v>
      </c>
      <c r="B43" s="106">
        <f>SUM(B44:B46)</f>
        <v>2350</v>
      </c>
      <c r="C43" s="106">
        <f>SUM(C44:C46)</f>
        <v>500</v>
      </c>
      <c r="D43" s="106">
        <f>SUM(D44:D46)</f>
        <v>500</v>
      </c>
      <c r="E43" s="106">
        <v>1023</v>
      </c>
      <c r="F43" s="106">
        <v>1023</v>
      </c>
      <c r="G43" s="90">
        <f t="shared" si="0"/>
        <v>1</v>
      </c>
      <c r="H43" s="126"/>
      <c r="I43" s="126"/>
      <c r="J43" s="126"/>
      <c r="K43" s="126"/>
      <c r="L43" s="92"/>
    </row>
    <row r="44" spans="1:12" ht="13.5" customHeight="1">
      <c r="A44" s="127" t="s">
        <v>174</v>
      </c>
      <c r="B44" s="106">
        <v>2000</v>
      </c>
      <c r="C44" s="106">
        <v>500</v>
      </c>
      <c r="D44" s="106">
        <v>500</v>
      </c>
      <c r="E44" s="106">
        <v>1023</v>
      </c>
      <c r="F44" s="106">
        <v>1023</v>
      </c>
      <c r="G44" s="90">
        <f t="shared" si="0"/>
        <v>1</v>
      </c>
      <c r="H44" s="92"/>
      <c r="I44" s="92"/>
      <c r="J44" s="92"/>
      <c r="K44" s="92"/>
      <c r="L44" s="92"/>
    </row>
    <row r="45" spans="1:12" ht="13.5" customHeight="1">
      <c r="A45" s="127" t="s">
        <v>175</v>
      </c>
      <c r="B45" s="106">
        <v>200</v>
      </c>
      <c r="C45" s="106">
        <v>0</v>
      </c>
      <c r="D45" s="106">
        <v>0</v>
      </c>
      <c r="E45" s="106"/>
      <c r="F45" s="106"/>
      <c r="G45" s="90"/>
      <c r="H45" s="92"/>
      <c r="I45" s="92"/>
      <c r="J45" s="92"/>
      <c r="K45" s="92"/>
      <c r="L45" s="92"/>
    </row>
    <row r="46" spans="1:12" ht="13.5" customHeight="1">
      <c r="A46" s="127" t="s">
        <v>176</v>
      </c>
      <c r="B46" s="106">
        <v>150</v>
      </c>
      <c r="C46" s="106">
        <v>0</v>
      </c>
      <c r="D46" s="106">
        <v>0</v>
      </c>
      <c r="E46" s="106"/>
      <c r="F46" s="106"/>
      <c r="G46" s="90"/>
      <c r="H46" s="92"/>
      <c r="I46" s="92"/>
      <c r="J46" s="92"/>
      <c r="K46" s="92"/>
      <c r="L46" s="92"/>
    </row>
    <row r="47" spans="1:12" ht="13.5" customHeight="1">
      <c r="A47" s="127" t="s">
        <v>177</v>
      </c>
      <c r="B47" s="106"/>
      <c r="C47" s="106"/>
      <c r="D47" s="106"/>
      <c r="E47" s="106">
        <v>113</v>
      </c>
      <c r="F47" s="106">
        <v>113</v>
      </c>
      <c r="G47" s="90">
        <f t="shared" si="0"/>
        <v>1</v>
      </c>
      <c r="H47" s="92"/>
      <c r="I47" s="92"/>
      <c r="J47" s="92"/>
      <c r="K47" s="92"/>
      <c r="L47" s="92"/>
    </row>
    <row r="48" spans="1:12" ht="15.75" customHeight="1">
      <c r="A48" s="93" t="s">
        <v>178</v>
      </c>
      <c r="B48" s="121">
        <f>SUM(B49:B58)</f>
        <v>87792</v>
      </c>
      <c r="C48" s="121">
        <v>13657</v>
      </c>
      <c r="D48" s="121">
        <v>13657</v>
      </c>
      <c r="E48" s="121">
        <v>15223</v>
      </c>
      <c r="F48" s="121">
        <v>15235</v>
      </c>
      <c r="G48" s="90">
        <f t="shared" si="0"/>
        <v>1.0007882808907573</v>
      </c>
      <c r="H48" s="122"/>
      <c r="I48" s="122"/>
      <c r="J48" s="122"/>
      <c r="K48" s="122"/>
      <c r="L48" s="122"/>
    </row>
    <row r="49" spans="1:12" ht="14.25" customHeight="1" hidden="1">
      <c r="A49" s="128" t="s">
        <v>179</v>
      </c>
      <c r="B49" s="106">
        <v>760</v>
      </c>
      <c r="C49" s="106"/>
      <c r="D49" s="106"/>
      <c r="E49" s="106"/>
      <c r="F49" s="106"/>
      <c r="G49" s="90" t="e">
        <f t="shared" si="0"/>
        <v>#DIV/0!</v>
      </c>
      <c r="H49" s="92"/>
      <c r="I49" s="92"/>
      <c r="J49" s="92"/>
      <c r="K49" s="92"/>
      <c r="L49" s="92"/>
    </row>
    <row r="50" spans="1:12" ht="7.5" customHeight="1" hidden="1">
      <c r="A50" s="128" t="s">
        <v>180</v>
      </c>
      <c r="B50" s="106">
        <v>61999</v>
      </c>
      <c r="C50" s="106"/>
      <c r="D50" s="106"/>
      <c r="E50" s="106"/>
      <c r="F50" s="106"/>
      <c r="G50" s="90" t="e">
        <f t="shared" si="0"/>
        <v>#DIV/0!</v>
      </c>
      <c r="H50" s="92"/>
      <c r="I50" s="92"/>
      <c r="J50" s="92"/>
      <c r="K50" s="92"/>
      <c r="L50" s="92"/>
    </row>
    <row r="51" spans="1:13" s="56" customFormat="1" ht="7.5" customHeight="1" hidden="1">
      <c r="A51" s="128" t="s">
        <v>181</v>
      </c>
      <c r="B51" s="106"/>
      <c r="C51" s="106"/>
      <c r="D51" s="106"/>
      <c r="E51" s="106"/>
      <c r="F51" s="106"/>
      <c r="G51" s="90" t="e">
        <f t="shared" si="0"/>
        <v>#DIV/0!</v>
      </c>
      <c r="H51" s="129"/>
      <c r="I51" s="129"/>
      <c r="J51" s="129"/>
      <c r="K51" s="129"/>
      <c r="L51" s="129"/>
      <c r="M51"/>
    </row>
    <row r="52" spans="1:12" ht="7.5" customHeight="1" hidden="1">
      <c r="A52" s="128" t="s">
        <v>182</v>
      </c>
      <c r="B52" s="106"/>
      <c r="C52" s="106"/>
      <c r="D52" s="106"/>
      <c r="E52" s="106"/>
      <c r="F52" s="106"/>
      <c r="G52" s="90" t="e">
        <f t="shared" si="0"/>
        <v>#DIV/0!</v>
      </c>
      <c r="H52" s="92"/>
      <c r="I52" s="92"/>
      <c r="J52" s="92"/>
      <c r="K52" s="92"/>
      <c r="L52" s="92"/>
    </row>
    <row r="53" spans="1:12" ht="7.5" customHeight="1" hidden="1">
      <c r="A53" s="128" t="s">
        <v>183</v>
      </c>
      <c r="B53" s="106">
        <v>18754</v>
      </c>
      <c r="C53" s="106"/>
      <c r="D53" s="106"/>
      <c r="E53" s="106"/>
      <c r="F53" s="106"/>
      <c r="G53" s="90" t="e">
        <f t="shared" si="0"/>
        <v>#DIV/0!</v>
      </c>
      <c r="H53" s="92"/>
      <c r="I53" s="92"/>
      <c r="J53" s="92"/>
      <c r="K53" s="92"/>
      <c r="L53" s="92"/>
    </row>
    <row r="54" spans="1:12" ht="15.75" customHeight="1" hidden="1">
      <c r="A54" s="128" t="s">
        <v>184</v>
      </c>
      <c r="B54" s="106">
        <v>5739</v>
      </c>
      <c r="C54" s="106"/>
      <c r="D54" s="106"/>
      <c r="E54" s="106"/>
      <c r="F54" s="106"/>
      <c r="G54" s="90" t="e">
        <f t="shared" si="0"/>
        <v>#DIV/0!</v>
      </c>
      <c r="H54" s="92"/>
      <c r="I54" s="92"/>
      <c r="J54" s="92"/>
      <c r="K54" s="92"/>
      <c r="L54" s="92"/>
    </row>
    <row r="55" spans="1:12" ht="7.5" customHeight="1" hidden="1">
      <c r="A55" s="128" t="s">
        <v>185</v>
      </c>
      <c r="B55" s="106"/>
      <c r="C55" s="106"/>
      <c r="D55" s="106"/>
      <c r="E55" s="106"/>
      <c r="F55" s="106"/>
      <c r="G55" s="90" t="e">
        <f t="shared" si="0"/>
        <v>#DIV/0!</v>
      </c>
      <c r="H55" s="92"/>
      <c r="I55" s="92"/>
      <c r="J55" s="92"/>
      <c r="K55" s="92"/>
      <c r="L55" s="92"/>
    </row>
    <row r="56" spans="1:12" ht="7.5" customHeight="1" hidden="1">
      <c r="A56" s="128" t="s">
        <v>186</v>
      </c>
      <c r="B56" s="106"/>
      <c r="C56" s="106"/>
      <c r="D56" s="106"/>
      <c r="E56" s="106"/>
      <c r="F56" s="106"/>
      <c r="G56" s="90" t="e">
        <f t="shared" si="0"/>
        <v>#DIV/0!</v>
      </c>
      <c r="H56" s="92"/>
      <c r="I56" s="92"/>
      <c r="J56" s="92"/>
      <c r="K56" s="92"/>
      <c r="L56" s="92"/>
    </row>
    <row r="57" spans="1:12" ht="7.5" customHeight="1" hidden="1">
      <c r="A57" s="128" t="s">
        <v>187</v>
      </c>
      <c r="B57" s="106"/>
      <c r="C57" s="106"/>
      <c r="D57" s="106"/>
      <c r="E57" s="106"/>
      <c r="F57" s="106"/>
      <c r="G57" s="90" t="e">
        <f t="shared" si="0"/>
        <v>#DIV/0!</v>
      </c>
      <c r="H57" s="92"/>
      <c r="I57" s="92"/>
      <c r="J57" s="92"/>
      <c r="K57" s="92"/>
      <c r="L57" s="92"/>
    </row>
    <row r="58" spans="1:12" ht="7.5" customHeight="1" hidden="1">
      <c r="A58" s="128" t="s">
        <v>188</v>
      </c>
      <c r="B58" s="106">
        <v>540</v>
      </c>
      <c r="C58" s="106"/>
      <c r="D58" s="106"/>
      <c r="E58" s="106"/>
      <c r="F58" s="106"/>
      <c r="G58" s="90" t="e">
        <f t="shared" si="0"/>
        <v>#DIV/0!</v>
      </c>
      <c r="H58" s="92"/>
      <c r="I58" s="92"/>
      <c r="J58" s="92"/>
      <c r="K58" s="92"/>
      <c r="L58" s="92"/>
    </row>
    <row r="59" spans="1:12" ht="13.5" customHeight="1">
      <c r="A59" s="93" t="s">
        <v>189</v>
      </c>
      <c r="B59" s="121">
        <f>SUM(B60:B62)</f>
        <v>737</v>
      </c>
      <c r="C59" s="121"/>
      <c r="D59" s="121"/>
      <c r="E59" s="121">
        <v>1000</v>
      </c>
      <c r="F59" s="121">
        <v>1000</v>
      </c>
      <c r="G59" s="90">
        <f t="shared" si="0"/>
        <v>1</v>
      </c>
      <c r="H59" s="92"/>
      <c r="I59" s="92"/>
      <c r="J59" s="92"/>
      <c r="K59" s="92"/>
      <c r="L59" s="92"/>
    </row>
    <row r="60" spans="1:12" ht="13.5" customHeight="1">
      <c r="A60" s="128" t="s">
        <v>190</v>
      </c>
      <c r="B60" s="106"/>
      <c r="C60" s="106"/>
      <c r="D60" s="106"/>
      <c r="E60" s="106"/>
      <c r="F60" s="106"/>
      <c r="G60" s="90"/>
      <c r="H60" s="92"/>
      <c r="I60" s="92"/>
      <c r="J60" s="92"/>
      <c r="K60" s="92"/>
      <c r="L60" s="92"/>
    </row>
    <row r="61" spans="1:12" ht="13.5" customHeight="1">
      <c r="A61" s="128" t="s">
        <v>191</v>
      </c>
      <c r="B61" s="106"/>
      <c r="C61" s="106"/>
      <c r="D61" s="106"/>
      <c r="E61" s="106"/>
      <c r="F61" s="106"/>
      <c r="G61" s="90"/>
      <c r="H61" s="92"/>
      <c r="I61" s="92"/>
      <c r="J61" s="92"/>
      <c r="K61" s="92"/>
      <c r="L61" s="92"/>
    </row>
    <row r="62" spans="1:12" ht="13.5" customHeight="1">
      <c r="A62" s="128" t="s">
        <v>192</v>
      </c>
      <c r="B62" s="106">
        <v>737</v>
      </c>
      <c r="C62" s="106">
        <v>0</v>
      </c>
      <c r="D62" s="106">
        <v>0</v>
      </c>
      <c r="E62" s="106">
        <v>1000</v>
      </c>
      <c r="F62" s="106">
        <v>1000</v>
      </c>
      <c r="G62" s="90">
        <f t="shared" si="0"/>
        <v>1</v>
      </c>
      <c r="H62" s="92"/>
      <c r="I62" s="92"/>
      <c r="J62" s="92"/>
      <c r="K62" s="92"/>
      <c r="L62" s="92"/>
    </row>
    <row r="63" spans="1:12" ht="13.5" customHeight="1">
      <c r="A63" s="117"/>
      <c r="B63" s="106"/>
      <c r="C63" s="106"/>
      <c r="D63" s="106"/>
      <c r="E63" s="106"/>
      <c r="F63" s="106"/>
      <c r="G63" s="90"/>
      <c r="H63" s="92"/>
      <c r="I63" s="92"/>
      <c r="J63" s="92"/>
      <c r="K63" s="92"/>
      <c r="L63" s="92"/>
    </row>
    <row r="64" spans="1:12" ht="18.75" customHeight="1">
      <c r="A64" s="130" t="s">
        <v>193</v>
      </c>
      <c r="B64" s="89">
        <f>B65+B68</f>
        <v>317118</v>
      </c>
      <c r="C64" s="89">
        <f>C65+C68</f>
        <v>109354</v>
      </c>
      <c r="D64" s="89">
        <f>D65+D68</f>
        <v>109396</v>
      </c>
      <c r="E64" s="89">
        <v>112313</v>
      </c>
      <c r="F64" s="89">
        <v>112313</v>
      </c>
      <c r="G64" s="90">
        <f t="shared" si="0"/>
        <v>1</v>
      </c>
      <c r="H64" s="92"/>
      <c r="I64" s="92"/>
      <c r="J64" s="92"/>
      <c r="K64" s="92"/>
      <c r="L64" s="92"/>
    </row>
    <row r="65" spans="1:12" ht="18.75" customHeight="1">
      <c r="A65" s="131" t="s">
        <v>194</v>
      </c>
      <c r="B65" s="89">
        <f>SUM(B66:B66)</f>
        <v>317118</v>
      </c>
      <c r="C65" s="89">
        <v>109354</v>
      </c>
      <c r="D65" s="89">
        <v>109396</v>
      </c>
      <c r="E65" s="89">
        <v>112313</v>
      </c>
      <c r="F65" s="89">
        <v>112313</v>
      </c>
      <c r="G65" s="90">
        <f t="shared" si="0"/>
        <v>1</v>
      </c>
      <c r="H65" s="92"/>
      <c r="I65" s="92"/>
      <c r="J65" s="92"/>
      <c r="K65" s="92"/>
      <c r="L65" s="92"/>
    </row>
    <row r="66" spans="1:12" ht="13.5" customHeight="1">
      <c r="A66" s="123" t="s">
        <v>195</v>
      </c>
      <c r="B66" s="132">
        <v>317118</v>
      </c>
      <c r="C66" s="132">
        <v>109354</v>
      </c>
      <c r="D66" s="132">
        <v>109396</v>
      </c>
      <c r="E66" s="132">
        <v>112313</v>
      </c>
      <c r="F66" s="132">
        <v>112313</v>
      </c>
      <c r="G66" s="90">
        <f t="shared" si="0"/>
        <v>1</v>
      </c>
      <c r="H66" s="92"/>
      <c r="I66" s="92"/>
      <c r="J66" s="92"/>
      <c r="K66" s="92"/>
      <c r="L66" s="92"/>
    </row>
    <row r="67" spans="1:12" ht="13.5" customHeight="1">
      <c r="A67" s="128" t="s">
        <v>196</v>
      </c>
      <c r="B67" s="132"/>
      <c r="C67" s="132"/>
      <c r="D67" s="132"/>
      <c r="E67" s="132"/>
      <c r="F67" s="132"/>
      <c r="G67" s="90"/>
      <c r="H67" s="92"/>
      <c r="I67" s="92"/>
      <c r="J67" s="92"/>
      <c r="K67" s="92"/>
      <c r="L67" s="92"/>
    </row>
    <row r="68" spans="1:12" ht="18.75" customHeight="1">
      <c r="A68" s="131" t="s">
        <v>197</v>
      </c>
      <c r="B68" s="89">
        <v>0</v>
      </c>
      <c r="C68" s="89">
        <v>0</v>
      </c>
      <c r="D68" s="89">
        <v>0</v>
      </c>
      <c r="E68" s="89">
        <v>0</v>
      </c>
      <c r="F68" s="89">
        <v>0</v>
      </c>
      <c r="G68" s="90"/>
      <c r="H68" s="92"/>
      <c r="I68" s="92"/>
      <c r="J68" s="92"/>
      <c r="K68" s="92"/>
      <c r="L68" s="92"/>
    </row>
    <row r="69" spans="1:12" ht="18.75" customHeight="1">
      <c r="A69" s="131" t="s">
        <v>487</v>
      </c>
      <c r="B69" s="89"/>
      <c r="C69" s="89"/>
      <c r="D69" s="89"/>
      <c r="E69" s="89">
        <v>8699</v>
      </c>
      <c r="F69" s="89">
        <v>8699</v>
      </c>
      <c r="G69" s="90">
        <f t="shared" si="0"/>
        <v>1</v>
      </c>
      <c r="H69" s="92"/>
      <c r="I69" s="92"/>
      <c r="J69" s="92"/>
      <c r="K69" s="92"/>
      <c r="L69" s="92"/>
    </row>
    <row r="70" spans="1:12" ht="13.5" customHeight="1">
      <c r="A70" s="133" t="s">
        <v>198</v>
      </c>
      <c r="B70" s="89" t="e">
        <f>B8+B64</f>
        <v>#REF!</v>
      </c>
      <c r="C70" s="89">
        <f>C9+C33+C48+C64</f>
        <v>471369</v>
      </c>
      <c r="D70" s="89">
        <f>D9+D33+D48+D59+D64</f>
        <v>514017</v>
      </c>
      <c r="E70" s="89">
        <f>E9+E33+E48+E59+E64+E69</f>
        <v>554185</v>
      </c>
      <c r="F70" s="89">
        <f>F9+F33+F48+F59+F64+F69</f>
        <v>554197</v>
      </c>
      <c r="G70" s="90">
        <f t="shared" si="0"/>
        <v>1.0000216534189845</v>
      </c>
      <c r="H70" s="92"/>
      <c r="I70" s="92"/>
      <c r="J70" s="92"/>
      <c r="K70" s="92"/>
      <c r="L70" s="92"/>
    </row>
    <row r="71" spans="1:12" ht="16.5" customHeight="1">
      <c r="A71" s="88" t="s">
        <v>199</v>
      </c>
      <c r="B71" s="89">
        <f>B72+B81+B82+B87+B88</f>
        <v>766639</v>
      </c>
      <c r="C71" s="89"/>
      <c r="D71" s="89"/>
      <c r="E71" s="89"/>
      <c r="F71" s="89"/>
      <c r="G71" s="90"/>
      <c r="H71" s="92"/>
      <c r="I71" s="92"/>
      <c r="J71" s="92"/>
      <c r="K71" s="92"/>
      <c r="L71" s="92"/>
    </row>
    <row r="72" spans="1:12" ht="16.5" customHeight="1">
      <c r="A72" s="120" t="s">
        <v>200</v>
      </c>
      <c r="B72" s="106">
        <v>301856</v>
      </c>
      <c r="C72" s="121">
        <v>73655</v>
      </c>
      <c r="D72" s="121">
        <v>93021</v>
      </c>
      <c r="E72" s="121">
        <f>SUM(E73:E80)</f>
        <v>130961</v>
      </c>
      <c r="F72" s="121">
        <f>SUM(F73:F80)</f>
        <v>99989</v>
      </c>
      <c r="G72" s="90">
        <f t="shared" si="0"/>
        <v>0.7635021113155825</v>
      </c>
      <c r="H72" s="92">
        <v>19366</v>
      </c>
      <c r="I72" s="92"/>
      <c r="J72" s="92"/>
      <c r="K72" s="92"/>
      <c r="L72" s="92"/>
    </row>
    <row r="73" spans="1:12" ht="16.5" customHeight="1">
      <c r="A73" s="134" t="s">
        <v>201</v>
      </c>
      <c r="B73" s="106"/>
      <c r="C73" s="106">
        <v>61662</v>
      </c>
      <c r="D73" s="106">
        <v>79678</v>
      </c>
      <c r="E73" s="106">
        <v>118837</v>
      </c>
      <c r="F73" s="106">
        <v>87865</v>
      </c>
      <c r="G73" s="90">
        <f t="shared" si="0"/>
        <v>0.7393741006588856</v>
      </c>
      <c r="H73" s="92"/>
      <c r="I73" s="92"/>
      <c r="J73" s="92"/>
      <c r="K73" s="92"/>
      <c r="L73" s="92"/>
    </row>
    <row r="74" spans="1:12" ht="16.5" customHeight="1">
      <c r="A74" s="134" t="s">
        <v>202</v>
      </c>
      <c r="B74" s="106"/>
      <c r="C74" s="106">
        <v>0</v>
      </c>
      <c r="D74" s="106">
        <v>0</v>
      </c>
      <c r="E74" s="106">
        <v>464</v>
      </c>
      <c r="F74" s="106">
        <v>464</v>
      </c>
      <c r="G74" s="90">
        <f aca="true" t="shared" si="1" ref="G74:G101">F74/E74</f>
        <v>1</v>
      </c>
      <c r="H74" s="92"/>
      <c r="I74" s="92"/>
      <c r="J74" s="92"/>
      <c r="K74" s="92"/>
      <c r="L74" s="92"/>
    </row>
    <row r="75" spans="1:12" ht="16.5" customHeight="1">
      <c r="A75" s="134" t="s">
        <v>203</v>
      </c>
      <c r="B75" s="106"/>
      <c r="C75" s="106">
        <v>1544</v>
      </c>
      <c r="D75" s="106">
        <v>1544</v>
      </c>
      <c r="E75" s="106">
        <v>760</v>
      </c>
      <c r="F75" s="106">
        <v>760</v>
      </c>
      <c r="G75" s="90">
        <f t="shared" si="1"/>
        <v>1</v>
      </c>
      <c r="H75" s="92"/>
      <c r="I75" s="92"/>
      <c r="J75" s="92"/>
      <c r="K75" s="92"/>
      <c r="L75" s="92"/>
    </row>
    <row r="76" spans="1:12" ht="16.5" customHeight="1">
      <c r="A76" s="134" t="s">
        <v>204</v>
      </c>
      <c r="B76" s="106"/>
      <c r="C76" s="106">
        <v>50</v>
      </c>
      <c r="D76" s="106">
        <v>50</v>
      </c>
      <c r="E76" s="106">
        <v>130</v>
      </c>
      <c r="F76" s="106">
        <v>130</v>
      </c>
      <c r="G76" s="90">
        <f t="shared" si="1"/>
        <v>1</v>
      </c>
      <c r="H76" s="92"/>
      <c r="I76" s="92"/>
      <c r="J76" s="92"/>
      <c r="K76" s="92"/>
      <c r="L76" s="92"/>
    </row>
    <row r="77" spans="1:12" ht="16.5" customHeight="1">
      <c r="A77" s="134" t="s">
        <v>205</v>
      </c>
      <c r="B77" s="106"/>
      <c r="C77" s="106">
        <v>0</v>
      </c>
      <c r="D77" s="106">
        <v>0</v>
      </c>
      <c r="E77" s="106">
        <v>0</v>
      </c>
      <c r="F77" s="106">
        <v>0</v>
      </c>
      <c r="G77" s="90"/>
      <c r="H77" s="92"/>
      <c r="I77" s="92"/>
      <c r="J77" s="92"/>
      <c r="K77" s="92"/>
      <c r="L77" s="92"/>
    </row>
    <row r="78" spans="1:12" ht="16.5" customHeight="1">
      <c r="A78" s="134" t="s">
        <v>206</v>
      </c>
      <c r="B78" s="106"/>
      <c r="C78" s="106">
        <v>1450</v>
      </c>
      <c r="D78" s="106">
        <v>1450</v>
      </c>
      <c r="E78" s="106">
        <v>1491</v>
      </c>
      <c r="F78" s="106">
        <v>1491</v>
      </c>
      <c r="G78" s="90">
        <f t="shared" si="1"/>
        <v>1</v>
      </c>
      <c r="H78" s="92"/>
      <c r="I78" s="92"/>
      <c r="J78" s="92"/>
      <c r="K78" s="92"/>
      <c r="L78" s="92"/>
    </row>
    <row r="79" spans="1:12" ht="16.5" customHeight="1">
      <c r="A79" s="134" t="s">
        <v>207</v>
      </c>
      <c r="B79" s="106"/>
      <c r="C79" s="106">
        <v>7499</v>
      </c>
      <c r="D79" s="106">
        <v>7499</v>
      </c>
      <c r="E79" s="106">
        <v>7724</v>
      </c>
      <c r="F79" s="106">
        <v>7724</v>
      </c>
      <c r="G79" s="90">
        <f t="shared" si="1"/>
        <v>1</v>
      </c>
      <c r="H79" s="92"/>
      <c r="I79" s="92"/>
      <c r="J79" s="92"/>
      <c r="K79" s="92"/>
      <c r="L79" s="92"/>
    </row>
    <row r="80" spans="1:12" ht="16.5" customHeight="1">
      <c r="A80" s="134" t="s">
        <v>208</v>
      </c>
      <c r="B80" s="106"/>
      <c r="C80" s="106">
        <v>2800</v>
      </c>
      <c r="D80" s="106">
        <v>2800</v>
      </c>
      <c r="E80" s="106">
        <v>1555</v>
      </c>
      <c r="F80" s="106">
        <v>1555</v>
      </c>
      <c r="G80" s="90">
        <f t="shared" si="1"/>
        <v>1</v>
      </c>
      <c r="H80" s="92"/>
      <c r="I80" s="92"/>
      <c r="J80" s="92"/>
      <c r="K80" s="92"/>
      <c r="L80" s="92"/>
    </row>
    <row r="81" spans="1:12" ht="13.5" customHeight="1">
      <c r="A81" s="120" t="s">
        <v>209</v>
      </c>
      <c r="B81" s="106">
        <v>80868</v>
      </c>
      <c r="C81" s="121">
        <v>12353</v>
      </c>
      <c r="D81" s="121">
        <v>14967</v>
      </c>
      <c r="E81" s="121">
        <v>17739</v>
      </c>
      <c r="F81" s="121">
        <v>17325</v>
      </c>
      <c r="G81" s="90">
        <f t="shared" si="1"/>
        <v>0.9766615930999493</v>
      </c>
      <c r="H81" s="92">
        <v>2614</v>
      </c>
      <c r="I81" s="92"/>
      <c r="J81" s="92"/>
      <c r="K81" s="92"/>
      <c r="L81" s="92"/>
    </row>
    <row r="82" spans="1:12" ht="14.25" customHeight="1">
      <c r="A82" s="120" t="s">
        <v>210</v>
      </c>
      <c r="B82" s="106">
        <v>339134</v>
      </c>
      <c r="C82" s="121">
        <v>64499</v>
      </c>
      <c r="D82" s="121">
        <v>68904</v>
      </c>
      <c r="E82" s="121">
        <f>SUM(E83:E86)</f>
        <v>62349</v>
      </c>
      <c r="F82" s="121">
        <f>SUM(F83:F86)</f>
        <v>57776</v>
      </c>
      <c r="G82" s="90">
        <f t="shared" si="1"/>
        <v>0.9266547979919485</v>
      </c>
      <c r="H82" s="92">
        <v>4409</v>
      </c>
      <c r="I82" s="92"/>
      <c r="J82" s="92"/>
      <c r="K82" s="92"/>
      <c r="L82" s="92"/>
    </row>
    <row r="83" spans="1:12" ht="14.25" customHeight="1">
      <c r="A83" s="134" t="s">
        <v>211</v>
      </c>
      <c r="B83" s="106"/>
      <c r="C83" s="106">
        <v>17530</v>
      </c>
      <c r="D83" s="106">
        <v>23111</v>
      </c>
      <c r="E83" s="106">
        <v>17816</v>
      </c>
      <c r="F83" s="106">
        <v>17551</v>
      </c>
      <c r="G83" s="90">
        <f t="shared" si="1"/>
        <v>0.9851257296811855</v>
      </c>
      <c r="H83" s="92"/>
      <c r="I83" s="92"/>
      <c r="J83" s="92"/>
      <c r="K83" s="92"/>
      <c r="L83" s="92"/>
    </row>
    <row r="84" spans="1:12" ht="14.25" customHeight="1">
      <c r="A84" s="134" t="s">
        <v>212</v>
      </c>
      <c r="B84" s="106"/>
      <c r="C84" s="106">
        <v>1800</v>
      </c>
      <c r="D84" s="106">
        <v>1824</v>
      </c>
      <c r="E84" s="106">
        <v>1920</v>
      </c>
      <c r="F84" s="106">
        <v>1824</v>
      </c>
      <c r="G84" s="90">
        <f t="shared" si="1"/>
        <v>0.95</v>
      </c>
      <c r="H84" s="92"/>
      <c r="I84" s="92"/>
      <c r="J84" s="92"/>
      <c r="K84" s="92"/>
      <c r="L84" s="92"/>
    </row>
    <row r="85" spans="1:12" ht="14.25" customHeight="1">
      <c r="A85" s="134" t="s">
        <v>213</v>
      </c>
      <c r="B85" s="106"/>
      <c r="C85" s="106">
        <v>31939</v>
      </c>
      <c r="D85" s="106">
        <v>31939</v>
      </c>
      <c r="E85" s="106">
        <v>29255</v>
      </c>
      <c r="F85" s="106">
        <v>26795</v>
      </c>
      <c r="G85" s="90">
        <f t="shared" si="1"/>
        <v>0.9159118099470176</v>
      </c>
      <c r="H85" s="92"/>
      <c r="I85" s="92"/>
      <c r="J85" s="92"/>
      <c r="K85" s="92"/>
      <c r="L85" s="92"/>
    </row>
    <row r="86" spans="1:12" ht="14.25" customHeight="1">
      <c r="A86" s="134" t="s">
        <v>214</v>
      </c>
      <c r="B86" s="106"/>
      <c r="C86" s="106">
        <v>13230</v>
      </c>
      <c r="D86" s="106">
        <v>12030</v>
      </c>
      <c r="E86" s="106">
        <v>13358</v>
      </c>
      <c r="F86" s="106">
        <v>11606</v>
      </c>
      <c r="G86" s="90">
        <f t="shared" si="1"/>
        <v>0.8688426411139392</v>
      </c>
      <c r="H86" s="92"/>
      <c r="I86" s="92"/>
      <c r="J86" s="92"/>
      <c r="K86" s="92"/>
      <c r="L86" s="92"/>
    </row>
    <row r="87" spans="1:12" ht="15" customHeight="1">
      <c r="A87" s="120" t="s">
        <v>215</v>
      </c>
      <c r="B87" s="106">
        <v>10683</v>
      </c>
      <c r="C87" s="121">
        <v>28376</v>
      </c>
      <c r="D87" s="121">
        <v>28376</v>
      </c>
      <c r="E87" s="121">
        <v>31107</v>
      </c>
      <c r="F87" s="121">
        <v>30848</v>
      </c>
      <c r="G87" s="90">
        <f t="shared" si="1"/>
        <v>0.9916738997653262</v>
      </c>
      <c r="H87" s="92"/>
      <c r="I87" s="92"/>
      <c r="J87" s="92"/>
      <c r="K87" s="92"/>
      <c r="L87" s="92"/>
    </row>
    <row r="88" spans="1:12" ht="14.25" customHeight="1">
      <c r="A88" s="120" t="s">
        <v>216</v>
      </c>
      <c r="B88" s="106">
        <f>SUM(B89:B92)</f>
        <v>34098</v>
      </c>
      <c r="C88" s="121">
        <f>SUM(C89:C94)</f>
        <v>252394</v>
      </c>
      <c r="D88" s="121">
        <f>SUM(D89:D94)</f>
        <v>243301</v>
      </c>
      <c r="E88" s="121">
        <f>SUM(E89:E94)</f>
        <v>250832</v>
      </c>
      <c r="F88" s="121">
        <f>SUM(F89:F94)</f>
        <v>162056</v>
      </c>
      <c r="G88" s="90">
        <f t="shared" si="1"/>
        <v>0.646073866173375</v>
      </c>
      <c r="H88" s="92" t="s">
        <v>217</v>
      </c>
      <c r="I88" s="92"/>
      <c r="J88" s="92"/>
      <c r="K88" s="92"/>
      <c r="L88" s="92"/>
    </row>
    <row r="89" spans="1:12" ht="13.5" customHeight="1">
      <c r="A89" s="135" t="s">
        <v>218</v>
      </c>
      <c r="B89" s="106">
        <v>14643</v>
      </c>
      <c r="C89" s="106">
        <v>160877</v>
      </c>
      <c r="D89" s="106">
        <v>177071</v>
      </c>
      <c r="E89" s="106">
        <v>158229</v>
      </c>
      <c r="F89" s="106">
        <v>158229</v>
      </c>
      <c r="G89" s="90">
        <f t="shared" si="1"/>
        <v>1</v>
      </c>
      <c r="H89" s="92"/>
      <c r="I89" s="92"/>
      <c r="J89" s="92"/>
      <c r="K89" s="92"/>
      <c r="L89" s="92"/>
    </row>
    <row r="90" spans="1:12" ht="13.5" customHeight="1">
      <c r="A90" s="128" t="s">
        <v>219</v>
      </c>
      <c r="B90" s="106">
        <v>4455</v>
      </c>
      <c r="C90" s="106">
        <v>4451</v>
      </c>
      <c r="D90" s="106">
        <v>4451</v>
      </c>
      <c r="E90" s="106">
        <v>3827</v>
      </c>
      <c r="F90" s="106">
        <v>3827</v>
      </c>
      <c r="G90" s="90">
        <f t="shared" si="1"/>
        <v>1</v>
      </c>
      <c r="H90" s="92"/>
      <c r="I90" s="92"/>
      <c r="J90" s="92"/>
      <c r="K90" s="92"/>
      <c r="L90" s="92"/>
    </row>
    <row r="91" spans="1:12" ht="13.5" customHeight="1">
      <c r="A91" s="128" t="s">
        <v>220</v>
      </c>
      <c r="B91" s="106">
        <v>15000</v>
      </c>
      <c r="C91" s="106">
        <v>0</v>
      </c>
      <c r="D91" s="106">
        <v>0</v>
      </c>
      <c r="E91" s="106">
        <v>0</v>
      </c>
      <c r="F91" s="106">
        <v>0</v>
      </c>
      <c r="G91" s="90"/>
      <c r="H91" s="92"/>
      <c r="I91" s="92"/>
      <c r="J91" s="92"/>
      <c r="K91" s="92"/>
      <c r="L91" s="92"/>
    </row>
    <row r="92" spans="1:12" ht="13.5" customHeight="1">
      <c r="A92" s="128" t="s">
        <v>221</v>
      </c>
      <c r="B92" s="106"/>
      <c r="C92" s="106">
        <v>52749</v>
      </c>
      <c r="D92" s="106">
        <v>8526</v>
      </c>
      <c r="E92" s="106">
        <v>35523</v>
      </c>
      <c r="F92" s="106"/>
      <c r="G92" s="90">
        <f t="shared" si="1"/>
        <v>0</v>
      </c>
      <c r="H92" s="92">
        <v>17096</v>
      </c>
      <c r="I92" s="92"/>
      <c r="J92" s="92"/>
      <c r="K92" s="92"/>
      <c r="L92" s="92"/>
    </row>
    <row r="93" spans="1:12" ht="13.5" customHeight="1">
      <c r="A93" s="128" t="s">
        <v>222</v>
      </c>
      <c r="B93" s="106"/>
      <c r="C93" s="106">
        <v>34317</v>
      </c>
      <c r="D93" s="106">
        <v>7322</v>
      </c>
      <c r="E93" s="106">
        <v>7322</v>
      </c>
      <c r="F93" s="106"/>
      <c r="G93" s="90">
        <f t="shared" si="1"/>
        <v>0</v>
      </c>
      <c r="H93" s="92">
        <v>7378</v>
      </c>
      <c r="I93" s="92"/>
      <c r="J93" s="92"/>
      <c r="K93" s="92"/>
      <c r="L93" s="92"/>
    </row>
    <row r="94" spans="1:12" ht="13.5" customHeight="1">
      <c r="A94" s="128" t="s">
        <v>223</v>
      </c>
      <c r="B94" s="106"/>
      <c r="C94" s="106"/>
      <c r="D94" s="106">
        <v>45931</v>
      </c>
      <c r="E94" s="106">
        <v>45931</v>
      </c>
      <c r="F94" s="106"/>
      <c r="G94" s="90">
        <f t="shared" si="1"/>
        <v>0</v>
      </c>
      <c r="H94" s="92"/>
      <c r="I94" s="92"/>
      <c r="J94" s="92"/>
      <c r="K94" s="92"/>
      <c r="L94" s="92"/>
    </row>
    <row r="95" spans="1:12" ht="16.5" customHeight="1">
      <c r="A95" s="130" t="s">
        <v>224</v>
      </c>
      <c r="B95" s="136">
        <f>SUM(B96:B98)</f>
        <v>0</v>
      </c>
      <c r="C95" s="136">
        <f>SUM(C96:C98)</f>
        <v>0</v>
      </c>
      <c r="D95" s="136">
        <f>SUM(D96:D98)</f>
        <v>0</v>
      </c>
      <c r="E95" s="136">
        <f>SUM(E96:E98)</f>
        <v>0</v>
      </c>
      <c r="F95" s="136">
        <f>SUM(F96:F98)</f>
        <v>0</v>
      </c>
      <c r="G95" s="90"/>
      <c r="H95" s="92"/>
      <c r="I95" s="92"/>
      <c r="J95" s="92"/>
      <c r="K95" s="92"/>
      <c r="L95" s="92"/>
    </row>
    <row r="96" spans="1:12" ht="16.5" customHeight="1">
      <c r="A96" s="131" t="s">
        <v>225</v>
      </c>
      <c r="B96" s="136">
        <v>0</v>
      </c>
      <c r="C96" s="136">
        <v>0</v>
      </c>
      <c r="D96" s="136">
        <v>0</v>
      </c>
      <c r="E96" s="136">
        <v>0</v>
      </c>
      <c r="F96" s="136">
        <v>0</v>
      </c>
      <c r="G96" s="90"/>
      <c r="H96" s="92"/>
      <c r="I96" s="92"/>
      <c r="J96" s="92"/>
      <c r="K96" s="92"/>
      <c r="L96" s="92"/>
    </row>
    <row r="97" spans="1:12" ht="14.25" customHeight="1">
      <c r="A97" s="137" t="s">
        <v>226</v>
      </c>
      <c r="B97" s="136"/>
      <c r="C97" s="136"/>
      <c r="D97" s="136"/>
      <c r="E97" s="136"/>
      <c r="F97" s="136"/>
      <c r="G97" s="90"/>
      <c r="H97" s="92"/>
      <c r="I97" s="92"/>
      <c r="J97" s="92"/>
      <c r="K97" s="92"/>
      <c r="L97" s="92"/>
    </row>
    <row r="98" spans="1:12" ht="16.5" customHeight="1">
      <c r="A98" s="131" t="s">
        <v>227</v>
      </c>
      <c r="B98" s="136">
        <v>0</v>
      </c>
      <c r="C98" s="136">
        <v>0</v>
      </c>
      <c r="D98" s="136">
        <v>0</v>
      </c>
      <c r="E98" s="136">
        <v>0</v>
      </c>
      <c r="F98" s="136">
        <v>0</v>
      </c>
      <c r="G98" s="90"/>
      <c r="H98" s="92"/>
      <c r="I98" s="92"/>
      <c r="J98" s="92"/>
      <c r="K98" s="92"/>
      <c r="L98" s="92"/>
    </row>
    <row r="99" spans="1:12" ht="16.5" customHeight="1">
      <c r="A99" s="300" t="s">
        <v>228</v>
      </c>
      <c r="B99" s="301"/>
      <c r="C99" s="302">
        <v>49170</v>
      </c>
      <c r="D99" s="302">
        <v>50812</v>
      </c>
      <c r="E99" s="302">
        <v>54219</v>
      </c>
      <c r="F99" s="302">
        <v>54219</v>
      </c>
      <c r="G99" s="90">
        <f t="shared" si="1"/>
        <v>1</v>
      </c>
      <c r="H99" s="92"/>
      <c r="I99" s="92"/>
      <c r="J99" s="92"/>
      <c r="K99" s="92"/>
      <c r="L99" s="92"/>
    </row>
    <row r="100" spans="1:7" s="306" customFormat="1" ht="20.25" customHeight="1">
      <c r="A100" s="303" t="s">
        <v>484</v>
      </c>
      <c r="B100" s="304"/>
      <c r="C100" s="305"/>
      <c r="D100" s="305"/>
      <c r="E100" s="302">
        <v>16636</v>
      </c>
      <c r="F100" s="302">
        <v>7937</v>
      </c>
      <c r="G100" s="90">
        <f t="shared" si="1"/>
        <v>0.47709786006251503</v>
      </c>
    </row>
    <row r="101" spans="1:12" ht="18.75" customHeight="1">
      <c r="A101" s="133" t="s">
        <v>229</v>
      </c>
      <c r="B101" s="89">
        <f>B71+B95</f>
        <v>766639</v>
      </c>
      <c r="C101" s="89">
        <f>C72+C81+C82+C87+C88+C99</f>
        <v>480447</v>
      </c>
      <c r="D101" s="89">
        <f>D72+D81+D82+D87+D88+D99</f>
        <v>499381</v>
      </c>
      <c r="E101" s="89">
        <f>E72+E81+E82+E87+E88+E99+E100</f>
        <v>563843</v>
      </c>
      <c r="F101" s="89">
        <f>F72+F81+F82+F87+F88+F99+F100</f>
        <v>430150</v>
      </c>
      <c r="G101" s="90">
        <f t="shared" si="1"/>
        <v>0.7628896696420813</v>
      </c>
      <c r="H101" s="92" t="s">
        <v>230</v>
      </c>
      <c r="I101" s="92"/>
      <c r="J101" s="92"/>
      <c r="K101" s="92"/>
      <c r="L101" s="92"/>
    </row>
    <row r="102" spans="1:8" ht="13.5" customHeight="1">
      <c r="A102" s="14"/>
      <c r="B102" s="138"/>
      <c r="H102">
        <v>449386</v>
      </c>
    </row>
    <row r="103" spans="1:3" ht="13.5" customHeight="1">
      <c r="A103" s="139" t="s">
        <v>231</v>
      </c>
      <c r="B103" s="140" t="e">
        <f>B8-B101</f>
        <v>#REF!</v>
      </c>
      <c r="C103" s="141">
        <f>G8-G101</f>
        <v>-0.7628896696420813</v>
      </c>
    </row>
    <row r="104" spans="1:2" ht="13.5" customHeight="1">
      <c r="A104" s="14"/>
      <c r="B104" s="138"/>
    </row>
    <row r="105" spans="1:2" ht="13.5" customHeight="1">
      <c r="A105" s="14"/>
      <c r="B105" s="138"/>
    </row>
    <row r="106" spans="1:2" ht="13.5" customHeight="1">
      <c r="A106" s="14"/>
      <c r="B106" s="138"/>
    </row>
    <row r="107" spans="1:2" ht="13.5" customHeight="1">
      <c r="A107" s="14"/>
      <c r="B107" s="138"/>
    </row>
    <row r="108" spans="1:2" ht="13.5" customHeight="1">
      <c r="A108" s="14"/>
      <c r="B108" s="138"/>
    </row>
    <row r="109" spans="1:2" ht="13.5" customHeight="1">
      <c r="A109" s="14"/>
      <c r="B109" s="138"/>
    </row>
    <row r="110" spans="1:2" ht="13.5" customHeight="1">
      <c r="A110" s="14"/>
      <c r="B110" s="138"/>
    </row>
    <row r="111" spans="1:2" ht="12.75">
      <c r="A111" s="14"/>
      <c r="B111" s="138"/>
    </row>
    <row r="112" spans="1:2" ht="12.75">
      <c r="A112" s="14"/>
      <c r="B112" s="138"/>
    </row>
    <row r="113" spans="1:2" ht="12.75">
      <c r="A113" s="14"/>
      <c r="B113" s="138"/>
    </row>
    <row r="114" spans="1:2" ht="12.75">
      <c r="A114" s="14"/>
      <c r="B114" s="138"/>
    </row>
  </sheetData>
  <sheetProtection/>
  <mergeCells count="5">
    <mergeCell ref="A5:C5"/>
    <mergeCell ref="C6:G6"/>
    <mergeCell ref="A1:M1"/>
    <mergeCell ref="A2:M2"/>
    <mergeCell ref="A4:C4"/>
  </mergeCells>
  <printOptions/>
  <pageMargins left="1.220472440944882" right="0.2362204724409449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8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63.140625" style="0" customWidth="1"/>
    <col min="2" max="5" width="9.28125" style="142" customWidth="1"/>
    <col min="6" max="6" width="9.28125" style="0" customWidth="1"/>
    <col min="7" max="7" width="0.2890625" style="0" customWidth="1"/>
    <col min="8" max="13" width="9.140625" style="0" hidden="1" customWidth="1"/>
  </cols>
  <sheetData>
    <row r="2" spans="1:13" s="84" customFormat="1" ht="12.75">
      <c r="A2" s="380" t="s">
        <v>1058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s="84" customFormat="1" ht="12.75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1:6" ht="24.75" customHeight="1">
      <c r="A4" s="362" t="s">
        <v>133</v>
      </c>
      <c r="B4" s="362"/>
      <c r="C4" s="365"/>
      <c r="D4" s="365"/>
      <c r="E4" s="365"/>
      <c r="F4" s="365"/>
    </row>
    <row r="5" spans="1:6" ht="44.25" customHeight="1">
      <c r="A5" s="362" t="s">
        <v>477</v>
      </c>
      <c r="B5" s="362"/>
      <c r="C5" s="365"/>
      <c r="D5" s="365"/>
      <c r="E5" s="365"/>
      <c r="F5" s="365"/>
    </row>
    <row r="6" spans="1:6" ht="12.75">
      <c r="A6" s="83"/>
      <c r="C6" s="143"/>
      <c r="D6" s="143"/>
      <c r="E6" s="143"/>
      <c r="F6" s="143" t="s">
        <v>19</v>
      </c>
    </row>
    <row r="7" spans="1:8" ht="52.5" customHeight="1">
      <c r="A7" s="144" t="s">
        <v>232</v>
      </c>
      <c r="B7" s="24" t="s">
        <v>101</v>
      </c>
      <c r="C7" s="24" t="s">
        <v>102</v>
      </c>
      <c r="D7" s="24" t="s">
        <v>103</v>
      </c>
      <c r="E7" s="24" t="s">
        <v>125</v>
      </c>
      <c r="F7" s="24" t="s">
        <v>29</v>
      </c>
      <c r="G7" s="145"/>
      <c r="H7" s="146"/>
    </row>
    <row r="8" spans="1:8" ht="16.5" customHeight="1">
      <c r="A8" s="88" t="s">
        <v>233</v>
      </c>
      <c r="B8" s="89">
        <f>B9+B12+B18</f>
        <v>17648</v>
      </c>
      <c r="C8" s="89">
        <f>C9+C12+C18</f>
        <v>19284</v>
      </c>
      <c r="D8" s="147">
        <f>D9+D18+D12</f>
        <v>40273</v>
      </c>
      <c r="E8" s="147">
        <f>E9+E18+E12</f>
        <v>40013</v>
      </c>
      <c r="F8" s="148">
        <f>E8/D8</f>
        <v>0.9935440617783626</v>
      </c>
      <c r="G8" s="149"/>
      <c r="H8" s="150"/>
    </row>
    <row r="9" spans="1:8" ht="16.5" customHeight="1">
      <c r="A9" s="131" t="s">
        <v>234</v>
      </c>
      <c r="B9" s="151">
        <v>2070</v>
      </c>
      <c r="C9" s="151">
        <v>3706</v>
      </c>
      <c r="D9" s="152">
        <v>9711</v>
      </c>
      <c r="E9" s="152">
        <v>9711</v>
      </c>
      <c r="F9" s="148">
        <f>E9/D9</f>
        <v>1</v>
      </c>
      <c r="G9" s="153"/>
      <c r="H9" s="154"/>
    </row>
    <row r="10" spans="1:8" ht="13.5" customHeight="1">
      <c r="A10" s="123" t="s">
        <v>235</v>
      </c>
      <c r="B10" s="151">
        <v>2070</v>
      </c>
      <c r="C10" s="151">
        <v>0</v>
      </c>
      <c r="D10" s="152"/>
      <c r="E10" s="152"/>
      <c r="F10" s="148"/>
      <c r="G10" s="155"/>
      <c r="H10" s="154"/>
    </row>
    <row r="11" spans="1:8" ht="13.5" customHeight="1">
      <c r="A11" s="156" t="s">
        <v>236</v>
      </c>
      <c r="B11" s="157">
        <v>0</v>
      </c>
      <c r="C11" s="157">
        <v>3706</v>
      </c>
      <c r="D11" s="158">
        <v>9711</v>
      </c>
      <c r="E11" s="158">
        <v>9711</v>
      </c>
      <c r="F11" s="148">
        <f>E11/D11</f>
        <v>1</v>
      </c>
      <c r="G11" s="159">
        <v>1636</v>
      </c>
      <c r="H11" s="160"/>
    </row>
    <row r="12" spans="1:8" ht="16.5" customHeight="1">
      <c r="A12" s="161" t="s">
        <v>237</v>
      </c>
      <c r="B12" s="151">
        <f>SUM(B13:B17)</f>
        <v>0</v>
      </c>
      <c r="C12" s="151">
        <f>SUM(C13:C17)</f>
        <v>0</v>
      </c>
      <c r="D12" s="152">
        <v>787</v>
      </c>
      <c r="E12" s="152">
        <v>787</v>
      </c>
      <c r="F12" s="148">
        <f>E12/D12</f>
        <v>1</v>
      </c>
      <c r="G12" s="162"/>
      <c r="H12" s="154"/>
    </row>
    <row r="13" spans="1:8" ht="13.5" customHeight="1">
      <c r="A13" s="128" t="s">
        <v>238</v>
      </c>
      <c r="B13" s="151"/>
      <c r="C13" s="151"/>
      <c r="D13" s="152"/>
      <c r="E13" s="152"/>
      <c r="F13" s="148"/>
      <c r="G13" s="163"/>
      <c r="H13" s="154"/>
    </row>
    <row r="14" spans="1:8" ht="13.5" customHeight="1">
      <c r="A14" s="128" t="s">
        <v>239</v>
      </c>
      <c r="B14" s="157">
        <v>0</v>
      </c>
      <c r="C14" s="157">
        <v>0</v>
      </c>
      <c r="D14" s="158"/>
      <c r="E14" s="158"/>
      <c r="F14" s="148"/>
      <c r="G14" s="163"/>
      <c r="H14" s="160"/>
    </row>
    <row r="15" spans="1:8" ht="13.5" customHeight="1">
      <c r="A15" s="128" t="s">
        <v>240</v>
      </c>
      <c r="B15" s="157"/>
      <c r="C15" s="157"/>
      <c r="D15" s="158">
        <v>787</v>
      </c>
      <c r="E15" s="158">
        <v>787</v>
      </c>
      <c r="F15" s="148">
        <f>E15/D15</f>
        <v>1</v>
      </c>
      <c r="G15" s="163"/>
      <c r="H15" s="160"/>
    </row>
    <row r="16" spans="1:8" ht="13.5" customHeight="1">
      <c r="A16" s="128" t="s">
        <v>241</v>
      </c>
      <c r="B16" s="157"/>
      <c r="C16" s="157"/>
      <c r="D16" s="158"/>
      <c r="E16" s="158"/>
      <c r="F16" s="148"/>
      <c r="G16" s="163"/>
      <c r="H16" s="160"/>
    </row>
    <row r="17" spans="1:8" ht="13.5" customHeight="1">
      <c r="A17" s="128" t="s">
        <v>242</v>
      </c>
      <c r="B17" s="157"/>
      <c r="C17" s="157"/>
      <c r="D17" s="158"/>
      <c r="E17" s="158"/>
      <c r="F17" s="148"/>
      <c r="G17" s="163"/>
      <c r="H17" s="160"/>
    </row>
    <row r="18" spans="1:8" ht="16.5" customHeight="1">
      <c r="A18" s="161" t="s">
        <v>243</v>
      </c>
      <c r="B18" s="151">
        <f>SUM(B19:B21)</f>
        <v>15578</v>
      </c>
      <c r="C18" s="151">
        <f>SUM(C19:C21)</f>
        <v>15578</v>
      </c>
      <c r="D18" s="152">
        <v>29775</v>
      </c>
      <c r="E18" s="152">
        <v>29515</v>
      </c>
      <c r="F18" s="148">
        <f>E18/D18</f>
        <v>0.9912678421494543</v>
      </c>
      <c r="G18" s="162"/>
      <c r="H18" s="154"/>
    </row>
    <row r="19" spans="1:8" ht="13.5" customHeight="1">
      <c r="A19" s="128" t="s">
        <v>244</v>
      </c>
      <c r="B19" s="157"/>
      <c r="C19" s="157"/>
      <c r="D19" s="158"/>
      <c r="E19" s="158"/>
      <c r="F19" s="148"/>
      <c r="G19" s="163"/>
      <c r="H19" s="160"/>
    </row>
    <row r="20" spans="1:8" ht="13.5" customHeight="1">
      <c r="A20" s="128" t="s">
        <v>245</v>
      </c>
      <c r="B20" s="157">
        <v>0</v>
      </c>
      <c r="C20" s="157">
        <v>0</v>
      </c>
      <c r="D20" s="158"/>
      <c r="E20" s="158"/>
      <c r="F20" s="148"/>
      <c r="G20" s="163"/>
      <c r="H20" s="160"/>
    </row>
    <row r="21" spans="1:8" ht="14.25" customHeight="1">
      <c r="A21" s="128" t="s">
        <v>246</v>
      </c>
      <c r="B21" s="157">
        <v>15578</v>
      </c>
      <c r="C21" s="157">
        <v>15578</v>
      </c>
      <c r="D21" s="158">
        <v>29775</v>
      </c>
      <c r="E21" s="158">
        <v>29515</v>
      </c>
      <c r="F21" s="148">
        <f>E21/D21</f>
        <v>0.9912678421494543</v>
      </c>
      <c r="G21" s="163"/>
      <c r="H21" s="160"/>
    </row>
    <row r="22" spans="1:8" ht="16.5" customHeight="1">
      <c r="A22" s="130" t="s">
        <v>193</v>
      </c>
      <c r="B22" s="151"/>
      <c r="C22" s="151"/>
      <c r="D22" s="152"/>
      <c r="E22" s="152"/>
      <c r="F22" s="148"/>
      <c r="G22" s="164"/>
      <c r="H22" s="154"/>
    </row>
    <row r="23" spans="1:8" ht="16.5" customHeight="1">
      <c r="A23" s="131" t="s">
        <v>194</v>
      </c>
      <c r="B23" s="151"/>
      <c r="C23" s="151"/>
      <c r="D23" s="152"/>
      <c r="E23" s="152"/>
      <c r="F23" s="148"/>
      <c r="G23" s="153"/>
      <c r="H23" s="154"/>
    </row>
    <row r="24" spans="1:8" ht="16.5" customHeight="1">
      <c r="A24" s="123" t="s">
        <v>247</v>
      </c>
      <c r="B24" s="151"/>
      <c r="C24" s="151"/>
      <c r="D24" s="152"/>
      <c r="E24" s="152"/>
      <c r="F24" s="148"/>
      <c r="G24" s="155"/>
      <c r="H24" s="154"/>
    </row>
    <row r="25" spans="1:8" ht="16.5" customHeight="1">
      <c r="A25" s="128" t="s">
        <v>248</v>
      </c>
      <c r="B25" s="151"/>
      <c r="C25" s="151"/>
      <c r="D25" s="152"/>
      <c r="E25" s="152"/>
      <c r="F25" s="148"/>
      <c r="G25" s="163"/>
      <c r="H25" s="154"/>
    </row>
    <row r="26" spans="1:8" ht="16.5" customHeight="1">
      <c r="A26" s="131" t="s">
        <v>197</v>
      </c>
      <c r="B26" s="151">
        <v>0</v>
      </c>
      <c r="C26" s="151">
        <v>0</v>
      </c>
      <c r="D26" s="152"/>
      <c r="E26" s="152"/>
      <c r="F26" s="148"/>
      <c r="G26" s="153"/>
      <c r="H26" s="154"/>
    </row>
    <row r="27" spans="1:8" ht="16.5" customHeight="1">
      <c r="A27" s="133" t="s">
        <v>249</v>
      </c>
      <c r="B27" s="151">
        <f>B22+B8</f>
        <v>17648</v>
      </c>
      <c r="C27" s="151">
        <f>C22+C8</f>
        <v>19284</v>
      </c>
      <c r="D27" s="152">
        <f>SUM(D38+D29)</f>
        <v>30616</v>
      </c>
      <c r="E27" s="152">
        <f>SUM(E38+E29)</f>
        <v>30616</v>
      </c>
      <c r="F27" s="148">
        <f>E27/D27</f>
        <v>1</v>
      </c>
      <c r="G27" s="165"/>
      <c r="H27" s="154"/>
    </row>
    <row r="28" spans="1:8" ht="16.5" customHeight="1">
      <c r="A28" s="88" t="s">
        <v>250</v>
      </c>
      <c r="B28" s="151"/>
      <c r="C28" s="151"/>
      <c r="D28" s="152"/>
      <c r="E28" s="152"/>
      <c r="F28" s="148"/>
      <c r="G28" s="166"/>
      <c r="H28" s="154"/>
    </row>
    <row r="29" spans="1:8" ht="16.5" customHeight="1">
      <c r="A29" s="131" t="s">
        <v>251</v>
      </c>
      <c r="B29" s="151">
        <v>8570</v>
      </c>
      <c r="C29" s="151">
        <v>26693</v>
      </c>
      <c r="D29" s="152">
        <v>27768</v>
      </c>
      <c r="E29" s="152">
        <v>27768</v>
      </c>
      <c r="F29" s="148">
        <f>E29/D29</f>
        <v>1</v>
      </c>
      <c r="G29" s="153"/>
      <c r="H29" s="154"/>
    </row>
    <row r="30" spans="1:8" ht="16.5" customHeight="1">
      <c r="A30" s="167" t="s">
        <v>252</v>
      </c>
      <c r="B30" s="151">
        <v>8570</v>
      </c>
      <c r="C30" s="151">
        <v>26693</v>
      </c>
      <c r="D30" s="152">
        <v>27768</v>
      </c>
      <c r="E30" s="152">
        <v>27768</v>
      </c>
      <c r="F30" s="148">
        <f>E30/D30</f>
        <v>1</v>
      </c>
      <c r="G30" s="168"/>
      <c r="H30" s="154"/>
    </row>
    <row r="31" spans="1:8" ht="13.5" customHeight="1">
      <c r="A31" s="169" t="s">
        <v>253</v>
      </c>
      <c r="B31" s="151">
        <v>0</v>
      </c>
      <c r="C31" s="151">
        <v>0</v>
      </c>
      <c r="D31" s="152"/>
      <c r="E31" s="152"/>
      <c r="F31" s="148"/>
      <c r="G31" s="170"/>
      <c r="H31" s="154"/>
    </row>
    <row r="32" spans="1:8" ht="13.5" customHeight="1">
      <c r="A32" s="171" t="s">
        <v>254</v>
      </c>
      <c r="B32" s="151">
        <v>0</v>
      </c>
      <c r="C32" s="151">
        <v>3706</v>
      </c>
      <c r="D32" s="152">
        <v>9711</v>
      </c>
      <c r="E32" s="152">
        <v>9711</v>
      </c>
      <c r="F32" s="148">
        <f>E32/D32</f>
        <v>1</v>
      </c>
      <c r="G32" s="172"/>
      <c r="H32" s="154"/>
    </row>
    <row r="33" spans="1:11" ht="13.5" customHeight="1">
      <c r="A33" s="169" t="s">
        <v>255</v>
      </c>
      <c r="B33" s="151">
        <v>0</v>
      </c>
      <c r="C33" s="151">
        <v>22987</v>
      </c>
      <c r="D33" s="152">
        <v>18057</v>
      </c>
      <c r="E33" s="152">
        <v>18057</v>
      </c>
      <c r="F33" s="148">
        <f>E33/D33</f>
        <v>1</v>
      </c>
      <c r="G33" s="170"/>
      <c r="H33" s="154"/>
      <c r="J33" s="2"/>
      <c r="K33" s="2"/>
    </row>
    <row r="34" spans="1:6" ht="13.5" customHeight="1">
      <c r="A34" s="167" t="s">
        <v>256</v>
      </c>
      <c r="B34" s="151">
        <f>SUM(B35:B37)</f>
        <v>500</v>
      </c>
      <c r="C34" s="151"/>
      <c r="D34" s="152"/>
      <c r="E34" s="152"/>
      <c r="F34" s="148"/>
    </row>
    <row r="35" spans="1:6" ht="13.5" customHeight="1">
      <c r="A35" s="173" t="s">
        <v>257</v>
      </c>
      <c r="B35" s="157"/>
      <c r="C35" s="157"/>
      <c r="D35" s="158"/>
      <c r="E35" s="158"/>
      <c r="F35" s="148"/>
    </row>
    <row r="36" spans="1:6" ht="13.5" customHeight="1">
      <c r="A36" s="173" t="s">
        <v>258</v>
      </c>
      <c r="B36" s="157">
        <v>500</v>
      </c>
      <c r="C36" s="157"/>
      <c r="D36" s="158"/>
      <c r="E36" s="158"/>
      <c r="F36" s="148"/>
    </row>
    <row r="37" spans="1:6" ht="13.5" customHeight="1">
      <c r="A37" s="173"/>
      <c r="B37" s="157"/>
      <c r="C37" s="157"/>
      <c r="D37" s="158"/>
      <c r="E37" s="158"/>
      <c r="F37" s="148"/>
    </row>
    <row r="38" spans="1:6" ht="13.5" customHeight="1">
      <c r="A38" s="131" t="s">
        <v>259</v>
      </c>
      <c r="B38" s="151"/>
      <c r="C38" s="151">
        <v>7227</v>
      </c>
      <c r="D38" s="152">
        <v>2848</v>
      </c>
      <c r="E38" s="152">
        <v>2848</v>
      </c>
      <c r="F38" s="148">
        <f>E38/D38</f>
        <v>1</v>
      </c>
    </row>
    <row r="39" spans="1:6" ht="13.5" customHeight="1">
      <c r="A39" s="167" t="s">
        <v>260</v>
      </c>
      <c r="B39" s="151"/>
      <c r="C39" s="151"/>
      <c r="D39" s="152"/>
      <c r="E39" s="152"/>
      <c r="F39" s="148"/>
    </row>
    <row r="40" spans="1:6" ht="13.5" customHeight="1">
      <c r="A40" s="167" t="s">
        <v>261</v>
      </c>
      <c r="B40" s="174">
        <v>0</v>
      </c>
      <c r="C40" s="174">
        <v>0</v>
      </c>
      <c r="D40" s="174">
        <v>0</v>
      </c>
      <c r="E40" s="174">
        <v>0</v>
      </c>
      <c r="F40" s="148"/>
    </row>
    <row r="41" spans="1:6" ht="13.5" customHeight="1">
      <c r="A41" s="131" t="s">
        <v>262</v>
      </c>
      <c r="B41" s="151">
        <f>SUM(B42+B43)</f>
        <v>0</v>
      </c>
      <c r="C41" s="151">
        <f>SUM(C42+C43)</f>
        <v>0</v>
      </c>
      <c r="D41" s="174">
        <v>0</v>
      </c>
      <c r="E41" s="174">
        <v>0</v>
      </c>
      <c r="F41" s="148"/>
    </row>
    <row r="42" spans="1:6" ht="13.5" customHeight="1">
      <c r="A42" s="167" t="s">
        <v>263</v>
      </c>
      <c r="B42" s="157">
        <v>0</v>
      </c>
      <c r="C42" s="157">
        <v>0</v>
      </c>
      <c r="D42" s="174">
        <v>0</v>
      </c>
      <c r="E42" s="174">
        <v>0</v>
      </c>
      <c r="F42" s="148"/>
    </row>
    <row r="43" spans="1:6" ht="13.5" customHeight="1">
      <c r="A43" s="167" t="s">
        <v>264</v>
      </c>
      <c r="B43" s="151">
        <f>SUM(B44:B46)</f>
        <v>0</v>
      </c>
      <c r="C43" s="151">
        <f>SUM(C44:C46)</f>
        <v>0</v>
      </c>
      <c r="D43" s="174">
        <v>0</v>
      </c>
      <c r="E43" s="174">
        <v>0</v>
      </c>
      <c r="F43" s="148"/>
    </row>
    <row r="44" spans="1:6" ht="13.5" customHeight="1">
      <c r="A44" s="175"/>
      <c r="B44" s="157"/>
      <c r="C44" s="157"/>
      <c r="D44" s="158"/>
      <c r="E44" s="158"/>
      <c r="F44" s="148"/>
    </row>
    <row r="45" spans="1:6" ht="13.5" customHeight="1">
      <c r="A45" s="175"/>
      <c r="B45" s="157"/>
      <c r="C45" s="157"/>
      <c r="D45" s="158"/>
      <c r="E45" s="158"/>
      <c r="F45" s="148"/>
    </row>
    <row r="46" spans="1:6" ht="13.5" customHeight="1">
      <c r="A46" s="176"/>
      <c r="B46" s="157"/>
      <c r="C46" s="157"/>
      <c r="D46" s="158"/>
      <c r="E46" s="158"/>
      <c r="F46" s="148"/>
    </row>
    <row r="47" spans="1:6" ht="13.5" customHeight="1">
      <c r="A47" s="130" t="s">
        <v>265</v>
      </c>
      <c r="B47" s="177">
        <v>0</v>
      </c>
      <c r="C47" s="177">
        <v>0</v>
      </c>
      <c r="D47" s="174">
        <v>0</v>
      </c>
      <c r="E47" s="174">
        <v>0</v>
      </c>
      <c r="F47" s="148"/>
    </row>
    <row r="48" spans="1:6" ht="13.5" customHeight="1">
      <c r="A48" s="131" t="s">
        <v>225</v>
      </c>
      <c r="B48" s="178">
        <v>0</v>
      </c>
      <c r="C48" s="178">
        <v>0</v>
      </c>
      <c r="D48" s="174">
        <v>0</v>
      </c>
      <c r="E48" s="174">
        <v>0</v>
      </c>
      <c r="F48" s="148"/>
    </row>
    <row r="49" spans="1:6" ht="13.5" customHeight="1">
      <c r="A49" s="137" t="s">
        <v>266</v>
      </c>
      <c r="B49" s="178"/>
      <c r="C49" s="178"/>
      <c r="D49" s="179"/>
      <c r="E49" s="179"/>
      <c r="F49" s="148"/>
    </row>
    <row r="50" spans="1:6" ht="13.5" customHeight="1">
      <c r="A50" s="131" t="s">
        <v>227</v>
      </c>
      <c r="B50" s="178">
        <v>0</v>
      </c>
      <c r="C50" s="178">
        <v>0</v>
      </c>
      <c r="D50" s="174">
        <v>0</v>
      </c>
      <c r="E50" s="174">
        <v>0</v>
      </c>
      <c r="F50" s="148"/>
    </row>
    <row r="51" spans="1:6" ht="13.5" customHeight="1">
      <c r="A51" s="133" t="s">
        <v>267</v>
      </c>
      <c r="B51" s="177">
        <v>8570</v>
      </c>
      <c r="C51" s="177">
        <f>C38+C30</f>
        <v>33920</v>
      </c>
      <c r="D51" s="180">
        <f>D29+D38</f>
        <v>30616</v>
      </c>
      <c r="E51" s="180">
        <f>E29+E38</f>
        <v>30616</v>
      </c>
      <c r="F51" s="148">
        <f>E51/D51</f>
        <v>1</v>
      </c>
    </row>
    <row r="52" spans="1:8" ht="13.5" customHeight="1">
      <c r="A52" s="181"/>
      <c r="B52" s="182"/>
      <c r="C52" s="181"/>
      <c r="D52" s="181"/>
      <c r="E52" s="181"/>
      <c r="F52" s="183"/>
      <c r="G52" s="168"/>
      <c r="H52" s="154"/>
    </row>
    <row r="53" spans="1:8" ht="13.5" customHeight="1">
      <c r="A53" s="184"/>
      <c r="B53" s="185"/>
      <c r="C53" s="184"/>
      <c r="D53" s="184"/>
      <c r="E53" s="184"/>
      <c r="F53" s="186"/>
      <c r="G53" s="187"/>
      <c r="H53" s="188"/>
    </row>
    <row r="54" spans="1:8" s="1" customFormat="1" ht="13.5" customHeight="1">
      <c r="A54" s="189"/>
      <c r="B54" s="185"/>
      <c r="C54" s="189"/>
      <c r="D54" s="189"/>
      <c r="E54" s="189"/>
      <c r="F54" s="186"/>
      <c r="G54" s="190"/>
      <c r="H54" s="141"/>
    </row>
    <row r="55" spans="1:8" s="1" customFormat="1" ht="13.5" customHeight="1">
      <c r="A55" s="189"/>
      <c r="B55" s="185"/>
      <c r="C55" s="189"/>
      <c r="D55" s="189"/>
      <c r="E55" s="189"/>
      <c r="F55" s="186"/>
      <c r="G55" s="190"/>
      <c r="H55" s="141"/>
    </row>
    <row r="56" spans="1:8" s="1" customFormat="1" ht="16.5" customHeight="1">
      <c r="A56" s="189"/>
      <c r="B56" s="185"/>
      <c r="C56" s="189"/>
      <c r="D56" s="189"/>
      <c r="E56" s="189"/>
      <c r="F56" s="191"/>
      <c r="G56" s="192"/>
      <c r="H56" s="140"/>
    </row>
    <row r="57" spans="2:8" s="1" customFormat="1" ht="16.5" customHeight="1">
      <c r="B57" s="193"/>
      <c r="C57" s="193"/>
      <c r="D57" s="193"/>
      <c r="E57" s="193"/>
      <c r="F57" s="194"/>
      <c r="G57" s="195"/>
      <c r="H57" s="140"/>
    </row>
    <row r="58" spans="1:8" s="198" customFormat="1" ht="13.5" customHeight="1">
      <c r="A58" s="1"/>
      <c r="B58" s="193"/>
      <c r="C58" s="193"/>
      <c r="D58" s="193"/>
      <c r="E58" s="193"/>
      <c r="F58" s="196"/>
      <c r="G58" s="197"/>
      <c r="H58" s="141"/>
    </row>
    <row r="59" spans="1:11" s="201" customFormat="1" ht="13.5" customHeight="1">
      <c r="A59"/>
      <c r="B59" s="142"/>
      <c r="C59" s="142"/>
      <c r="D59" s="142"/>
      <c r="E59" s="142"/>
      <c r="F59" s="196"/>
      <c r="G59" s="199"/>
      <c r="H59" s="200"/>
      <c r="K59" s="198"/>
    </row>
    <row r="60" spans="1:10" s="201" customFormat="1" ht="13.5" customHeight="1">
      <c r="A60"/>
      <c r="B60" s="142"/>
      <c r="C60" s="142"/>
      <c r="D60" s="142"/>
      <c r="E60" s="142"/>
      <c r="F60" s="202"/>
      <c r="G60" s="203"/>
      <c r="H60" s="204"/>
      <c r="J60" s="198"/>
    </row>
    <row r="61" spans="1:10" s="201" customFormat="1" ht="13.5" customHeight="1">
      <c r="A61"/>
      <c r="B61" s="142"/>
      <c r="C61" s="142"/>
      <c r="D61" s="142"/>
      <c r="E61" s="142"/>
      <c r="F61" s="202"/>
      <c r="G61" s="203"/>
      <c r="H61" s="204"/>
      <c r="J61" s="198"/>
    </row>
    <row r="62" spans="1:10" s="201" customFormat="1" ht="13.5" customHeight="1">
      <c r="A62"/>
      <c r="B62" s="142"/>
      <c r="C62" s="142"/>
      <c r="D62" s="142"/>
      <c r="E62" s="142"/>
      <c r="F62" s="194"/>
      <c r="G62" s="168"/>
      <c r="H62" s="205"/>
      <c r="J62" s="198"/>
    </row>
    <row r="63" spans="1:8" s="201" customFormat="1" ht="13.5" customHeight="1">
      <c r="A63"/>
      <c r="B63" s="142"/>
      <c r="C63" s="142"/>
      <c r="D63" s="142"/>
      <c r="E63" s="142"/>
      <c r="F63" s="191"/>
      <c r="G63" s="153"/>
      <c r="H63" s="154"/>
    </row>
    <row r="64" spans="1:8" s="201" customFormat="1" ht="13.5" customHeight="1">
      <c r="A64"/>
      <c r="B64" s="142"/>
      <c r="C64" s="142"/>
      <c r="D64" s="142"/>
      <c r="E64" s="142"/>
      <c r="F64" s="194"/>
      <c r="G64" s="168"/>
      <c r="H64" s="160"/>
    </row>
    <row r="65" spans="1:8" s="201" customFormat="1" ht="13.5" customHeight="1">
      <c r="A65"/>
      <c r="B65" s="142"/>
      <c r="C65" s="142"/>
      <c r="D65" s="142"/>
      <c r="E65" s="142"/>
      <c r="F65" s="194"/>
      <c r="G65" s="168"/>
      <c r="H65" s="154"/>
    </row>
    <row r="66" spans="6:8" ht="13.5" customHeight="1">
      <c r="F66" s="206"/>
      <c r="G66" s="207"/>
      <c r="H66" s="208"/>
    </row>
    <row r="67" spans="6:8" ht="13.5" customHeight="1">
      <c r="F67" s="206"/>
      <c r="G67" s="207"/>
      <c r="H67" s="208"/>
    </row>
    <row r="68" spans="6:8" ht="13.5" customHeight="1">
      <c r="F68" s="209"/>
      <c r="G68" s="210"/>
      <c r="H68" s="208"/>
    </row>
    <row r="69" spans="6:8" ht="16.5" customHeight="1">
      <c r="F69" s="191"/>
      <c r="G69" s="211"/>
      <c r="H69" s="212"/>
    </row>
    <row r="70" spans="6:8" ht="13.5" customHeight="1">
      <c r="F70" s="191"/>
      <c r="G70" s="153"/>
      <c r="H70" s="213"/>
    </row>
    <row r="71" spans="6:8" ht="13.5" customHeight="1">
      <c r="F71" s="214"/>
      <c r="G71" s="215"/>
      <c r="H71" s="213"/>
    </row>
    <row r="72" spans="6:8" ht="13.5" customHeight="1">
      <c r="F72" s="191"/>
      <c r="G72" s="153"/>
      <c r="H72" s="213"/>
    </row>
    <row r="73" spans="6:8" ht="18" customHeight="1">
      <c r="F73" s="216"/>
      <c r="G73" s="217"/>
      <c r="H73" s="218"/>
    </row>
    <row r="74" spans="6:8" ht="12.75">
      <c r="F74" s="55"/>
      <c r="G74" s="14"/>
      <c r="H74" s="219"/>
    </row>
    <row r="75" spans="6:8" ht="12.75">
      <c r="F75" s="184"/>
      <c r="G75" s="184"/>
      <c r="H75" s="220"/>
    </row>
    <row r="76" spans="6:8" ht="12.75">
      <c r="F76" s="189"/>
      <c r="G76" s="221"/>
      <c r="H76" s="220"/>
    </row>
    <row r="77" spans="6:8" ht="12.75">
      <c r="F77" s="189"/>
      <c r="G77" s="221"/>
      <c r="H77" s="220"/>
    </row>
    <row r="78" spans="6:8" ht="12.75">
      <c r="F78" s="189"/>
      <c r="G78" s="221"/>
      <c r="H78" s="220"/>
    </row>
  </sheetData>
  <sheetProtection/>
  <mergeCells count="4">
    <mergeCell ref="A2:M2"/>
    <mergeCell ref="A3:M3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8.421875" style="0" customWidth="1"/>
    <col min="4" max="4" width="9.421875" style="0" customWidth="1"/>
    <col min="5" max="6" width="8.7109375" style="0" customWidth="1"/>
    <col min="7" max="7" width="11.7109375" style="0" customWidth="1"/>
    <col min="8" max="8" width="0.13671875" style="0" customWidth="1"/>
    <col min="9" max="13" width="9.140625" style="0" hidden="1" customWidth="1"/>
  </cols>
  <sheetData>
    <row r="1" spans="1:13" ht="12.75">
      <c r="A1" s="380" t="s">
        <v>1059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2.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7" ht="12.75">
      <c r="A3" s="366" t="s">
        <v>494</v>
      </c>
      <c r="B3" s="366"/>
      <c r="C3" s="366"/>
      <c r="D3" s="366"/>
      <c r="E3" s="366"/>
      <c r="F3" s="366"/>
      <c r="G3" s="366"/>
    </row>
    <row r="4" spans="1:7" ht="12.75">
      <c r="A4" s="25"/>
      <c r="B4" s="13"/>
      <c r="C4" s="58"/>
      <c r="D4" s="58"/>
      <c r="E4" s="58"/>
      <c r="F4" s="58"/>
      <c r="G4" s="20" t="s">
        <v>19</v>
      </c>
    </row>
    <row r="5" spans="1:7" ht="12.75">
      <c r="A5" s="8"/>
      <c r="B5" s="18" t="s">
        <v>30</v>
      </c>
      <c r="C5" s="3" t="s">
        <v>31</v>
      </c>
      <c r="D5" s="3" t="s">
        <v>32</v>
      </c>
      <c r="E5" s="8" t="s">
        <v>99</v>
      </c>
      <c r="F5" s="8" t="s">
        <v>100</v>
      </c>
      <c r="G5" s="8" t="s">
        <v>33</v>
      </c>
    </row>
    <row r="6" spans="1:7" ht="44.25" customHeight="1">
      <c r="A6" s="11" t="s">
        <v>20</v>
      </c>
      <c r="B6" s="10" t="s">
        <v>21</v>
      </c>
      <c r="C6" s="12" t="s">
        <v>27</v>
      </c>
      <c r="D6" s="12" t="s">
        <v>120</v>
      </c>
      <c r="E6" s="24" t="s">
        <v>103</v>
      </c>
      <c r="F6" s="24" t="s">
        <v>125</v>
      </c>
      <c r="G6" s="24" t="s">
        <v>29</v>
      </c>
    </row>
    <row r="7" spans="1:7" ht="15" customHeight="1">
      <c r="A7" s="8">
        <v>1</v>
      </c>
      <c r="B7" s="43" t="s">
        <v>2</v>
      </c>
      <c r="C7" s="42"/>
      <c r="D7" s="42"/>
      <c r="E7" s="42"/>
      <c r="F7" s="42"/>
      <c r="G7" s="23"/>
    </row>
    <row r="8" spans="1:7" ht="15" customHeight="1">
      <c r="A8" s="8">
        <f aca="true" t="shared" si="0" ref="A8:A30">A7+1</f>
        <v>2</v>
      </c>
      <c r="B8" s="44" t="s">
        <v>59</v>
      </c>
      <c r="C8" s="45"/>
      <c r="D8" s="45"/>
      <c r="E8" s="45"/>
      <c r="F8" s="45"/>
      <c r="G8" s="23"/>
    </row>
    <row r="9" spans="1:7" ht="15" customHeight="1">
      <c r="A9" s="8">
        <f t="shared" si="0"/>
        <v>3</v>
      </c>
      <c r="B9" s="44" t="s">
        <v>60</v>
      </c>
      <c r="C9" s="45"/>
      <c r="D9" s="45"/>
      <c r="E9" s="45"/>
      <c r="F9" s="45"/>
      <c r="G9" s="23"/>
    </row>
    <row r="10" spans="1:7" ht="15" customHeight="1">
      <c r="A10" s="8">
        <f t="shared" si="0"/>
        <v>4</v>
      </c>
      <c r="B10" s="44" t="s">
        <v>61</v>
      </c>
      <c r="C10" s="45"/>
      <c r="D10" s="45"/>
      <c r="E10" s="45"/>
      <c r="F10" s="45"/>
      <c r="G10" s="23"/>
    </row>
    <row r="11" spans="1:7" ht="15" customHeight="1">
      <c r="A11" s="8">
        <f t="shared" si="0"/>
        <v>5</v>
      </c>
      <c r="B11" s="44" t="s">
        <v>62</v>
      </c>
      <c r="C11" s="45"/>
      <c r="D11" s="45"/>
      <c r="E11" s="45"/>
      <c r="F11" s="45"/>
      <c r="G11" s="23"/>
    </row>
    <row r="12" spans="1:7" ht="15" customHeight="1">
      <c r="A12" s="8">
        <f t="shared" si="0"/>
        <v>6</v>
      </c>
      <c r="B12" s="44" t="s">
        <v>63</v>
      </c>
      <c r="C12" s="45"/>
      <c r="D12" s="45"/>
      <c r="E12" s="45"/>
      <c r="F12" s="45"/>
      <c r="G12" s="23"/>
    </row>
    <row r="13" spans="1:7" ht="15" customHeight="1">
      <c r="A13" s="8">
        <f t="shared" si="0"/>
        <v>7</v>
      </c>
      <c r="B13" s="44" t="s">
        <v>64</v>
      </c>
      <c r="C13" s="45"/>
      <c r="D13" s="45"/>
      <c r="E13" s="45"/>
      <c r="F13" s="45"/>
      <c r="G13" s="23"/>
    </row>
    <row r="14" spans="1:7" ht="15" customHeight="1">
      <c r="A14" s="8">
        <f t="shared" si="0"/>
        <v>8</v>
      </c>
      <c r="B14" s="44" t="s">
        <v>65</v>
      </c>
      <c r="C14" s="45"/>
      <c r="D14" s="45"/>
      <c r="E14" s="45"/>
      <c r="F14" s="45"/>
      <c r="G14" s="23"/>
    </row>
    <row r="15" spans="1:7" ht="15" customHeight="1">
      <c r="A15" s="8">
        <f t="shared" si="0"/>
        <v>9</v>
      </c>
      <c r="B15" s="44" t="s">
        <v>66</v>
      </c>
      <c r="C15" s="45"/>
      <c r="D15" s="45"/>
      <c r="E15" s="45"/>
      <c r="F15" s="45"/>
      <c r="G15" s="23"/>
    </row>
    <row r="16" spans="1:7" ht="15" customHeight="1">
      <c r="A16" s="8">
        <f t="shared" si="0"/>
        <v>10</v>
      </c>
      <c r="B16" s="44" t="s">
        <v>67</v>
      </c>
      <c r="C16" s="45"/>
      <c r="D16" s="45"/>
      <c r="E16" s="45"/>
      <c r="F16" s="45"/>
      <c r="G16" s="23"/>
    </row>
    <row r="17" spans="1:7" ht="15" customHeight="1">
      <c r="A17" s="8">
        <f t="shared" si="0"/>
        <v>11</v>
      </c>
      <c r="B17" s="44" t="s">
        <v>68</v>
      </c>
      <c r="C17" s="45"/>
      <c r="D17" s="45"/>
      <c r="E17" s="45"/>
      <c r="F17" s="45"/>
      <c r="G17" s="23"/>
    </row>
    <row r="18" spans="1:7" ht="15" customHeight="1">
      <c r="A18" s="8">
        <f t="shared" si="0"/>
        <v>12</v>
      </c>
      <c r="B18" s="44" t="s">
        <v>69</v>
      </c>
      <c r="C18" s="45"/>
      <c r="D18" s="45"/>
      <c r="E18" s="45"/>
      <c r="F18" s="45"/>
      <c r="G18" s="23"/>
    </row>
    <row r="19" spans="1:7" ht="15" customHeight="1">
      <c r="A19" s="8">
        <f t="shared" si="0"/>
        <v>13</v>
      </c>
      <c r="B19" s="44" t="s">
        <v>70</v>
      </c>
      <c r="C19" s="45"/>
      <c r="D19" s="45"/>
      <c r="E19" s="45"/>
      <c r="F19" s="45"/>
      <c r="G19" s="23"/>
    </row>
    <row r="20" spans="1:7" ht="15" customHeight="1">
      <c r="A20" s="8">
        <f t="shared" si="0"/>
        <v>14</v>
      </c>
      <c r="B20" s="43" t="s">
        <v>38</v>
      </c>
      <c r="C20" s="42">
        <v>200</v>
      </c>
      <c r="D20" s="42">
        <v>200</v>
      </c>
      <c r="E20" s="42">
        <v>239</v>
      </c>
      <c r="F20" s="42">
        <v>239</v>
      </c>
      <c r="G20" s="23">
        <v>1</v>
      </c>
    </row>
    <row r="21" spans="1:7" ht="15" customHeight="1">
      <c r="A21" s="8">
        <f t="shared" si="0"/>
        <v>15</v>
      </c>
      <c r="B21" s="44" t="s">
        <v>39</v>
      </c>
      <c r="C21" s="45"/>
      <c r="D21" s="45"/>
      <c r="E21" s="45"/>
      <c r="F21" s="45"/>
      <c r="G21" s="23"/>
    </row>
    <row r="22" spans="1:7" ht="15" customHeight="1">
      <c r="A22" s="8">
        <f t="shared" si="0"/>
        <v>16</v>
      </c>
      <c r="B22" s="44" t="s">
        <v>46</v>
      </c>
      <c r="C22" s="45"/>
      <c r="D22" s="45"/>
      <c r="E22" s="45"/>
      <c r="F22" s="45"/>
      <c r="G22" s="23"/>
    </row>
    <row r="23" spans="1:7" ht="15" customHeight="1">
      <c r="A23" s="8">
        <f t="shared" si="0"/>
        <v>17</v>
      </c>
      <c r="B23" s="44" t="s">
        <v>40</v>
      </c>
      <c r="C23" s="59">
        <v>200</v>
      </c>
      <c r="D23" s="59">
        <v>200</v>
      </c>
      <c r="E23" s="45">
        <v>5</v>
      </c>
      <c r="F23" s="45">
        <v>5</v>
      </c>
      <c r="G23" s="23">
        <v>1</v>
      </c>
    </row>
    <row r="24" spans="1:7" ht="15" customHeight="1">
      <c r="A24" s="8">
        <f t="shared" si="0"/>
        <v>18</v>
      </c>
      <c r="B24" s="44" t="s">
        <v>76</v>
      </c>
      <c r="C24" s="45"/>
      <c r="D24" s="45"/>
      <c r="E24" s="45"/>
      <c r="F24" s="45"/>
      <c r="G24" s="23"/>
    </row>
    <row r="25" spans="1:7" ht="15" customHeight="1">
      <c r="A25" s="8">
        <f t="shared" si="0"/>
        <v>19</v>
      </c>
      <c r="B25" s="44" t="s">
        <v>121</v>
      </c>
      <c r="C25" s="45"/>
      <c r="D25" s="45"/>
      <c r="E25" s="45">
        <v>212</v>
      </c>
      <c r="F25" s="45">
        <v>212</v>
      </c>
      <c r="G25" s="23">
        <v>1</v>
      </c>
    </row>
    <row r="26" spans="1:7" ht="15" customHeight="1">
      <c r="A26" s="8">
        <f t="shared" si="0"/>
        <v>20</v>
      </c>
      <c r="B26" s="44" t="s">
        <v>41</v>
      </c>
      <c r="C26" s="45"/>
      <c r="D26" s="45"/>
      <c r="E26" s="45"/>
      <c r="F26" s="45"/>
      <c r="G26" s="23"/>
    </row>
    <row r="27" spans="1:7" ht="15" customHeight="1">
      <c r="A27" s="8">
        <f t="shared" si="0"/>
        <v>21</v>
      </c>
      <c r="B27" s="44" t="s">
        <v>42</v>
      </c>
      <c r="C27" s="45"/>
      <c r="D27" s="45"/>
      <c r="E27" s="45"/>
      <c r="F27" s="45"/>
      <c r="G27" s="23"/>
    </row>
    <row r="28" spans="1:7" ht="15" customHeight="1">
      <c r="A28" s="8">
        <f t="shared" si="0"/>
        <v>22</v>
      </c>
      <c r="B28" s="44" t="s">
        <v>43</v>
      </c>
      <c r="C28" s="45"/>
      <c r="D28" s="45"/>
      <c r="E28" s="45"/>
      <c r="F28" s="45"/>
      <c r="G28" s="23"/>
    </row>
    <row r="29" spans="1:7" ht="15" customHeight="1">
      <c r="A29" s="8">
        <f t="shared" si="0"/>
        <v>23</v>
      </c>
      <c r="B29" s="44" t="s">
        <v>45</v>
      </c>
      <c r="C29" s="45"/>
      <c r="D29" s="45"/>
      <c r="E29" s="45">
        <v>22</v>
      </c>
      <c r="F29" s="45">
        <v>22</v>
      </c>
      <c r="G29" s="23">
        <v>1</v>
      </c>
    </row>
    <row r="30" spans="1:7" ht="15" customHeight="1">
      <c r="A30" s="8">
        <f t="shared" si="0"/>
        <v>24</v>
      </c>
      <c r="B30" s="36" t="s">
        <v>44</v>
      </c>
      <c r="C30" s="45"/>
      <c r="D30" s="45"/>
      <c r="E30" s="45"/>
      <c r="F30" s="45"/>
      <c r="G30" s="23"/>
    </row>
    <row r="31" spans="1:7" ht="29.25" customHeight="1">
      <c r="A31" s="11">
        <f>A30+1</f>
        <v>25</v>
      </c>
      <c r="B31" s="46" t="s">
        <v>47</v>
      </c>
      <c r="C31" s="42"/>
      <c r="D31" s="42"/>
      <c r="E31" s="42">
        <v>960</v>
      </c>
      <c r="F31" s="42">
        <v>960</v>
      </c>
      <c r="G31" s="65">
        <v>1</v>
      </c>
    </row>
    <row r="32" spans="1:7" ht="15" customHeight="1">
      <c r="A32" s="11">
        <v>30</v>
      </c>
      <c r="B32" s="47" t="s">
        <v>48</v>
      </c>
      <c r="C32" s="45"/>
      <c r="D32" s="45"/>
      <c r="E32" s="45"/>
      <c r="F32" s="45"/>
      <c r="G32" s="23"/>
    </row>
    <row r="33" spans="1:7" ht="15" customHeight="1">
      <c r="A33" s="11">
        <v>31</v>
      </c>
      <c r="B33" s="47" t="s">
        <v>49</v>
      </c>
      <c r="C33" s="45"/>
      <c r="D33" s="45"/>
      <c r="E33" s="45">
        <v>960</v>
      </c>
      <c r="F33" s="45">
        <v>960</v>
      </c>
      <c r="G33" s="23">
        <v>1</v>
      </c>
    </row>
    <row r="34" spans="1:7" ht="15" customHeight="1">
      <c r="A34" s="11">
        <v>32</v>
      </c>
      <c r="B34" s="47" t="s">
        <v>50</v>
      </c>
      <c r="C34" s="45"/>
      <c r="D34" s="45"/>
      <c r="E34" s="45"/>
      <c r="F34" s="45"/>
      <c r="G34" s="23"/>
    </row>
    <row r="35" spans="1:7" ht="15" customHeight="1">
      <c r="A35" s="11">
        <v>33</v>
      </c>
      <c r="B35" s="47" t="s">
        <v>51</v>
      </c>
      <c r="C35" s="45"/>
      <c r="D35" s="60"/>
      <c r="E35" s="45"/>
      <c r="F35" s="45"/>
      <c r="G35" s="23"/>
    </row>
    <row r="36" spans="1:7" ht="15" customHeight="1">
      <c r="A36" s="11">
        <v>34</v>
      </c>
      <c r="B36" s="47" t="s">
        <v>52</v>
      </c>
      <c r="C36" s="45"/>
      <c r="D36" s="45"/>
      <c r="E36" s="45"/>
      <c r="F36" s="45"/>
      <c r="G36" s="23"/>
    </row>
    <row r="37" spans="1:7" ht="15" customHeight="1">
      <c r="A37" s="11">
        <v>35</v>
      </c>
      <c r="B37" s="48" t="s">
        <v>3</v>
      </c>
      <c r="C37" s="42"/>
      <c r="D37" s="42"/>
      <c r="E37" s="49"/>
      <c r="F37" s="49"/>
      <c r="G37" s="23"/>
    </row>
    <row r="38" spans="1:7" ht="15" customHeight="1">
      <c r="A38" s="11">
        <v>36</v>
      </c>
      <c r="B38" s="48"/>
      <c r="C38" s="42"/>
      <c r="D38" s="42"/>
      <c r="E38" s="45"/>
      <c r="F38" s="45"/>
      <c r="G38" s="23"/>
    </row>
    <row r="39" spans="1:7" ht="15" customHeight="1">
      <c r="A39" s="11">
        <v>37</v>
      </c>
      <c r="B39" s="50" t="s">
        <v>4</v>
      </c>
      <c r="C39" s="42"/>
      <c r="D39" s="42"/>
      <c r="E39" s="42"/>
      <c r="F39" s="42"/>
      <c r="G39" s="23"/>
    </row>
    <row r="40" spans="1:7" ht="15" customHeight="1">
      <c r="A40" s="11">
        <v>38</v>
      </c>
      <c r="B40" s="51"/>
      <c r="C40" s="49"/>
      <c r="D40" s="49"/>
      <c r="E40" s="49"/>
      <c r="F40" s="49"/>
      <c r="G40" s="23"/>
    </row>
    <row r="41" spans="1:7" ht="21" customHeight="1">
      <c r="A41" s="11">
        <v>39</v>
      </c>
      <c r="B41" s="43" t="s">
        <v>5</v>
      </c>
      <c r="C41" s="42"/>
      <c r="D41" s="42"/>
      <c r="E41" s="42"/>
      <c r="F41" s="42"/>
      <c r="G41" s="23"/>
    </row>
    <row r="42" spans="1:7" ht="21.75" customHeight="1">
      <c r="A42" s="11">
        <v>40</v>
      </c>
      <c r="B42" s="44" t="s">
        <v>71</v>
      </c>
      <c r="C42" s="45"/>
      <c r="D42" s="45"/>
      <c r="E42" s="45"/>
      <c r="F42" s="45"/>
      <c r="G42" s="23"/>
    </row>
    <row r="43" spans="1:7" ht="28.5" customHeight="1">
      <c r="A43" s="11">
        <v>41</v>
      </c>
      <c r="B43" s="44" t="s">
        <v>72</v>
      </c>
      <c r="C43" s="45"/>
      <c r="D43" s="45"/>
      <c r="E43" s="45"/>
      <c r="F43" s="45"/>
      <c r="G43" s="23"/>
    </row>
    <row r="44" spans="1:7" ht="31.5" customHeight="1">
      <c r="A44" s="11">
        <v>42</v>
      </c>
      <c r="B44" s="44" t="s">
        <v>73</v>
      </c>
      <c r="C44" s="45"/>
      <c r="D44" s="45"/>
      <c r="E44" s="45"/>
      <c r="F44" s="45"/>
      <c r="G44" s="23"/>
    </row>
    <row r="45" spans="1:7" ht="15" customHeight="1">
      <c r="A45" s="11">
        <v>43</v>
      </c>
      <c r="B45" s="44" t="s">
        <v>74</v>
      </c>
      <c r="C45" s="45"/>
      <c r="D45" s="45"/>
      <c r="E45" s="45"/>
      <c r="F45" s="45"/>
      <c r="G45" s="23"/>
    </row>
    <row r="46" spans="1:7" ht="15" customHeight="1">
      <c r="A46" s="11">
        <v>44</v>
      </c>
      <c r="B46" s="44" t="s">
        <v>37</v>
      </c>
      <c r="C46" s="45"/>
      <c r="D46" s="45"/>
      <c r="E46" s="45"/>
      <c r="F46" s="45"/>
      <c r="G46" s="23"/>
    </row>
    <row r="47" spans="1:7" ht="15" customHeight="1">
      <c r="A47" s="11">
        <v>45</v>
      </c>
      <c r="B47" s="44" t="s">
        <v>122</v>
      </c>
      <c r="C47" s="45"/>
      <c r="D47" s="45"/>
      <c r="E47" s="45"/>
      <c r="F47" s="45"/>
      <c r="G47" s="23"/>
    </row>
    <row r="48" spans="1:7" s="1" customFormat="1" ht="15" customHeight="1">
      <c r="A48" s="61"/>
      <c r="B48" s="62"/>
      <c r="C48" s="63"/>
      <c r="D48" s="63"/>
      <c r="E48" s="63"/>
      <c r="F48" s="63"/>
      <c r="G48" s="64"/>
    </row>
    <row r="49" spans="1:7" ht="15" customHeight="1">
      <c r="A49" s="8"/>
      <c r="B49" s="18" t="s">
        <v>30</v>
      </c>
      <c r="C49" s="3" t="s">
        <v>31</v>
      </c>
      <c r="D49" s="3" t="s">
        <v>32</v>
      </c>
      <c r="E49" s="8" t="s">
        <v>99</v>
      </c>
      <c r="F49" s="8" t="s">
        <v>100</v>
      </c>
      <c r="G49" s="8" t="s">
        <v>33</v>
      </c>
    </row>
    <row r="50" spans="1:7" ht="36.75" customHeight="1">
      <c r="A50" s="11" t="s">
        <v>20</v>
      </c>
      <c r="B50" s="10" t="s">
        <v>21</v>
      </c>
      <c r="C50" s="12" t="s">
        <v>27</v>
      </c>
      <c r="D50" s="12" t="s">
        <v>28</v>
      </c>
      <c r="E50" s="24" t="s">
        <v>103</v>
      </c>
      <c r="F50" s="24" t="s">
        <v>104</v>
      </c>
      <c r="G50" s="24" t="s">
        <v>105</v>
      </c>
    </row>
    <row r="51" spans="1:7" ht="31.5" customHeight="1">
      <c r="A51" s="18">
        <v>46</v>
      </c>
      <c r="B51" s="43" t="s">
        <v>6</v>
      </c>
      <c r="C51" s="42"/>
      <c r="D51" s="42"/>
      <c r="E51" s="42"/>
      <c r="F51" s="42"/>
      <c r="G51" s="23"/>
    </row>
    <row r="52" spans="1:7" ht="15" customHeight="1">
      <c r="A52" s="11">
        <v>47</v>
      </c>
      <c r="B52" s="44" t="s">
        <v>53</v>
      </c>
      <c r="C52" s="45"/>
      <c r="D52" s="45"/>
      <c r="E52" s="45"/>
      <c r="F52" s="45"/>
      <c r="G52" s="23"/>
    </row>
    <row r="53" spans="1:7" ht="15" customHeight="1">
      <c r="A53" s="11">
        <v>48</v>
      </c>
      <c r="B53" s="43" t="s">
        <v>54</v>
      </c>
      <c r="C53" s="42"/>
      <c r="D53" s="42"/>
      <c r="E53" s="42"/>
      <c r="F53" s="42"/>
      <c r="G53" s="23"/>
    </row>
    <row r="54" spans="1:7" ht="23.25" customHeight="1">
      <c r="A54" s="11">
        <v>49</v>
      </c>
      <c r="B54" s="44" t="s">
        <v>55</v>
      </c>
      <c r="C54" s="45"/>
      <c r="D54" s="45"/>
      <c r="E54" s="45"/>
      <c r="F54" s="45"/>
      <c r="G54" s="23"/>
    </row>
    <row r="55" spans="1:7" ht="15" customHeight="1">
      <c r="A55" s="11">
        <v>50</v>
      </c>
      <c r="B55" s="44" t="s">
        <v>56</v>
      </c>
      <c r="C55" s="45"/>
      <c r="D55" s="45"/>
      <c r="E55" s="45"/>
      <c r="F55" s="45"/>
      <c r="G55" s="23"/>
    </row>
    <row r="56" spans="1:7" ht="15" customHeight="1">
      <c r="A56" s="11">
        <v>51</v>
      </c>
      <c r="B56" s="44" t="s">
        <v>57</v>
      </c>
      <c r="C56" s="49"/>
      <c r="D56" s="49"/>
      <c r="E56" s="45"/>
      <c r="F56" s="45"/>
      <c r="G56" s="23"/>
    </row>
    <row r="57" spans="1:7" ht="15" customHeight="1">
      <c r="A57" s="11"/>
      <c r="B57" s="48"/>
      <c r="C57" s="49"/>
      <c r="D57" s="49"/>
      <c r="E57" s="49"/>
      <c r="F57" s="49"/>
      <c r="G57" s="23"/>
    </row>
    <row r="58" spans="1:7" ht="15" customHeight="1">
      <c r="A58" s="11">
        <v>52</v>
      </c>
      <c r="B58" s="50" t="s">
        <v>58</v>
      </c>
      <c r="C58" s="42"/>
      <c r="D58" s="42"/>
      <c r="E58" s="42"/>
      <c r="F58" s="42"/>
      <c r="G58" s="23"/>
    </row>
    <row r="59" spans="1:7" ht="15" customHeight="1">
      <c r="A59" s="8">
        <v>53</v>
      </c>
      <c r="B59" s="52" t="s">
        <v>123</v>
      </c>
      <c r="C59" s="42">
        <v>3010</v>
      </c>
      <c r="D59" s="42">
        <v>2968</v>
      </c>
      <c r="E59" s="42">
        <v>2968</v>
      </c>
      <c r="F59" s="42">
        <v>2968</v>
      </c>
      <c r="G59" s="23">
        <f>F59/E59</f>
        <v>1</v>
      </c>
    </row>
    <row r="60" spans="1:7" ht="15" customHeight="1">
      <c r="A60" s="8">
        <v>54</v>
      </c>
      <c r="B60" s="52" t="s">
        <v>82</v>
      </c>
      <c r="C60" s="42">
        <v>49370</v>
      </c>
      <c r="D60" s="42">
        <v>50812</v>
      </c>
      <c r="E60" s="42">
        <v>54219</v>
      </c>
      <c r="F60" s="42">
        <v>54219</v>
      </c>
      <c r="G60" s="23">
        <f>F60/E60</f>
        <v>1</v>
      </c>
    </row>
    <row r="61" spans="1:7" ht="15" customHeight="1">
      <c r="A61" s="11">
        <v>55</v>
      </c>
      <c r="B61" s="43" t="s">
        <v>75</v>
      </c>
      <c r="C61" s="45"/>
      <c r="D61" s="45"/>
      <c r="E61" s="45"/>
      <c r="F61" s="45"/>
      <c r="G61" s="23"/>
    </row>
    <row r="62" spans="1:7" ht="15" customHeight="1">
      <c r="A62" s="8">
        <v>56</v>
      </c>
      <c r="B62" s="48" t="s">
        <v>7</v>
      </c>
      <c r="C62" s="42"/>
      <c r="D62" s="42"/>
      <c r="E62" s="42"/>
      <c r="F62" s="42"/>
      <c r="G62" s="23"/>
    </row>
    <row r="63" spans="1:7" ht="15" customHeight="1">
      <c r="A63" s="8"/>
      <c r="B63" s="51"/>
      <c r="C63" s="45"/>
      <c r="D63" s="45"/>
      <c r="E63" s="45"/>
      <c r="F63" s="45"/>
      <c r="G63" s="23"/>
    </row>
    <row r="64" spans="1:7" ht="15" customHeight="1">
      <c r="A64" s="8">
        <v>57</v>
      </c>
      <c r="B64" s="43" t="s">
        <v>8</v>
      </c>
      <c r="C64" s="42"/>
      <c r="D64" s="42"/>
      <c r="E64" s="42"/>
      <c r="F64" s="42"/>
      <c r="G64" s="23"/>
    </row>
    <row r="65" spans="1:7" ht="15" customHeight="1">
      <c r="A65" s="8">
        <v>58</v>
      </c>
      <c r="B65" s="43" t="s">
        <v>9</v>
      </c>
      <c r="C65" s="42"/>
      <c r="D65" s="42"/>
      <c r="E65" s="42"/>
      <c r="F65" s="42"/>
      <c r="G65" s="23"/>
    </row>
    <row r="66" spans="1:7" ht="15" customHeight="1">
      <c r="A66" s="8">
        <v>59</v>
      </c>
      <c r="B66" s="43" t="s">
        <v>10</v>
      </c>
      <c r="C66" s="42"/>
      <c r="D66" s="42"/>
      <c r="E66" s="42"/>
      <c r="F66" s="42"/>
      <c r="G66" s="23"/>
    </row>
    <row r="67" spans="1:7" ht="15" customHeight="1">
      <c r="A67" s="8">
        <f>A66+1</f>
        <v>60</v>
      </c>
      <c r="B67" s="43" t="s">
        <v>11</v>
      </c>
      <c r="C67" s="42"/>
      <c r="D67" s="42"/>
      <c r="E67" s="42"/>
      <c r="F67" s="42"/>
      <c r="G67" s="23"/>
    </row>
    <row r="68" spans="1:7" ht="15" customHeight="1">
      <c r="A68" s="8"/>
      <c r="B68" s="44"/>
      <c r="C68" s="45"/>
      <c r="D68" s="45"/>
      <c r="E68" s="45"/>
      <c r="F68" s="45"/>
      <c r="G68" s="23"/>
    </row>
    <row r="69" spans="1:7" ht="21" customHeight="1">
      <c r="A69" s="8">
        <v>61</v>
      </c>
      <c r="B69" s="15" t="s">
        <v>12</v>
      </c>
      <c r="C69" s="16">
        <v>52580</v>
      </c>
      <c r="D69" s="16">
        <v>53980</v>
      </c>
      <c r="E69" s="16">
        <v>58386</v>
      </c>
      <c r="F69" s="16">
        <v>58386</v>
      </c>
      <c r="G69" s="23">
        <v>1</v>
      </c>
    </row>
    <row r="70" spans="1:7" ht="12.75">
      <c r="A70" s="26"/>
      <c r="B70" s="19"/>
      <c r="C70" s="5"/>
      <c r="D70" s="5"/>
      <c r="E70" s="5"/>
      <c r="F70" s="5"/>
      <c r="G70" s="21"/>
    </row>
  </sheetData>
  <sheetProtection/>
  <mergeCells count="3">
    <mergeCell ref="A1:M1"/>
    <mergeCell ref="A2:M2"/>
    <mergeCell ref="A3:G3"/>
  </mergeCells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8.8515625" style="0" customWidth="1"/>
    <col min="2" max="2" width="33.00390625" style="0" customWidth="1"/>
    <col min="7" max="7" width="9.140625" style="0" customWidth="1"/>
    <col min="8" max="8" width="0.2890625" style="0" customWidth="1"/>
    <col min="9" max="13" width="9.140625" style="0" hidden="1" customWidth="1"/>
  </cols>
  <sheetData>
    <row r="1" spans="1:13" ht="15" customHeight="1">
      <c r="A1" s="380" t="s">
        <v>1060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7" ht="12.75">
      <c r="A3" s="367" t="s">
        <v>495</v>
      </c>
      <c r="B3" s="367"/>
      <c r="C3" s="367"/>
      <c r="D3" s="367"/>
      <c r="E3" s="367"/>
      <c r="F3" s="367"/>
      <c r="G3" s="367"/>
    </row>
    <row r="4" spans="1:7" ht="12.75">
      <c r="A4" s="25"/>
      <c r="B4" s="13"/>
      <c r="C4" s="25"/>
      <c r="D4" s="25"/>
      <c r="E4" s="25"/>
      <c r="F4" s="25"/>
      <c r="G4" s="20" t="s">
        <v>19</v>
      </c>
    </row>
    <row r="5" spans="1:7" ht="12.75">
      <c r="A5" s="8"/>
      <c r="B5" s="18" t="s">
        <v>30</v>
      </c>
      <c r="C5" s="8" t="s">
        <v>31</v>
      </c>
      <c r="D5" s="8" t="s">
        <v>32</v>
      </c>
      <c r="E5" s="8" t="s">
        <v>99</v>
      </c>
      <c r="F5" s="8" t="s">
        <v>100</v>
      </c>
      <c r="G5" s="8" t="s">
        <v>33</v>
      </c>
    </row>
    <row r="6" spans="1:7" ht="54.75" customHeight="1">
      <c r="A6" s="11" t="s">
        <v>35</v>
      </c>
      <c r="B6" s="10" t="s">
        <v>21</v>
      </c>
      <c r="C6" s="24" t="s">
        <v>101</v>
      </c>
      <c r="D6" s="24" t="s">
        <v>102</v>
      </c>
      <c r="E6" s="24" t="s">
        <v>103</v>
      </c>
      <c r="F6" s="24" t="s">
        <v>125</v>
      </c>
      <c r="G6" s="24" t="s">
        <v>29</v>
      </c>
    </row>
    <row r="7" spans="1:7" ht="12.75">
      <c r="A7" s="8"/>
      <c r="B7" s="44"/>
      <c r="C7" s="53"/>
      <c r="D7" s="53"/>
      <c r="E7" s="53"/>
      <c r="F7" s="53"/>
      <c r="G7" s="53"/>
    </row>
    <row r="8" spans="1:7" ht="12.75">
      <c r="A8" s="8">
        <v>1</v>
      </c>
      <c r="B8" s="43" t="s">
        <v>1</v>
      </c>
      <c r="C8" s="16"/>
      <c r="D8" s="16"/>
      <c r="E8" s="16"/>
      <c r="F8" s="16"/>
      <c r="G8" s="27"/>
    </row>
    <row r="9" spans="1:7" s="56" customFormat="1" ht="12.75">
      <c r="A9" s="8">
        <f>A8+1</f>
        <v>2</v>
      </c>
      <c r="B9" s="43" t="s">
        <v>77</v>
      </c>
      <c r="C9" s="16">
        <v>35050</v>
      </c>
      <c r="D9" s="16">
        <v>35760</v>
      </c>
      <c r="E9" s="16">
        <v>39011</v>
      </c>
      <c r="F9" s="16">
        <v>36284</v>
      </c>
      <c r="G9" s="27">
        <f>F9/E9</f>
        <v>0.9300966394093974</v>
      </c>
    </row>
    <row r="10" spans="1:7" ht="12.75">
      <c r="A10" s="8"/>
      <c r="B10" s="44" t="s">
        <v>106</v>
      </c>
      <c r="C10" s="53">
        <v>28494</v>
      </c>
      <c r="D10" s="53">
        <v>29204</v>
      </c>
      <c r="E10" s="53">
        <v>29246</v>
      </c>
      <c r="F10" s="53">
        <v>26787</v>
      </c>
      <c r="G10" s="27">
        <f aca="true" t="shared" si="0" ref="G10:G38">F10/E10</f>
        <v>0.9159201258291733</v>
      </c>
    </row>
    <row r="11" spans="1:7" ht="12.75">
      <c r="A11" s="8"/>
      <c r="B11" s="44" t="s">
        <v>107</v>
      </c>
      <c r="C11" s="53">
        <v>1520</v>
      </c>
      <c r="D11" s="53">
        <v>1520</v>
      </c>
      <c r="E11" s="53">
        <v>1520</v>
      </c>
      <c r="F11" s="53">
        <v>1520</v>
      </c>
      <c r="G11" s="27">
        <f t="shared" si="0"/>
        <v>1</v>
      </c>
    </row>
    <row r="12" spans="1:7" ht="12.75">
      <c r="A12" s="8"/>
      <c r="B12" s="44" t="s">
        <v>124</v>
      </c>
      <c r="C12" s="53">
        <v>350</v>
      </c>
      <c r="D12" s="53">
        <v>350</v>
      </c>
      <c r="E12" s="53">
        <v>350</v>
      </c>
      <c r="F12" s="53">
        <v>80</v>
      </c>
      <c r="G12" s="27">
        <f t="shared" si="0"/>
        <v>0.22857142857142856</v>
      </c>
    </row>
    <row r="13" spans="1:7" ht="12.75">
      <c r="A13" s="8"/>
      <c r="B13" s="44" t="s">
        <v>108</v>
      </c>
      <c r="C13" s="53">
        <v>1656</v>
      </c>
      <c r="D13" s="53">
        <v>1656</v>
      </c>
      <c r="E13" s="53">
        <v>1696</v>
      </c>
      <c r="F13" s="53">
        <v>1696</v>
      </c>
      <c r="G13" s="27">
        <f t="shared" si="0"/>
        <v>1</v>
      </c>
    </row>
    <row r="14" spans="1:7" ht="12.75">
      <c r="A14" s="8"/>
      <c r="B14" s="44" t="s">
        <v>109</v>
      </c>
      <c r="C14" s="53">
        <v>250</v>
      </c>
      <c r="D14" s="53">
        <v>250</v>
      </c>
      <c r="E14" s="53">
        <v>435</v>
      </c>
      <c r="F14" s="53">
        <v>435</v>
      </c>
      <c r="G14" s="27">
        <f t="shared" si="0"/>
        <v>1</v>
      </c>
    </row>
    <row r="15" spans="1:7" ht="12.75">
      <c r="A15" s="8"/>
      <c r="B15" s="44" t="s">
        <v>110</v>
      </c>
      <c r="C15" s="53">
        <v>850</v>
      </c>
      <c r="D15" s="53">
        <v>850</v>
      </c>
      <c r="E15" s="53">
        <v>850</v>
      </c>
      <c r="F15" s="53">
        <v>850</v>
      </c>
      <c r="G15" s="27">
        <f t="shared" si="0"/>
        <v>1</v>
      </c>
    </row>
    <row r="16" spans="1:7" ht="12.75">
      <c r="A16" s="8"/>
      <c r="B16" s="44" t="s">
        <v>111</v>
      </c>
      <c r="C16" s="53">
        <v>0</v>
      </c>
      <c r="D16" s="53">
        <v>0</v>
      </c>
      <c r="E16" s="53">
        <v>1188</v>
      </c>
      <c r="F16" s="53">
        <v>1188</v>
      </c>
      <c r="G16" s="27">
        <f t="shared" si="0"/>
        <v>1</v>
      </c>
    </row>
    <row r="17" spans="1:7" ht="45">
      <c r="A17" s="8"/>
      <c r="B17" s="44" t="s">
        <v>112</v>
      </c>
      <c r="C17" s="53">
        <v>2280</v>
      </c>
      <c r="D17" s="53">
        <v>2280</v>
      </c>
      <c r="E17" s="53">
        <v>1912</v>
      </c>
      <c r="F17" s="53">
        <v>1912</v>
      </c>
      <c r="G17" s="27">
        <f t="shared" si="0"/>
        <v>1</v>
      </c>
    </row>
    <row r="18" spans="1:7" ht="12.75">
      <c r="A18" s="8"/>
      <c r="B18" s="44" t="s">
        <v>113</v>
      </c>
      <c r="C18" s="53">
        <v>0</v>
      </c>
      <c r="D18" s="53">
        <v>0</v>
      </c>
      <c r="E18" s="53">
        <v>1814</v>
      </c>
      <c r="F18" s="53">
        <v>1814</v>
      </c>
      <c r="G18" s="27">
        <f t="shared" si="0"/>
        <v>1</v>
      </c>
    </row>
    <row r="19" spans="1:8" s="56" customFormat="1" ht="21.75">
      <c r="A19" s="8">
        <f>A9+1</f>
        <v>3</v>
      </c>
      <c r="B19" s="43" t="s">
        <v>78</v>
      </c>
      <c r="C19" s="16">
        <v>8955</v>
      </c>
      <c r="D19" s="16">
        <v>9745</v>
      </c>
      <c r="E19" s="16">
        <v>10362</v>
      </c>
      <c r="F19" s="16">
        <v>9913</v>
      </c>
      <c r="G19" s="27">
        <f t="shared" si="0"/>
        <v>0.9566685967959854</v>
      </c>
      <c r="H19" s="56">
        <v>790</v>
      </c>
    </row>
    <row r="20" spans="1:8" s="56" customFormat="1" ht="12.75">
      <c r="A20" s="8">
        <f aca="true" t="shared" si="1" ref="A20:A38">A19+1</f>
        <v>4</v>
      </c>
      <c r="B20" s="43" t="s">
        <v>22</v>
      </c>
      <c r="C20" s="16">
        <v>8375</v>
      </c>
      <c r="D20" s="16">
        <v>8475</v>
      </c>
      <c r="E20" s="16">
        <f>SUM(E21:E24)</f>
        <v>8685</v>
      </c>
      <c r="F20" s="16">
        <f>SUM(F21:F24)</f>
        <v>8398</v>
      </c>
      <c r="G20" s="27">
        <f t="shared" si="0"/>
        <v>0.9669545192861255</v>
      </c>
      <c r="H20" s="56">
        <v>100</v>
      </c>
    </row>
    <row r="21" spans="1:7" ht="12.75">
      <c r="A21" s="8"/>
      <c r="B21" s="44" t="s">
        <v>114</v>
      </c>
      <c r="C21" s="53">
        <v>1180</v>
      </c>
      <c r="D21" s="53">
        <v>1180</v>
      </c>
      <c r="E21" s="53">
        <v>1782</v>
      </c>
      <c r="F21" s="53">
        <v>1693</v>
      </c>
      <c r="G21" s="27">
        <f t="shared" si="0"/>
        <v>0.9500561167227833</v>
      </c>
    </row>
    <row r="22" spans="1:7" ht="12.75">
      <c r="A22" s="8"/>
      <c r="B22" s="44" t="s">
        <v>115</v>
      </c>
      <c r="C22" s="53">
        <v>1075</v>
      </c>
      <c r="D22" s="53">
        <v>1075</v>
      </c>
      <c r="E22" s="53">
        <v>1179</v>
      </c>
      <c r="F22" s="53">
        <v>1179</v>
      </c>
      <c r="G22" s="27">
        <f t="shared" si="0"/>
        <v>1</v>
      </c>
    </row>
    <row r="23" spans="1:7" ht="12.75">
      <c r="A23" s="8"/>
      <c r="B23" s="44" t="s">
        <v>116</v>
      </c>
      <c r="C23" s="53">
        <v>4290</v>
      </c>
      <c r="D23" s="53">
        <v>4290</v>
      </c>
      <c r="E23" s="53">
        <v>4130</v>
      </c>
      <c r="F23" s="53">
        <v>4051</v>
      </c>
      <c r="G23" s="27">
        <f t="shared" si="0"/>
        <v>0.9808716707021792</v>
      </c>
    </row>
    <row r="24" spans="1:7" ht="12.75">
      <c r="A24" s="8"/>
      <c r="B24" s="44" t="s">
        <v>117</v>
      </c>
      <c r="C24" s="53">
        <v>1830</v>
      </c>
      <c r="D24" s="53">
        <v>1830</v>
      </c>
      <c r="E24" s="53">
        <v>1594</v>
      </c>
      <c r="F24" s="53">
        <v>1475</v>
      </c>
      <c r="G24" s="27">
        <f t="shared" si="0"/>
        <v>0.9253450439146801</v>
      </c>
    </row>
    <row r="25" spans="1:7" ht="12.75">
      <c r="A25" s="8">
        <f>A20+1</f>
        <v>5</v>
      </c>
      <c r="B25" s="44" t="s">
        <v>80</v>
      </c>
      <c r="C25" s="53"/>
      <c r="D25" s="53"/>
      <c r="E25" s="53"/>
      <c r="F25" s="53"/>
      <c r="G25" s="27"/>
    </row>
    <row r="26" spans="1:7" ht="12.75">
      <c r="A26" s="8">
        <f t="shared" si="1"/>
        <v>6</v>
      </c>
      <c r="B26" s="44" t="s">
        <v>79</v>
      </c>
      <c r="C26" s="53"/>
      <c r="D26" s="53"/>
      <c r="E26" s="53"/>
      <c r="F26" s="53"/>
      <c r="G26" s="27"/>
    </row>
    <row r="27" spans="1:7" ht="12.75">
      <c r="A27" s="8">
        <f t="shared" si="1"/>
        <v>7</v>
      </c>
      <c r="B27" s="44" t="s">
        <v>23</v>
      </c>
      <c r="C27" s="53"/>
      <c r="D27" s="53"/>
      <c r="E27" s="53"/>
      <c r="F27" s="53"/>
      <c r="G27" s="27"/>
    </row>
    <row r="28" spans="1:7" ht="12.75">
      <c r="A28" s="8">
        <f t="shared" si="1"/>
        <v>8</v>
      </c>
      <c r="B28" s="43"/>
      <c r="C28" s="16"/>
      <c r="D28" s="16"/>
      <c r="E28" s="16"/>
      <c r="F28" s="16"/>
      <c r="G28" s="27"/>
    </row>
    <row r="29" spans="1:7" ht="12.75">
      <c r="A29" s="8">
        <f t="shared" si="1"/>
        <v>9</v>
      </c>
      <c r="B29" s="43" t="s">
        <v>13</v>
      </c>
      <c r="C29" s="54"/>
      <c r="D29" s="54"/>
      <c r="E29" s="16">
        <v>328</v>
      </c>
      <c r="F29" s="16">
        <v>328</v>
      </c>
      <c r="G29" s="27">
        <f t="shared" si="0"/>
        <v>1</v>
      </c>
    </row>
    <row r="30" spans="1:7" ht="12.75">
      <c r="A30" s="8">
        <f t="shared" si="1"/>
        <v>10</v>
      </c>
      <c r="B30" s="44"/>
      <c r="C30" s="53"/>
      <c r="D30" s="53"/>
      <c r="E30" s="53"/>
      <c r="F30" s="53"/>
      <c r="G30" s="27"/>
    </row>
    <row r="31" spans="1:7" ht="12.75">
      <c r="A31" s="8">
        <f t="shared" si="1"/>
        <v>11</v>
      </c>
      <c r="B31" s="44" t="s">
        <v>34</v>
      </c>
      <c r="C31" s="53"/>
      <c r="D31" s="53"/>
      <c r="E31" s="53">
        <v>328</v>
      </c>
      <c r="F31" s="53">
        <v>328</v>
      </c>
      <c r="G31" s="27">
        <f t="shared" si="0"/>
        <v>1</v>
      </c>
    </row>
    <row r="32" spans="1:7" ht="12.75">
      <c r="A32" s="8">
        <f t="shared" si="1"/>
        <v>12</v>
      </c>
      <c r="B32" s="44" t="s">
        <v>0</v>
      </c>
      <c r="C32" s="53"/>
      <c r="D32" s="53"/>
      <c r="E32" s="53"/>
      <c r="F32" s="53"/>
      <c r="G32" s="27"/>
    </row>
    <row r="33" spans="1:7" ht="12.75">
      <c r="A33" s="8">
        <f t="shared" si="1"/>
        <v>13</v>
      </c>
      <c r="B33" s="43"/>
      <c r="C33" s="16"/>
      <c r="D33" s="16"/>
      <c r="E33" s="16"/>
      <c r="F33" s="16"/>
      <c r="G33" s="27"/>
    </row>
    <row r="34" spans="1:7" ht="12.75">
      <c r="A34" s="8">
        <f t="shared" si="1"/>
        <v>14</v>
      </c>
      <c r="B34" s="10" t="s">
        <v>14</v>
      </c>
      <c r="C34" s="16"/>
      <c r="D34" s="16"/>
      <c r="E34" s="16"/>
      <c r="F34" s="16"/>
      <c r="G34" s="27"/>
    </row>
    <row r="35" spans="1:7" ht="12.75">
      <c r="A35" s="8">
        <f t="shared" si="1"/>
        <v>15</v>
      </c>
      <c r="B35" s="43" t="s">
        <v>15</v>
      </c>
      <c r="C35" s="54"/>
      <c r="D35" s="54"/>
      <c r="E35" s="54"/>
      <c r="F35" s="54"/>
      <c r="G35" s="27"/>
    </row>
    <row r="36" spans="1:7" ht="22.5">
      <c r="A36" s="8">
        <f t="shared" si="1"/>
        <v>16</v>
      </c>
      <c r="B36" s="44" t="s">
        <v>81</v>
      </c>
      <c r="C36" s="16"/>
      <c r="D36" s="16"/>
      <c r="E36" s="16"/>
      <c r="F36" s="16"/>
      <c r="G36" s="27"/>
    </row>
    <row r="37" spans="1:7" ht="12.75">
      <c r="A37" s="8">
        <f t="shared" si="1"/>
        <v>17</v>
      </c>
      <c r="B37" s="44" t="s">
        <v>82</v>
      </c>
      <c r="C37" s="16"/>
      <c r="D37" s="16"/>
      <c r="E37" s="16"/>
      <c r="F37" s="16"/>
      <c r="G37" s="27"/>
    </row>
    <row r="38" spans="1:7" ht="12.75">
      <c r="A38" s="8">
        <f t="shared" si="1"/>
        <v>18</v>
      </c>
      <c r="B38" s="15" t="s">
        <v>16</v>
      </c>
      <c r="C38" s="16">
        <v>52380</v>
      </c>
      <c r="D38" s="16">
        <v>53980</v>
      </c>
      <c r="E38" s="16">
        <v>58386</v>
      </c>
      <c r="F38" s="16">
        <v>54923</v>
      </c>
      <c r="G38" s="27">
        <f t="shared" si="0"/>
        <v>0.9406878361250984</v>
      </c>
    </row>
    <row r="39" spans="1:7" ht="46.5" customHeight="1">
      <c r="A39" s="38">
        <v>19</v>
      </c>
      <c r="B39" s="57" t="s">
        <v>118</v>
      </c>
      <c r="C39" s="41" t="s">
        <v>119</v>
      </c>
      <c r="D39" s="41" t="s">
        <v>119</v>
      </c>
      <c r="E39" s="41" t="s">
        <v>119</v>
      </c>
      <c r="F39" s="41" t="s">
        <v>119</v>
      </c>
      <c r="G39" s="27">
        <v>1</v>
      </c>
    </row>
  </sheetData>
  <sheetProtection/>
  <mergeCells count="3">
    <mergeCell ref="A1:M1"/>
    <mergeCell ref="A2:M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8515625" style="26" customWidth="1"/>
    <col min="2" max="2" width="45.7109375" style="19" customWidth="1"/>
    <col min="3" max="3" width="8.7109375" style="22" customWidth="1"/>
    <col min="4" max="4" width="11.421875" style="22" customWidth="1"/>
    <col min="5" max="5" width="9.140625" style="22" customWidth="1"/>
    <col min="6" max="6" width="8.00390625" style="22" customWidth="1"/>
    <col min="7" max="16384" width="9.140625" style="4" customWidth="1"/>
  </cols>
  <sheetData>
    <row r="1" spans="1:7" ht="12.75">
      <c r="A1" s="380" t="s">
        <v>1061</v>
      </c>
      <c r="B1" s="361"/>
      <c r="C1" s="361"/>
      <c r="D1" s="361"/>
      <c r="E1" s="361"/>
      <c r="F1" s="361"/>
      <c r="G1"/>
    </row>
    <row r="2" spans="1:7" ht="25.5" customHeight="1">
      <c r="A2" s="361"/>
      <c r="B2" s="361"/>
      <c r="C2" s="361"/>
      <c r="D2" s="361"/>
      <c r="E2" s="361"/>
      <c r="F2" s="361"/>
      <c r="G2"/>
    </row>
    <row r="3" spans="1:7" ht="15.75">
      <c r="A3" s="369" t="s">
        <v>309</v>
      </c>
      <c r="B3" s="365"/>
      <c r="C3" s="365"/>
      <c r="D3" s="365"/>
      <c r="E3" s="365"/>
      <c r="F3" s="365"/>
      <c r="G3" s="365"/>
    </row>
    <row r="4" spans="1:7" s="7" customFormat="1" ht="15.75">
      <c r="A4" s="362" t="s">
        <v>1051</v>
      </c>
      <c r="B4" s="365"/>
      <c r="C4" s="365"/>
      <c r="D4" s="365"/>
      <c r="E4" s="365"/>
      <c r="F4" s="365"/>
      <c r="G4" s="365"/>
    </row>
    <row r="5" spans="1:7" ht="12.75">
      <c r="A5"/>
      <c r="B5" s="241"/>
      <c r="C5" s="242"/>
      <c r="D5"/>
      <c r="E5"/>
      <c r="F5"/>
      <c r="G5"/>
    </row>
    <row r="6" spans="1:7" ht="12.75">
      <c r="A6" s="368" t="s">
        <v>19</v>
      </c>
      <c r="B6" s="365"/>
      <c r="C6" s="365"/>
      <c r="D6" s="365"/>
      <c r="E6" s="365"/>
      <c r="F6" s="365"/>
      <c r="G6" s="365"/>
    </row>
    <row r="7" spans="1:7" ht="51">
      <c r="A7" s="243"/>
      <c r="B7" s="244" t="s">
        <v>310</v>
      </c>
      <c r="C7" s="245" t="s">
        <v>101</v>
      </c>
      <c r="D7" s="245" t="s">
        <v>120</v>
      </c>
      <c r="E7" s="246" t="s">
        <v>103</v>
      </c>
      <c r="F7" s="246" t="s">
        <v>125</v>
      </c>
      <c r="G7" s="246" t="s">
        <v>29</v>
      </c>
    </row>
    <row r="8" spans="1:7" ht="12.75">
      <c r="A8" s="247">
        <v>1</v>
      </c>
      <c r="B8" s="248" t="s">
        <v>311</v>
      </c>
      <c r="C8" s="249">
        <v>6500</v>
      </c>
      <c r="D8" s="249">
        <v>7160</v>
      </c>
      <c r="E8" s="249">
        <f>SUM(E9:E17)</f>
        <v>6050</v>
      </c>
      <c r="F8" s="249">
        <f>SUM(F9:F17)</f>
        <v>6050</v>
      </c>
      <c r="G8" s="250">
        <f>F8/E8</f>
        <v>1</v>
      </c>
    </row>
    <row r="9" spans="1:7" ht="12.75">
      <c r="A9" s="247"/>
      <c r="B9" s="248" t="s">
        <v>312</v>
      </c>
      <c r="C9" s="249">
        <v>1800</v>
      </c>
      <c r="D9" s="249">
        <v>1800</v>
      </c>
      <c r="E9" s="249">
        <v>1800</v>
      </c>
      <c r="F9" s="249">
        <v>1800</v>
      </c>
      <c r="G9" s="250">
        <f aca="true" t="shared" si="0" ref="G9:G23">F9/E9</f>
        <v>1</v>
      </c>
    </row>
    <row r="10" spans="1:7" ht="12.75">
      <c r="A10" s="247"/>
      <c r="B10" s="248" t="s">
        <v>313</v>
      </c>
      <c r="C10" s="249">
        <v>250</v>
      </c>
      <c r="D10" s="249">
        <v>250</v>
      </c>
      <c r="E10" s="249">
        <v>250</v>
      </c>
      <c r="F10" s="249">
        <v>250</v>
      </c>
      <c r="G10" s="250">
        <f t="shared" si="0"/>
        <v>1</v>
      </c>
    </row>
    <row r="11" spans="1:7" ht="12.75">
      <c r="A11" s="247"/>
      <c r="B11" s="248" t="s">
        <v>314</v>
      </c>
      <c r="C11" s="249">
        <v>2000</v>
      </c>
      <c r="D11" s="249">
        <v>2000</v>
      </c>
      <c r="E11" s="249">
        <v>2000</v>
      </c>
      <c r="F11" s="249">
        <v>2000</v>
      </c>
      <c r="G11" s="250">
        <f t="shared" si="0"/>
        <v>1</v>
      </c>
    </row>
    <row r="12" spans="1:7" ht="12.75">
      <c r="A12" s="247"/>
      <c r="B12" s="248" t="s">
        <v>315</v>
      </c>
      <c r="C12" s="249">
        <v>350</v>
      </c>
      <c r="D12" s="249">
        <v>350</v>
      </c>
      <c r="E12" s="249">
        <v>350</v>
      </c>
      <c r="F12" s="249">
        <v>350</v>
      </c>
      <c r="G12" s="250">
        <f t="shared" si="0"/>
        <v>1</v>
      </c>
    </row>
    <row r="13" spans="1:7" ht="12.75">
      <c r="A13" s="247"/>
      <c r="B13" s="248" t="s">
        <v>316</v>
      </c>
      <c r="C13" s="249">
        <v>350</v>
      </c>
      <c r="D13" s="249">
        <v>350</v>
      </c>
      <c r="E13" s="249">
        <v>350</v>
      </c>
      <c r="F13" s="249">
        <v>350</v>
      </c>
      <c r="G13" s="250">
        <f t="shared" si="0"/>
        <v>1</v>
      </c>
    </row>
    <row r="14" spans="1:7" ht="12.75">
      <c r="A14" s="247"/>
      <c r="B14" s="248" t="s">
        <v>317</v>
      </c>
      <c r="C14" s="249">
        <v>350</v>
      </c>
      <c r="D14" s="249">
        <v>350</v>
      </c>
      <c r="E14" s="249">
        <v>350</v>
      </c>
      <c r="F14" s="249">
        <v>350</v>
      </c>
      <c r="G14" s="250">
        <f t="shared" si="0"/>
        <v>1</v>
      </c>
    </row>
    <row r="15" spans="1:7" ht="12.75">
      <c r="A15" s="247"/>
      <c r="B15" s="248" t="s">
        <v>318</v>
      </c>
      <c r="C15" s="249">
        <v>300</v>
      </c>
      <c r="D15" s="249">
        <v>300</v>
      </c>
      <c r="E15" s="249">
        <v>300</v>
      </c>
      <c r="F15" s="249">
        <v>300</v>
      </c>
      <c r="G15" s="250">
        <f t="shared" si="0"/>
        <v>1</v>
      </c>
    </row>
    <row r="16" spans="1:7" ht="12.75">
      <c r="A16" s="247"/>
      <c r="B16" s="248" t="s">
        <v>319</v>
      </c>
      <c r="C16" s="249">
        <v>300</v>
      </c>
      <c r="D16" s="249">
        <v>300</v>
      </c>
      <c r="E16" s="249">
        <v>300</v>
      </c>
      <c r="F16" s="249">
        <v>300</v>
      </c>
      <c r="G16" s="250">
        <f t="shared" si="0"/>
        <v>1</v>
      </c>
    </row>
    <row r="17" spans="1:7" ht="12.75">
      <c r="A17" s="247"/>
      <c r="B17" s="248" t="s">
        <v>320</v>
      </c>
      <c r="C17" s="249">
        <v>350</v>
      </c>
      <c r="D17" s="249">
        <v>350</v>
      </c>
      <c r="E17" s="249">
        <v>350</v>
      </c>
      <c r="F17" s="249">
        <v>350</v>
      </c>
      <c r="G17" s="250">
        <f t="shared" si="0"/>
        <v>1</v>
      </c>
    </row>
    <row r="18" spans="1:7" ht="12.75">
      <c r="A18" s="243">
        <v>2</v>
      </c>
      <c r="B18" s="251" t="s">
        <v>321</v>
      </c>
      <c r="C18" s="252">
        <v>153527</v>
      </c>
      <c r="D18" s="252">
        <v>153527</v>
      </c>
      <c r="E18" s="252">
        <v>134145</v>
      </c>
      <c r="F18" s="249">
        <v>134145</v>
      </c>
      <c r="G18" s="250">
        <f t="shared" si="0"/>
        <v>1</v>
      </c>
    </row>
    <row r="19" spans="1:7" ht="12.75">
      <c r="A19" s="243">
        <v>3</v>
      </c>
      <c r="B19" s="251" t="s">
        <v>322</v>
      </c>
      <c r="C19" s="252">
        <v>850</v>
      </c>
      <c r="D19" s="252">
        <v>850</v>
      </c>
      <c r="E19" s="252">
        <v>1925</v>
      </c>
      <c r="F19" s="249">
        <v>1925</v>
      </c>
      <c r="G19" s="250">
        <f t="shared" si="0"/>
        <v>1</v>
      </c>
    </row>
    <row r="20" spans="1:7" ht="12.75">
      <c r="A20" s="243">
        <v>4</v>
      </c>
      <c r="B20" s="251" t="s">
        <v>323</v>
      </c>
      <c r="C20" s="252"/>
      <c r="D20" s="252"/>
      <c r="E20" s="252">
        <v>129</v>
      </c>
      <c r="F20" s="253">
        <v>129</v>
      </c>
      <c r="G20" s="250">
        <f t="shared" si="0"/>
        <v>1</v>
      </c>
    </row>
    <row r="21" spans="1:7" ht="12.75">
      <c r="A21" s="307">
        <v>5</v>
      </c>
      <c r="B21" s="251" t="s">
        <v>324</v>
      </c>
      <c r="C21" s="252"/>
      <c r="D21" s="252"/>
      <c r="E21" s="309">
        <v>15535</v>
      </c>
      <c r="F21" s="310">
        <v>15535</v>
      </c>
      <c r="G21" s="250">
        <f t="shared" si="0"/>
        <v>1</v>
      </c>
    </row>
    <row r="22" spans="1:7" ht="12.75">
      <c r="A22" s="307">
        <v>6</v>
      </c>
      <c r="B22" s="251" t="s">
        <v>488</v>
      </c>
      <c r="C22" s="252"/>
      <c r="D22" s="252"/>
      <c r="E22" s="252">
        <v>445</v>
      </c>
      <c r="F22" s="311">
        <v>445</v>
      </c>
      <c r="G22" s="250">
        <f t="shared" si="0"/>
        <v>1</v>
      </c>
    </row>
    <row r="23" spans="1:7" s="9" customFormat="1" ht="12.75">
      <c r="A23" s="308">
        <v>7</v>
      </c>
      <c r="B23" s="254" t="s">
        <v>325</v>
      </c>
      <c r="C23" s="255">
        <f>SUM(C8+C18+C19)</f>
        <v>160877</v>
      </c>
      <c r="D23" s="255">
        <f>SUM(D8+D18+D19)</f>
        <v>161537</v>
      </c>
      <c r="E23" s="255">
        <f>E8+E18+E19+E20+E21+E22</f>
        <v>158229</v>
      </c>
      <c r="F23" s="255">
        <f>F8+F18+F19+F20+F21+F22</f>
        <v>158229</v>
      </c>
      <c r="G23" s="250">
        <f t="shared" si="0"/>
        <v>1</v>
      </c>
    </row>
    <row r="24" spans="3:6" ht="11.25">
      <c r="C24" s="21"/>
      <c r="D24" s="21"/>
      <c r="E24" s="21"/>
      <c r="F24" s="21"/>
    </row>
    <row r="25" spans="3:6" ht="11.25">
      <c r="C25" s="21"/>
      <c r="D25" s="21"/>
      <c r="E25" s="21"/>
      <c r="F25" s="21"/>
    </row>
    <row r="26" spans="3:6" ht="11.25">
      <c r="C26" s="21"/>
      <c r="D26" s="21"/>
      <c r="E26" s="21"/>
      <c r="F26" s="21"/>
    </row>
    <row r="27" spans="3:6" ht="11.25">
      <c r="C27" s="21"/>
      <c r="D27" s="21"/>
      <c r="E27" s="21"/>
      <c r="F27" s="21"/>
    </row>
    <row r="28" spans="3:6" ht="11.25">
      <c r="C28" s="21"/>
      <c r="D28" s="21"/>
      <c r="E28" s="21"/>
      <c r="F28" s="21"/>
    </row>
    <row r="29" spans="3:6" ht="11.25">
      <c r="C29" s="21"/>
      <c r="D29" s="21"/>
      <c r="E29" s="21"/>
      <c r="F29" s="21"/>
    </row>
    <row r="30" spans="3:6" ht="11.25">
      <c r="C30" s="21"/>
      <c r="D30" s="21"/>
      <c r="E30" s="21"/>
      <c r="F30" s="21"/>
    </row>
  </sheetData>
  <sheetProtection/>
  <mergeCells count="5">
    <mergeCell ref="A6:G6"/>
    <mergeCell ref="A1:F1"/>
    <mergeCell ref="A2:F2"/>
    <mergeCell ref="A4:G4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2.57421875" style="142" customWidth="1"/>
    <col min="2" max="2" width="6.00390625" style="142" customWidth="1"/>
    <col min="3" max="3" width="13.7109375" style="142" customWidth="1"/>
    <col min="4" max="4" width="8.28125" style="142" customWidth="1"/>
    <col min="5" max="7" width="9.421875" style="142" customWidth="1"/>
    <col min="8" max="8" width="7.28125" style="142" customWidth="1"/>
    <col min="9" max="9" width="8.140625" style="142" customWidth="1"/>
    <col min="10" max="12" width="9.28125" style="142" customWidth="1"/>
    <col min="13" max="13" width="10.421875" style="142" customWidth="1"/>
    <col min="14" max="14" width="7.57421875" style="142" customWidth="1"/>
    <col min="15" max="17" width="9.00390625" style="142" customWidth="1"/>
    <col min="18" max="18" width="9.140625" style="142" customWidth="1"/>
    <col min="19" max="19" width="7.8515625" style="142" customWidth="1"/>
    <col min="20" max="22" width="9.28125" style="142" customWidth="1"/>
    <col min="23" max="23" width="10.140625" style="142" customWidth="1"/>
    <col min="24" max="24" width="7.00390625" style="142" customWidth="1"/>
    <col min="25" max="27" width="7.140625" style="142" customWidth="1"/>
    <col min="28" max="28" width="6.421875" style="142" customWidth="1"/>
    <col min="29" max="31" width="8.00390625" style="142" customWidth="1"/>
    <col min="32" max="32" width="6.421875" style="142" customWidth="1"/>
    <col min="33" max="33" width="7.28125" style="142" customWidth="1"/>
    <col min="34" max="34" width="6.28125" style="142" customWidth="1"/>
    <col min="35" max="37" width="6.7109375" style="142" customWidth="1"/>
    <col min="38" max="38" width="9.8515625" style="142" customWidth="1"/>
    <col min="39" max="16384" width="9.140625" style="142" customWidth="1"/>
  </cols>
  <sheetData>
    <row r="1" spans="1:14" ht="12" customHeight="1">
      <c r="A1" s="380" t="s">
        <v>1062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1.2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36" ht="11.25">
      <c r="A3" s="381" t="s">
        <v>1050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J3" s="142" t="s">
        <v>19</v>
      </c>
    </row>
    <row r="4" spans="1:28" ht="12" thickBo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</row>
    <row r="5" spans="1:38" ht="13.5" thickBot="1">
      <c r="A5" s="384" t="s">
        <v>326</v>
      </c>
      <c r="B5" s="256"/>
      <c r="C5" s="256"/>
      <c r="D5" s="377"/>
      <c r="E5" s="378"/>
      <c r="F5" s="378"/>
      <c r="G5" s="378"/>
      <c r="H5" s="379"/>
      <c r="I5" s="377" t="s">
        <v>327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6"/>
    </row>
    <row r="6" spans="1:38" ht="24" customHeight="1" thickBot="1">
      <c r="A6" s="385"/>
      <c r="B6" s="257" t="s">
        <v>328</v>
      </c>
      <c r="C6" s="257" t="s">
        <v>329</v>
      </c>
      <c r="D6" s="377" t="s">
        <v>330</v>
      </c>
      <c r="E6" s="378"/>
      <c r="F6" s="378"/>
      <c r="G6" s="378"/>
      <c r="H6" s="379"/>
      <c r="I6" s="377" t="s">
        <v>77</v>
      </c>
      <c r="J6" s="378"/>
      <c r="K6" s="378"/>
      <c r="L6" s="378"/>
      <c r="M6" s="379"/>
      <c r="N6" s="377" t="s">
        <v>331</v>
      </c>
      <c r="O6" s="378"/>
      <c r="P6" s="378"/>
      <c r="Q6" s="378"/>
      <c r="R6" s="379"/>
      <c r="S6" s="377" t="s">
        <v>332</v>
      </c>
      <c r="T6" s="378"/>
      <c r="U6" s="378"/>
      <c r="V6" s="378"/>
      <c r="W6" s="379"/>
      <c r="X6" s="377" t="s">
        <v>333</v>
      </c>
      <c r="Y6" s="375"/>
      <c r="Z6" s="375"/>
      <c r="AA6" s="375"/>
      <c r="AB6" s="376"/>
      <c r="AC6" s="377" t="s">
        <v>334</v>
      </c>
      <c r="AD6" s="375"/>
      <c r="AE6" s="375"/>
      <c r="AF6" s="378"/>
      <c r="AG6" s="379"/>
      <c r="AH6" s="377" t="s">
        <v>335</v>
      </c>
      <c r="AI6" s="378"/>
      <c r="AJ6" s="378"/>
      <c r="AK6" s="378"/>
      <c r="AL6" s="379"/>
    </row>
    <row r="7" spans="1:38" ht="57.75" customHeight="1" thickBot="1">
      <c r="A7" s="385"/>
      <c r="B7" s="257" t="s">
        <v>336</v>
      </c>
      <c r="C7" s="258"/>
      <c r="D7" s="257" t="s">
        <v>337</v>
      </c>
      <c r="E7" s="257" t="s">
        <v>338</v>
      </c>
      <c r="F7" s="257" t="s">
        <v>339</v>
      </c>
      <c r="G7" s="257" t="s">
        <v>125</v>
      </c>
      <c r="H7" s="259" t="s">
        <v>489</v>
      </c>
      <c r="I7" s="260" t="s">
        <v>337</v>
      </c>
      <c r="J7" s="260" t="s">
        <v>338</v>
      </c>
      <c r="K7" s="260" t="s">
        <v>339</v>
      </c>
      <c r="L7" s="260" t="s">
        <v>125</v>
      </c>
      <c r="M7" s="261" t="s">
        <v>490</v>
      </c>
      <c r="N7" s="260" t="s">
        <v>337</v>
      </c>
      <c r="O7" s="260" t="s">
        <v>338</v>
      </c>
      <c r="P7" s="260" t="s">
        <v>339</v>
      </c>
      <c r="Q7" s="260" t="s">
        <v>125</v>
      </c>
      <c r="R7" s="261" t="s">
        <v>490</v>
      </c>
      <c r="S7" s="260" t="s">
        <v>337</v>
      </c>
      <c r="T7" s="260" t="s">
        <v>338</v>
      </c>
      <c r="U7" s="260" t="s">
        <v>339</v>
      </c>
      <c r="V7" s="260" t="s">
        <v>125</v>
      </c>
      <c r="W7" s="261" t="s">
        <v>490</v>
      </c>
      <c r="X7" s="260" t="s">
        <v>337</v>
      </c>
      <c r="Y7" s="260" t="s">
        <v>338</v>
      </c>
      <c r="Z7" s="260" t="s">
        <v>339</v>
      </c>
      <c r="AA7" s="260" t="s">
        <v>125</v>
      </c>
      <c r="AB7" s="261" t="s">
        <v>105</v>
      </c>
      <c r="AC7" s="260" t="s">
        <v>337</v>
      </c>
      <c r="AD7" s="260" t="s">
        <v>338</v>
      </c>
      <c r="AE7" s="260" t="s">
        <v>339</v>
      </c>
      <c r="AF7" s="260" t="s">
        <v>125</v>
      </c>
      <c r="AG7" s="261" t="s">
        <v>491</v>
      </c>
      <c r="AH7" s="260" t="s">
        <v>337</v>
      </c>
      <c r="AI7" s="260" t="s">
        <v>338</v>
      </c>
      <c r="AJ7" s="260" t="s">
        <v>339</v>
      </c>
      <c r="AK7" s="260" t="s">
        <v>125</v>
      </c>
      <c r="AL7" s="262" t="s">
        <v>492</v>
      </c>
    </row>
    <row r="8" spans="1:38" ht="12" customHeight="1" hidden="1">
      <c r="A8" s="386"/>
      <c r="B8" s="263"/>
      <c r="C8" s="263"/>
      <c r="D8" s="263"/>
      <c r="E8" s="264"/>
      <c r="F8" s="264"/>
      <c r="G8" s="264"/>
      <c r="H8" s="264"/>
      <c r="I8" s="387" t="s">
        <v>340</v>
      </c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9"/>
    </row>
    <row r="9" spans="1:38" ht="24" customHeight="1" thickBot="1" thickTop="1">
      <c r="A9" s="265" t="s">
        <v>341</v>
      </c>
      <c r="B9" s="265">
        <v>11130</v>
      </c>
      <c r="C9" s="265" t="s">
        <v>83</v>
      </c>
      <c r="D9" s="266" t="s">
        <v>342</v>
      </c>
      <c r="E9" s="267">
        <f aca="true" t="shared" si="0" ref="E9:E27">J9+O9+T9+AF9+AI9</f>
        <v>34197</v>
      </c>
      <c r="F9" s="267">
        <f>SUM(K9+P9+U9+Z9+AE9+AJ9)</f>
        <v>51566</v>
      </c>
      <c r="G9" s="267">
        <f>SUM(L9+Q9+V9+AA9+AF9+AK9)</f>
        <v>34178</v>
      </c>
      <c r="H9" s="268">
        <f>G9/F9</f>
        <v>0.6628010704727921</v>
      </c>
      <c r="I9" s="269" t="s">
        <v>343</v>
      </c>
      <c r="J9" s="270">
        <v>9505</v>
      </c>
      <c r="K9" s="270">
        <v>20078</v>
      </c>
      <c r="L9" s="270">
        <v>9923</v>
      </c>
      <c r="M9" s="268">
        <f>L9/K9</f>
        <v>0.4942225321247136</v>
      </c>
      <c r="N9" s="269" t="s">
        <v>344</v>
      </c>
      <c r="O9" s="269">
        <v>2362</v>
      </c>
      <c r="P9" s="269">
        <v>3099</v>
      </c>
      <c r="Q9" s="269">
        <v>2685</v>
      </c>
      <c r="R9" s="271">
        <f>Q9/P9</f>
        <v>0.8664085188770572</v>
      </c>
      <c r="S9" s="272">
        <v>9131</v>
      </c>
      <c r="T9" s="272">
        <v>9131</v>
      </c>
      <c r="U9" s="272">
        <v>15814</v>
      </c>
      <c r="V9" s="272">
        <v>8995</v>
      </c>
      <c r="W9" s="271">
        <f>V9/U9</f>
        <v>0.568799797647654</v>
      </c>
      <c r="X9" s="269"/>
      <c r="Y9" s="269"/>
      <c r="Z9" s="269"/>
      <c r="AA9" s="269"/>
      <c r="AB9" s="269"/>
      <c r="AC9" s="269" t="s">
        <v>345</v>
      </c>
      <c r="AD9" s="269">
        <v>8748</v>
      </c>
      <c r="AE9" s="269">
        <v>8748</v>
      </c>
      <c r="AF9" s="269">
        <v>8748</v>
      </c>
      <c r="AG9" s="271">
        <v>0.9824</v>
      </c>
      <c r="AH9" s="269">
        <v>4451</v>
      </c>
      <c r="AI9" s="269">
        <v>4451</v>
      </c>
      <c r="AJ9" s="269">
        <v>3827</v>
      </c>
      <c r="AK9" s="269">
        <v>3827</v>
      </c>
      <c r="AL9" s="273"/>
    </row>
    <row r="10" spans="1:38" ht="24" customHeight="1" thickBot="1">
      <c r="A10" s="274" t="s">
        <v>346</v>
      </c>
      <c r="B10" s="275">
        <v>13320</v>
      </c>
      <c r="C10" s="275" t="s">
        <v>347</v>
      </c>
      <c r="D10" s="276" t="s">
        <v>348</v>
      </c>
      <c r="E10" s="267">
        <f t="shared" si="0"/>
        <v>1999</v>
      </c>
      <c r="F10" s="267">
        <f aca="true" t="shared" si="1" ref="F10:F33">SUM(K10+P10+U10+Z10+AE10+AJ10)</f>
        <v>264</v>
      </c>
      <c r="G10" s="267">
        <f aca="true" t="shared" si="2" ref="G10:G33">SUM(L10+Q10+V10+AA10+AF10+AK10)</f>
        <v>264</v>
      </c>
      <c r="H10" s="268">
        <f aca="true" t="shared" si="3" ref="H10:H34">G10/F10</f>
        <v>1</v>
      </c>
      <c r="I10" s="269"/>
      <c r="J10" s="269"/>
      <c r="K10" s="269"/>
      <c r="L10" s="269"/>
      <c r="M10" s="268"/>
      <c r="N10" s="269"/>
      <c r="O10" s="269"/>
      <c r="P10" s="269"/>
      <c r="Q10" s="269"/>
      <c r="R10" s="271"/>
      <c r="S10" s="269">
        <v>1999</v>
      </c>
      <c r="T10" s="269">
        <v>1999</v>
      </c>
      <c r="U10" s="269">
        <v>264</v>
      </c>
      <c r="V10" s="269">
        <v>264</v>
      </c>
      <c r="W10" s="271">
        <f aca="true" t="shared" si="4" ref="W10:W34">V10/U10</f>
        <v>1</v>
      </c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</row>
    <row r="11" spans="1:38" ht="24" customHeight="1" thickBot="1">
      <c r="A11" s="274" t="s">
        <v>349</v>
      </c>
      <c r="B11" s="275">
        <v>11350</v>
      </c>
      <c r="C11" s="275" t="s">
        <v>350</v>
      </c>
      <c r="D11" s="276" t="s">
        <v>351</v>
      </c>
      <c r="E11" s="267">
        <f t="shared" si="0"/>
        <v>2921</v>
      </c>
      <c r="F11" s="267">
        <f t="shared" si="1"/>
        <v>2117</v>
      </c>
      <c r="G11" s="267">
        <f t="shared" si="2"/>
        <v>4364</v>
      </c>
      <c r="H11" s="268">
        <f t="shared" si="3"/>
        <v>2.0614076523382145</v>
      </c>
      <c r="I11" s="269"/>
      <c r="J11" s="269"/>
      <c r="K11" s="269"/>
      <c r="L11" s="269"/>
      <c r="M11" s="268"/>
      <c r="N11" s="269"/>
      <c r="O11" s="269"/>
      <c r="P11" s="269"/>
      <c r="Q11" s="269"/>
      <c r="R11" s="271"/>
      <c r="S11" s="269">
        <v>2921</v>
      </c>
      <c r="T11" s="269">
        <v>2921</v>
      </c>
      <c r="U11" s="269">
        <v>2117</v>
      </c>
      <c r="V11" s="269">
        <v>4364</v>
      </c>
      <c r="W11" s="271">
        <f t="shared" si="4"/>
        <v>2.0614076523382145</v>
      </c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</row>
    <row r="12" spans="1:38" ht="24" customHeight="1" thickBot="1">
      <c r="A12" s="274" t="s">
        <v>352</v>
      </c>
      <c r="B12" s="275">
        <v>32020</v>
      </c>
      <c r="C12" s="275" t="s">
        <v>353</v>
      </c>
      <c r="D12" s="276">
        <v>327</v>
      </c>
      <c r="E12" s="267">
        <f t="shared" si="0"/>
        <v>327</v>
      </c>
      <c r="F12" s="267">
        <f t="shared" si="1"/>
        <v>84</v>
      </c>
      <c r="G12" s="267">
        <f t="shared" si="2"/>
        <v>84</v>
      </c>
      <c r="H12" s="268">
        <f t="shared" si="3"/>
        <v>1</v>
      </c>
      <c r="I12" s="269"/>
      <c r="J12" s="269"/>
      <c r="K12" s="269">
        <v>37</v>
      </c>
      <c r="L12" s="269">
        <v>37</v>
      </c>
      <c r="M12" s="268">
        <f>L12/K12</f>
        <v>1</v>
      </c>
      <c r="N12" s="269"/>
      <c r="O12" s="269"/>
      <c r="P12" s="269"/>
      <c r="Q12" s="269"/>
      <c r="R12" s="271"/>
      <c r="S12" s="269">
        <v>327</v>
      </c>
      <c r="T12" s="269">
        <v>327</v>
      </c>
      <c r="U12" s="269">
        <v>47</v>
      </c>
      <c r="V12" s="269">
        <v>47</v>
      </c>
      <c r="W12" s="271">
        <f t="shared" si="4"/>
        <v>1</v>
      </c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</row>
    <row r="13" spans="1:38" ht="24" customHeight="1" thickBot="1">
      <c r="A13" s="274" t="s">
        <v>354</v>
      </c>
      <c r="B13" s="275">
        <v>41231</v>
      </c>
      <c r="C13" s="275" t="s">
        <v>84</v>
      </c>
      <c r="D13" s="276" t="s">
        <v>355</v>
      </c>
      <c r="E13" s="267">
        <f t="shared" si="0"/>
        <v>87559</v>
      </c>
      <c r="F13" s="267">
        <f t="shared" si="1"/>
        <v>114997</v>
      </c>
      <c r="G13" s="267">
        <f t="shared" si="2"/>
        <v>95059</v>
      </c>
      <c r="H13" s="268">
        <f t="shared" si="3"/>
        <v>0.8266215640408011</v>
      </c>
      <c r="I13" s="269" t="s">
        <v>356</v>
      </c>
      <c r="J13" s="269">
        <v>70166</v>
      </c>
      <c r="K13" s="269">
        <v>92741</v>
      </c>
      <c r="L13" s="269">
        <v>72803</v>
      </c>
      <c r="M13" s="268">
        <f>L13/K13</f>
        <v>0.7850141792734605</v>
      </c>
      <c r="N13" s="269" t="s">
        <v>357</v>
      </c>
      <c r="O13" s="269">
        <v>9051</v>
      </c>
      <c r="P13" s="269">
        <v>10500</v>
      </c>
      <c r="Q13" s="269">
        <v>10500</v>
      </c>
      <c r="R13" s="271">
        <f>Q13/P13</f>
        <v>1</v>
      </c>
      <c r="S13" s="272">
        <v>3937</v>
      </c>
      <c r="T13" s="272">
        <v>8342</v>
      </c>
      <c r="U13" s="272">
        <v>11756</v>
      </c>
      <c r="V13" s="272">
        <v>11756</v>
      </c>
      <c r="W13" s="271">
        <f t="shared" si="4"/>
        <v>1</v>
      </c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</row>
    <row r="14" spans="1:38" ht="24" customHeight="1" thickBot="1">
      <c r="A14" s="274" t="s">
        <v>358</v>
      </c>
      <c r="B14" s="275">
        <v>45160</v>
      </c>
      <c r="C14" s="275" t="s">
        <v>85</v>
      </c>
      <c r="D14" s="276" t="s">
        <v>359</v>
      </c>
      <c r="E14" s="267">
        <f t="shared" si="0"/>
        <v>3196</v>
      </c>
      <c r="F14" s="267">
        <f t="shared" si="1"/>
        <v>210</v>
      </c>
      <c r="G14" s="267">
        <f t="shared" si="2"/>
        <v>210</v>
      </c>
      <c r="H14" s="268">
        <f t="shared" si="3"/>
        <v>1</v>
      </c>
      <c r="I14" s="269"/>
      <c r="J14" s="269"/>
      <c r="K14" s="269"/>
      <c r="L14" s="269"/>
      <c r="M14" s="268"/>
      <c r="N14" s="269"/>
      <c r="O14" s="269"/>
      <c r="P14" s="269"/>
      <c r="Q14" s="269"/>
      <c r="R14" s="271"/>
      <c r="S14" s="269">
        <v>3196</v>
      </c>
      <c r="T14" s="269">
        <v>3196</v>
      </c>
      <c r="U14" s="269">
        <v>210</v>
      </c>
      <c r="V14" s="269">
        <v>210</v>
      </c>
      <c r="W14" s="271">
        <f t="shared" si="4"/>
        <v>1</v>
      </c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</row>
    <row r="15" spans="1:38" ht="24" customHeight="1" thickBot="1">
      <c r="A15" s="274" t="s">
        <v>360</v>
      </c>
      <c r="B15" s="275">
        <v>51040</v>
      </c>
      <c r="C15" s="275" t="s">
        <v>361</v>
      </c>
      <c r="D15" s="276">
        <v>254</v>
      </c>
      <c r="E15" s="267">
        <f t="shared" si="0"/>
        <v>254</v>
      </c>
      <c r="F15" s="267">
        <f t="shared" si="1"/>
        <v>0</v>
      </c>
      <c r="G15" s="267">
        <f t="shared" si="2"/>
        <v>0</v>
      </c>
      <c r="H15" s="268" t="e">
        <f t="shared" si="3"/>
        <v>#DIV/0!</v>
      </c>
      <c r="I15" s="269"/>
      <c r="J15" s="269"/>
      <c r="K15" s="269"/>
      <c r="L15" s="269"/>
      <c r="M15" s="268"/>
      <c r="N15" s="269"/>
      <c r="O15" s="269"/>
      <c r="P15" s="269"/>
      <c r="Q15" s="269"/>
      <c r="R15" s="271"/>
      <c r="S15" s="269">
        <v>254</v>
      </c>
      <c r="T15" s="269">
        <v>254</v>
      </c>
      <c r="U15" s="269"/>
      <c r="V15" s="269"/>
      <c r="W15" s="271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</row>
    <row r="16" spans="1:38" ht="24" customHeight="1" thickBot="1">
      <c r="A16" s="274" t="s">
        <v>362</v>
      </c>
      <c r="B16" s="275">
        <v>52020</v>
      </c>
      <c r="C16" s="275" t="s">
        <v>86</v>
      </c>
      <c r="D16" s="276">
        <v>762</v>
      </c>
      <c r="E16" s="267">
        <f t="shared" si="0"/>
        <v>762</v>
      </c>
      <c r="F16" s="267">
        <f t="shared" si="1"/>
        <v>0</v>
      </c>
      <c r="G16" s="267">
        <f t="shared" si="2"/>
        <v>0</v>
      </c>
      <c r="H16" s="268" t="e">
        <f t="shared" si="3"/>
        <v>#DIV/0!</v>
      </c>
      <c r="I16" s="269"/>
      <c r="J16" s="269"/>
      <c r="K16" s="269"/>
      <c r="L16" s="269"/>
      <c r="M16" s="268"/>
      <c r="N16" s="269"/>
      <c r="O16" s="269"/>
      <c r="P16" s="269"/>
      <c r="Q16" s="269"/>
      <c r="R16" s="271"/>
      <c r="S16" s="269">
        <v>762</v>
      </c>
      <c r="T16" s="269">
        <v>762</v>
      </c>
      <c r="U16" s="269"/>
      <c r="V16" s="269"/>
      <c r="W16" s="271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</row>
    <row r="17" spans="1:38" ht="24" customHeight="1" thickBot="1">
      <c r="A17" s="274" t="s">
        <v>363</v>
      </c>
      <c r="B17" s="275">
        <v>63020</v>
      </c>
      <c r="C17" s="275" t="s">
        <v>87</v>
      </c>
      <c r="D17" s="276" t="s">
        <v>364</v>
      </c>
      <c r="E17" s="267">
        <f t="shared" si="0"/>
        <v>16693</v>
      </c>
      <c r="F17" s="267">
        <f t="shared" si="1"/>
        <v>16345</v>
      </c>
      <c r="G17" s="267">
        <f t="shared" si="2"/>
        <v>16345</v>
      </c>
      <c r="H17" s="268">
        <f t="shared" si="3"/>
        <v>1</v>
      </c>
      <c r="I17" s="269"/>
      <c r="J17" s="269"/>
      <c r="K17" s="269"/>
      <c r="L17" s="269"/>
      <c r="M17" s="268"/>
      <c r="N17" s="269"/>
      <c r="O17" s="269"/>
      <c r="P17" s="269"/>
      <c r="Q17" s="269"/>
      <c r="R17" s="271"/>
      <c r="S17" s="269">
        <v>1158</v>
      </c>
      <c r="T17" s="269">
        <v>1158</v>
      </c>
      <c r="U17" s="269">
        <v>810</v>
      </c>
      <c r="V17" s="269">
        <v>810</v>
      </c>
      <c r="W17" s="271">
        <f t="shared" si="4"/>
        <v>1</v>
      </c>
      <c r="X17" s="269"/>
      <c r="Y17" s="269"/>
      <c r="Z17" s="269"/>
      <c r="AA17" s="269"/>
      <c r="AB17" s="269"/>
      <c r="AC17" s="269"/>
      <c r="AD17" s="269">
        <v>15535</v>
      </c>
      <c r="AE17" s="269">
        <v>15535</v>
      </c>
      <c r="AF17" s="269">
        <v>15535</v>
      </c>
      <c r="AG17" s="271">
        <v>1</v>
      </c>
      <c r="AH17" s="269"/>
      <c r="AI17" s="269"/>
      <c r="AJ17" s="269"/>
      <c r="AK17" s="269"/>
      <c r="AL17" s="269"/>
    </row>
    <row r="18" spans="1:38" ht="24" customHeight="1" thickBot="1">
      <c r="A18" s="274" t="s">
        <v>365</v>
      </c>
      <c r="B18" s="275">
        <v>64010</v>
      </c>
      <c r="C18" s="275" t="s">
        <v>88</v>
      </c>
      <c r="D18" s="276" t="s">
        <v>366</v>
      </c>
      <c r="E18" s="267">
        <f t="shared" si="0"/>
        <v>7936</v>
      </c>
      <c r="F18" s="267">
        <f t="shared" si="1"/>
        <v>6159</v>
      </c>
      <c r="G18" s="267">
        <f t="shared" si="2"/>
        <v>6159</v>
      </c>
      <c r="H18" s="268">
        <f t="shared" si="3"/>
        <v>1</v>
      </c>
      <c r="I18" s="269"/>
      <c r="J18" s="269"/>
      <c r="K18" s="269"/>
      <c r="L18" s="269"/>
      <c r="M18" s="268"/>
      <c r="N18" s="269"/>
      <c r="O18" s="269"/>
      <c r="P18" s="269"/>
      <c r="Q18" s="269"/>
      <c r="R18" s="271"/>
      <c r="S18" s="269">
        <v>7936</v>
      </c>
      <c r="T18" s="269">
        <v>7936</v>
      </c>
      <c r="U18" s="269">
        <v>6159</v>
      </c>
      <c r="V18" s="269">
        <v>6159</v>
      </c>
      <c r="W18" s="271">
        <f t="shared" si="4"/>
        <v>1</v>
      </c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</row>
    <row r="19" spans="1:38" ht="24" customHeight="1" thickBot="1">
      <c r="A19" s="274" t="s">
        <v>367</v>
      </c>
      <c r="B19" s="275">
        <v>66010</v>
      </c>
      <c r="C19" s="275" t="s">
        <v>89</v>
      </c>
      <c r="D19" s="276" t="s">
        <v>368</v>
      </c>
      <c r="E19" s="267">
        <f t="shared" si="0"/>
        <v>7397</v>
      </c>
      <c r="F19" s="267">
        <f t="shared" si="1"/>
        <v>1313</v>
      </c>
      <c r="G19" s="267">
        <f t="shared" si="2"/>
        <v>1313</v>
      </c>
      <c r="H19" s="268">
        <f t="shared" si="3"/>
        <v>1</v>
      </c>
      <c r="I19" s="269"/>
      <c r="J19" s="269"/>
      <c r="K19" s="269"/>
      <c r="L19" s="269"/>
      <c r="M19" s="268"/>
      <c r="N19" s="269"/>
      <c r="O19" s="269"/>
      <c r="P19" s="269"/>
      <c r="Q19" s="269"/>
      <c r="R19" s="271"/>
      <c r="S19" s="269">
        <v>7397</v>
      </c>
      <c r="T19" s="269">
        <v>7397</v>
      </c>
      <c r="U19" s="269">
        <v>1313</v>
      </c>
      <c r="V19" s="269">
        <v>1313</v>
      </c>
      <c r="W19" s="271">
        <f t="shared" si="4"/>
        <v>1</v>
      </c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</row>
    <row r="20" spans="1:38" ht="41.25" customHeight="1" thickBot="1">
      <c r="A20" s="274" t="s">
        <v>369</v>
      </c>
      <c r="B20" s="275">
        <v>66020</v>
      </c>
      <c r="C20" s="275" t="s">
        <v>370</v>
      </c>
      <c r="D20" s="276" t="s">
        <v>371</v>
      </c>
      <c r="E20" s="267">
        <f t="shared" si="0"/>
        <v>20116</v>
      </c>
      <c r="F20" s="267">
        <f t="shared" si="1"/>
        <v>24781</v>
      </c>
      <c r="G20" s="267">
        <f t="shared" si="2"/>
        <v>24781</v>
      </c>
      <c r="H20" s="268">
        <f t="shared" si="3"/>
        <v>1</v>
      </c>
      <c r="I20" s="269" t="s">
        <v>372</v>
      </c>
      <c r="J20" s="269">
        <v>8880</v>
      </c>
      <c r="K20" s="269">
        <v>12020</v>
      </c>
      <c r="L20" s="269">
        <v>12020</v>
      </c>
      <c r="M20" s="268">
        <f>L20/K20</f>
        <v>1</v>
      </c>
      <c r="N20" s="269" t="s">
        <v>373</v>
      </c>
      <c r="O20" s="269">
        <v>2348</v>
      </c>
      <c r="P20" s="269">
        <v>2856</v>
      </c>
      <c r="Q20" s="269">
        <v>2856</v>
      </c>
      <c r="R20" s="271">
        <f>Q20/P20</f>
        <v>1</v>
      </c>
      <c r="S20" s="269">
        <v>8888</v>
      </c>
      <c r="T20" s="269">
        <v>8888</v>
      </c>
      <c r="U20" s="269">
        <v>9905</v>
      </c>
      <c r="V20" s="269">
        <v>9905</v>
      </c>
      <c r="W20" s="271">
        <f t="shared" si="4"/>
        <v>1</v>
      </c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</row>
    <row r="21" spans="1:38" ht="24" customHeight="1" thickBot="1">
      <c r="A21" s="274" t="s">
        <v>374</v>
      </c>
      <c r="B21" s="275">
        <v>72111</v>
      </c>
      <c r="C21" s="275" t="s">
        <v>91</v>
      </c>
      <c r="D21" s="276" t="s">
        <v>375</v>
      </c>
      <c r="E21" s="267">
        <f t="shared" si="0"/>
        <v>1523</v>
      </c>
      <c r="F21" s="267">
        <f t="shared" si="1"/>
        <v>924</v>
      </c>
      <c r="G21" s="267">
        <f t="shared" si="2"/>
        <v>924</v>
      </c>
      <c r="H21" s="268">
        <f t="shared" si="3"/>
        <v>1</v>
      </c>
      <c r="I21" s="269"/>
      <c r="J21" s="269"/>
      <c r="K21" s="269"/>
      <c r="L21" s="269"/>
      <c r="M21" s="268"/>
      <c r="N21" s="269"/>
      <c r="O21" s="269"/>
      <c r="P21" s="269"/>
      <c r="Q21" s="269"/>
      <c r="R21" s="271"/>
      <c r="S21" s="269">
        <v>1270</v>
      </c>
      <c r="T21" s="269">
        <v>1270</v>
      </c>
      <c r="U21" s="269">
        <v>671</v>
      </c>
      <c r="V21" s="269">
        <v>671</v>
      </c>
      <c r="W21" s="271">
        <f t="shared" si="4"/>
        <v>1</v>
      </c>
      <c r="X21" s="269"/>
      <c r="Y21" s="269"/>
      <c r="Z21" s="269"/>
      <c r="AA21" s="269"/>
      <c r="AB21" s="269"/>
      <c r="AC21" s="269"/>
      <c r="AD21" s="269">
        <v>253</v>
      </c>
      <c r="AE21" s="269">
        <v>253</v>
      </c>
      <c r="AF21" s="269">
        <v>253</v>
      </c>
      <c r="AG21" s="271">
        <v>1</v>
      </c>
      <c r="AH21" s="269"/>
      <c r="AI21" s="269"/>
      <c r="AJ21" s="269"/>
      <c r="AK21" s="269"/>
      <c r="AL21" s="269"/>
    </row>
    <row r="22" spans="1:38" ht="24" customHeight="1" thickBot="1">
      <c r="A22" s="274">
        <v>374</v>
      </c>
      <c r="B22" s="275">
        <v>72311</v>
      </c>
      <c r="C22" s="275" t="s">
        <v>92</v>
      </c>
      <c r="D22" s="276">
        <v>572</v>
      </c>
      <c r="E22" s="267">
        <f t="shared" si="0"/>
        <v>572</v>
      </c>
      <c r="F22" s="267">
        <f t="shared" si="1"/>
        <v>374</v>
      </c>
      <c r="G22" s="267">
        <f t="shared" si="2"/>
        <v>374</v>
      </c>
      <c r="H22" s="268">
        <f t="shared" si="3"/>
        <v>1</v>
      </c>
      <c r="I22" s="269"/>
      <c r="J22" s="269"/>
      <c r="K22" s="269"/>
      <c r="L22" s="269"/>
      <c r="M22" s="268"/>
      <c r="N22" s="269"/>
      <c r="O22" s="269"/>
      <c r="P22" s="269"/>
      <c r="Q22" s="269"/>
      <c r="R22" s="271"/>
      <c r="S22" s="269">
        <v>572</v>
      </c>
      <c r="T22" s="269">
        <v>572</v>
      </c>
      <c r="U22" s="269">
        <v>374</v>
      </c>
      <c r="V22" s="269">
        <v>374</v>
      </c>
      <c r="W22" s="271">
        <f t="shared" si="4"/>
        <v>1</v>
      </c>
      <c r="X22" s="269"/>
      <c r="Y22" s="269"/>
      <c r="Z22" s="269"/>
      <c r="AA22" s="269"/>
      <c r="AB22" s="269"/>
      <c r="AC22" s="269"/>
      <c r="AD22" s="269"/>
      <c r="AE22" s="269"/>
      <c r="AF22" s="269"/>
      <c r="AG22" s="271"/>
      <c r="AH22" s="269"/>
      <c r="AI22" s="269"/>
      <c r="AJ22" s="269"/>
      <c r="AK22" s="269"/>
      <c r="AL22" s="269"/>
    </row>
    <row r="23" spans="1:38" ht="24" customHeight="1" thickBot="1">
      <c r="A23" s="274" t="s">
        <v>376</v>
      </c>
      <c r="B23" s="275">
        <v>74031</v>
      </c>
      <c r="C23" s="275" t="s">
        <v>93</v>
      </c>
      <c r="D23" s="276">
        <v>635</v>
      </c>
      <c r="E23" s="267">
        <f t="shared" si="0"/>
        <v>635</v>
      </c>
      <c r="F23" s="267">
        <f t="shared" si="1"/>
        <v>437</v>
      </c>
      <c r="G23" s="267">
        <f t="shared" si="2"/>
        <v>448</v>
      </c>
      <c r="H23" s="268">
        <f t="shared" si="3"/>
        <v>1.0251716247139588</v>
      </c>
      <c r="I23" s="269"/>
      <c r="J23" s="269"/>
      <c r="K23" s="269"/>
      <c r="L23" s="269">
        <v>11</v>
      </c>
      <c r="M23" s="268"/>
      <c r="N23" s="269"/>
      <c r="O23" s="269"/>
      <c r="P23" s="269"/>
      <c r="Q23" s="269"/>
      <c r="R23" s="271"/>
      <c r="S23" s="269">
        <v>635</v>
      </c>
      <c r="T23" s="269">
        <v>635</v>
      </c>
      <c r="U23" s="269">
        <v>437</v>
      </c>
      <c r="V23" s="269">
        <v>437</v>
      </c>
      <c r="W23" s="271">
        <f t="shared" si="4"/>
        <v>1</v>
      </c>
      <c r="X23" s="269"/>
      <c r="Y23" s="269"/>
      <c r="Z23" s="269"/>
      <c r="AA23" s="269"/>
      <c r="AB23" s="269"/>
      <c r="AC23" s="269"/>
      <c r="AD23" s="269"/>
      <c r="AE23" s="269"/>
      <c r="AF23" s="269"/>
      <c r="AG23" s="271"/>
      <c r="AH23" s="269"/>
      <c r="AI23" s="269"/>
      <c r="AJ23" s="269"/>
      <c r="AK23" s="269"/>
      <c r="AL23" s="269"/>
    </row>
    <row r="24" spans="1:38" ht="24" customHeight="1" thickBot="1">
      <c r="A24" s="274" t="s">
        <v>377</v>
      </c>
      <c r="B24" s="275">
        <v>76062</v>
      </c>
      <c r="C24" s="275" t="s">
        <v>94</v>
      </c>
      <c r="D24" s="276">
        <v>124</v>
      </c>
      <c r="E24" s="267">
        <f t="shared" si="0"/>
        <v>124</v>
      </c>
      <c r="F24" s="267">
        <f t="shared" si="1"/>
        <v>0</v>
      </c>
      <c r="G24" s="267">
        <f t="shared" si="2"/>
        <v>0</v>
      </c>
      <c r="H24" s="268" t="e">
        <f t="shared" si="3"/>
        <v>#DIV/0!</v>
      </c>
      <c r="I24" s="269"/>
      <c r="J24" s="269"/>
      <c r="K24" s="269"/>
      <c r="L24" s="269"/>
      <c r="M24" s="268"/>
      <c r="N24" s="269"/>
      <c r="O24" s="269"/>
      <c r="P24" s="269"/>
      <c r="Q24" s="269"/>
      <c r="R24" s="271"/>
      <c r="S24" s="269">
        <v>124</v>
      </c>
      <c r="T24" s="269">
        <v>124</v>
      </c>
      <c r="U24" s="269"/>
      <c r="V24" s="269"/>
      <c r="W24" s="271"/>
      <c r="X24" s="269"/>
      <c r="Y24" s="269"/>
      <c r="Z24" s="269"/>
      <c r="AA24" s="269"/>
      <c r="AB24" s="269"/>
      <c r="AC24" s="269"/>
      <c r="AD24" s="269"/>
      <c r="AE24" s="269"/>
      <c r="AF24" s="269"/>
      <c r="AG24" s="271"/>
      <c r="AH24" s="269"/>
      <c r="AI24" s="269"/>
      <c r="AJ24" s="269"/>
      <c r="AK24" s="269"/>
      <c r="AL24" s="269"/>
    </row>
    <row r="25" spans="1:38" ht="24" customHeight="1" thickBot="1">
      <c r="A25" s="274" t="s">
        <v>378</v>
      </c>
      <c r="B25" s="275">
        <v>81030</v>
      </c>
      <c r="C25" s="275" t="s">
        <v>379</v>
      </c>
      <c r="D25" s="276">
        <v>191</v>
      </c>
      <c r="E25" s="267">
        <f t="shared" si="0"/>
        <v>191</v>
      </c>
      <c r="F25" s="267">
        <f t="shared" si="1"/>
        <v>331</v>
      </c>
      <c r="G25" s="267">
        <f t="shared" si="2"/>
        <v>331</v>
      </c>
      <c r="H25" s="268">
        <f t="shared" si="3"/>
        <v>1</v>
      </c>
      <c r="I25" s="269"/>
      <c r="J25" s="269"/>
      <c r="K25" s="269"/>
      <c r="L25" s="269"/>
      <c r="M25" s="268"/>
      <c r="N25" s="269"/>
      <c r="O25" s="269"/>
      <c r="P25" s="269"/>
      <c r="Q25" s="269"/>
      <c r="R25" s="271"/>
      <c r="S25" s="269">
        <v>191</v>
      </c>
      <c r="T25" s="269">
        <v>191</v>
      </c>
      <c r="U25" s="269">
        <v>331</v>
      </c>
      <c r="V25" s="269">
        <v>331</v>
      </c>
      <c r="W25" s="271">
        <f t="shared" si="4"/>
        <v>1</v>
      </c>
      <c r="X25" s="269"/>
      <c r="Y25" s="269"/>
      <c r="Z25" s="269"/>
      <c r="AA25" s="269"/>
      <c r="AB25" s="269"/>
      <c r="AC25" s="269"/>
      <c r="AD25" s="269"/>
      <c r="AE25" s="269"/>
      <c r="AF25" s="269"/>
      <c r="AG25" s="271"/>
      <c r="AH25" s="269"/>
      <c r="AI25" s="269"/>
      <c r="AJ25" s="269"/>
      <c r="AK25" s="269"/>
      <c r="AL25" s="269"/>
    </row>
    <row r="26" spans="1:38" ht="24" customHeight="1" thickBot="1">
      <c r="A26" s="274" t="s">
        <v>380</v>
      </c>
      <c r="B26" s="275">
        <v>82042</v>
      </c>
      <c r="C26" s="275" t="s">
        <v>95</v>
      </c>
      <c r="D26" s="276" t="s">
        <v>381</v>
      </c>
      <c r="E26" s="267">
        <f t="shared" si="0"/>
        <v>6586</v>
      </c>
      <c r="F26" s="267">
        <f t="shared" si="1"/>
        <v>7206</v>
      </c>
      <c r="G26" s="267">
        <f t="shared" si="2"/>
        <v>7206</v>
      </c>
      <c r="H26" s="268">
        <f t="shared" si="3"/>
        <v>1</v>
      </c>
      <c r="I26" s="269" t="s">
        <v>382</v>
      </c>
      <c r="J26" s="277">
        <v>2235</v>
      </c>
      <c r="K26" s="277">
        <v>3358</v>
      </c>
      <c r="L26" s="277">
        <v>3358</v>
      </c>
      <c r="M26" s="268">
        <f>L26/K26</f>
        <v>1</v>
      </c>
      <c r="N26" s="269">
        <v>603</v>
      </c>
      <c r="O26" s="269">
        <v>603</v>
      </c>
      <c r="P26" s="269">
        <v>1022</v>
      </c>
      <c r="Q26" s="269">
        <v>1022</v>
      </c>
      <c r="R26" s="271">
        <f>Q26/P26</f>
        <v>1</v>
      </c>
      <c r="S26" s="269">
        <v>3748</v>
      </c>
      <c r="T26" s="269">
        <v>3748</v>
      </c>
      <c r="U26" s="269">
        <v>2826</v>
      </c>
      <c r="V26" s="269">
        <v>2826</v>
      </c>
      <c r="W26" s="271">
        <f t="shared" si="4"/>
        <v>1</v>
      </c>
      <c r="X26" s="269"/>
      <c r="Y26" s="269"/>
      <c r="Z26" s="269"/>
      <c r="AA26" s="269"/>
      <c r="AB26" s="269"/>
      <c r="AC26" s="269"/>
      <c r="AD26" s="269"/>
      <c r="AE26" s="269"/>
      <c r="AF26" s="269"/>
      <c r="AG26" s="271"/>
      <c r="AH26" s="269"/>
      <c r="AI26" s="269"/>
      <c r="AJ26" s="269"/>
      <c r="AK26" s="269"/>
      <c r="AL26" s="269"/>
    </row>
    <row r="27" spans="1:38" ht="21.75" customHeight="1" thickBot="1">
      <c r="A27" s="274" t="s">
        <v>383</v>
      </c>
      <c r="B27" s="275">
        <v>82092</v>
      </c>
      <c r="C27" s="275" t="s">
        <v>96</v>
      </c>
      <c r="D27" s="276" t="s">
        <v>384</v>
      </c>
      <c r="E27" s="267">
        <f t="shared" si="0"/>
        <v>5982</v>
      </c>
      <c r="F27" s="267">
        <f t="shared" si="1"/>
        <v>6183</v>
      </c>
      <c r="G27" s="267">
        <f t="shared" si="2"/>
        <v>5293</v>
      </c>
      <c r="H27" s="268">
        <f t="shared" si="3"/>
        <v>0.8560569302927381</v>
      </c>
      <c r="I27" s="269" t="s">
        <v>382</v>
      </c>
      <c r="J27" s="277">
        <v>2235</v>
      </c>
      <c r="K27" s="277">
        <v>2727</v>
      </c>
      <c r="L27" s="277">
        <v>1837</v>
      </c>
      <c r="M27" s="268">
        <f>L27/K27</f>
        <v>0.6736340300696736</v>
      </c>
      <c r="N27" s="269">
        <v>603</v>
      </c>
      <c r="O27" s="269">
        <v>603</v>
      </c>
      <c r="P27" s="269">
        <v>262</v>
      </c>
      <c r="Q27" s="269">
        <v>262</v>
      </c>
      <c r="R27" s="271">
        <f>Q27/P27</f>
        <v>1</v>
      </c>
      <c r="S27" s="269">
        <v>3144</v>
      </c>
      <c r="T27" s="269">
        <v>3144</v>
      </c>
      <c r="U27" s="269">
        <v>3194</v>
      </c>
      <c r="V27" s="269">
        <v>3194</v>
      </c>
      <c r="W27" s="271">
        <f t="shared" si="4"/>
        <v>1</v>
      </c>
      <c r="X27" s="269"/>
      <c r="Y27" s="269"/>
      <c r="Z27" s="269"/>
      <c r="AA27" s="269"/>
      <c r="AB27" s="269"/>
      <c r="AC27" s="269"/>
      <c r="AD27" s="269"/>
      <c r="AE27" s="269"/>
      <c r="AF27" s="269"/>
      <c r="AG27" s="271"/>
      <c r="AH27" s="269"/>
      <c r="AI27" s="269"/>
      <c r="AJ27" s="269"/>
      <c r="AK27" s="269"/>
      <c r="AL27" s="269"/>
    </row>
    <row r="28" spans="1:38" ht="21.75" customHeight="1" thickBot="1">
      <c r="A28" s="274" t="s">
        <v>385</v>
      </c>
      <c r="B28" s="275">
        <v>91110</v>
      </c>
      <c r="C28" s="275" t="s">
        <v>493</v>
      </c>
      <c r="D28" s="276"/>
      <c r="E28" s="267"/>
      <c r="F28" s="267">
        <f t="shared" si="1"/>
        <v>245</v>
      </c>
      <c r="G28" s="267">
        <f t="shared" si="2"/>
        <v>245</v>
      </c>
      <c r="H28" s="268">
        <f t="shared" si="3"/>
        <v>1</v>
      </c>
      <c r="I28" s="269"/>
      <c r="J28" s="277"/>
      <c r="K28" s="277"/>
      <c r="L28" s="277"/>
      <c r="M28" s="268"/>
      <c r="N28" s="269"/>
      <c r="O28" s="269"/>
      <c r="P28" s="269"/>
      <c r="Q28" s="269"/>
      <c r="R28" s="271"/>
      <c r="S28" s="269"/>
      <c r="T28" s="269"/>
      <c r="U28" s="269">
        <v>245</v>
      </c>
      <c r="V28" s="269">
        <v>245</v>
      </c>
      <c r="W28" s="271">
        <f t="shared" si="4"/>
        <v>1</v>
      </c>
      <c r="X28" s="269"/>
      <c r="Y28" s="269"/>
      <c r="Z28" s="269"/>
      <c r="AA28" s="269"/>
      <c r="AB28" s="269"/>
      <c r="AC28" s="269"/>
      <c r="AD28" s="269"/>
      <c r="AE28" s="269"/>
      <c r="AF28" s="269"/>
      <c r="AG28" s="271"/>
      <c r="AH28" s="269"/>
      <c r="AI28" s="269"/>
      <c r="AJ28" s="269"/>
      <c r="AK28" s="269"/>
      <c r="AL28" s="269"/>
    </row>
    <row r="29" spans="1:38" ht="24" customHeight="1" thickBot="1">
      <c r="A29" s="274" t="s">
        <v>388</v>
      </c>
      <c r="B29" s="275">
        <v>96015</v>
      </c>
      <c r="C29" s="275" t="s">
        <v>386</v>
      </c>
      <c r="D29" s="276" t="s">
        <v>387</v>
      </c>
      <c r="E29" s="267">
        <f>J29+O29+T29+AF29+AI29</f>
        <v>137744</v>
      </c>
      <c r="F29" s="267">
        <f t="shared" si="1"/>
        <v>138756</v>
      </c>
      <c r="G29" s="267">
        <f t="shared" si="2"/>
        <v>138756</v>
      </c>
      <c r="H29" s="268">
        <f t="shared" si="3"/>
        <v>1</v>
      </c>
      <c r="I29" s="269"/>
      <c r="J29" s="270"/>
      <c r="K29" s="270"/>
      <c r="L29" s="270"/>
      <c r="M29" s="268"/>
      <c r="N29" s="269"/>
      <c r="O29" s="269"/>
      <c r="P29" s="269"/>
      <c r="Q29" s="269"/>
      <c r="R29" s="271"/>
      <c r="S29" s="269">
        <v>4051</v>
      </c>
      <c r="T29" s="269">
        <v>4051</v>
      </c>
      <c r="U29" s="269">
        <v>5063</v>
      </c>
      <c r="V29" s="269">
        <v>5063</v>
      </c>
      <c r="W29" s="271">
        <f t="shared" si="4"/>
        <v>1</v>
      </c>
      <c r="X29" s="269"/>
      <c r="Y29" s="269"/>
      <c r="Z29" s="269"/>
      <c r="AA29" s="269"/>
      <c r="AB29" s="269"/>
      <c r="AC29" s="269">
        <v>153527</v>
      </c>
      <c r="AD29" s="269">
        <v>133693</v>
      </c>
      <c r="AE29" s="269">
        <v>133693</v>
      </c>
      <c r="AF29" s="269">
        <v>133693</v>
      </c>
      <c r="AG29" s="271">
        <v>1</v>
      </c>
      <c r="AH29" s="269"/>
      <c r="AI29" s="269"/>
      <c r="AJ29" s="269"/>
      <c r="AK29" s="269"/>
      <c r="AL29" s="269"/>
    </row>
    <row r="30" spans="1:38" ht="24" customHeight="1" thickBot="1">
      <c r="A30" s="274" t="s">
        <v>391</v>
      </c>
      <c r="B30" s="275">
        <v>102030</v>
      </c>
      <c r="C30" s="275" t="s">
        <v>389</v>
      </c>
      <c r="D30" s="276" t="s">
        <v>390</v>
      </c>
      <c r="E30" s="267">
        <f>J30+O30+T30+AF30+AI30</f>
        <v>2413</v>
      </c>
      <c r="F30" s="267">
        <f t="shared" si="1"/>
        <v>16</v>
      </c>
      <c r="G30" s="267">
        <f t="shared" si="2"/>
        <v>16</v>
      </c>
      <c r="H30" s="268">
        <f t="shared" si="3"/>
        <v>1</v>
      </c>
      <c r="I30" s="269"/>
      <c r="J30" s="269"/>
      <c r="K30" s="269"/>
      <c r="L30" s="269"/>
      <c r="M30" s="268"/>
      <c r="N30" s="269"/>
      <c r="O30" s="269"/>
      <c r="P30" s="269"/>
      <c r="Q30" s="269"/>
      <c r="R30" s="271"/>
      <c r="S30" s="269">
        <v>2413</v>
      </c>
      <c r="T30" s="269">
        <v>2413</v>
      </c>
      <c r="U30" s="269">
        <v>16</v>
      </c>
      <c r="V30" s="269">
        <v>16</v>
      </c>
      <c r="W30" s="271">
        <f t="shared" si="4"/>
        <v>1</v>
      </c>
      <c r="X30" s="269"/>
      <c r="Y30" s="269"/>
      <c r="Z30" s="269"/>
      <c r="AA30" s="269"/>
      <c r="AB30" s="269"/>
      <c r="AC30" s="269"/>
      <c r="AD30" s="269"/>
      <c r="AE30" s="269"/>
      <c r="AF30" s="269"/>
      <c r="AG30" s="271"/>
      <c r="AH30" s="269"/>
      <c r="AI30" s="269"/>
      <c r="AJ30" s="269"/>
      <c r="AK30" s="269"/>
      <c r="AL30" s="269"/>
    </row>
    <row r="31" spans="1:38" ht="24" customHeight="1" thickBot="1">
      <c r="A31" s="274" t="s">
        <v>393</v>
      </c>
      <c r="B31" s="275">
        <v>104042</v>
      </c>
      <c r="C31" s="275" t="s">
        <v>392</v>
      </c>
      <c r="D31" s="276">
        <v>254</v>
      </c>
      <c r="E31" s="267">
        <f>J31+O31+T31+AF31+AI31</f>
        <v>254</v>
      </c>
      <c r="F31" s="267">
        <f t="shared" si="1"/>
        <v>498</v>
      </c>
      <c r="G31" s="267">
        <f t="shared" si="2"/>
        <v>497</v>
      </c>
      <c r="H31" s="268">
        <f t="shared" si="3"/>
        <v>0.9979919678714859</v>
      </c>
      <c r="I31" s="269"/>
      <c r="J31" s="269"/>
      <c r="K31" s="269"/>
      <c r="L31" s="269"/>
      <c r="M31" s="268"/>
      <c r="N31" s="269"/>
      <c r="O31" s="269"/>
      <c r="P31" s="269"/>
      <c r="Q31" s="269"/>
      <c r="R31" s="271"/>
      <c r="S31" s="269">
        <v>254</v>
      </c>
      <c r="T31" s="269">
        <v>254</v>
      </c>
      <c r="U31" s="269">
        <v>498</v>
      </c>
      <c r="V31" s="269">
        <v>497</v>
      </c>
      <c r="W31" s="271">
        <f t="shared" si="4"/>
        <v>0.9979919678714859</v>
      </c>
      <c r="X31" s="269"/>
      <c r="Y31" s="269"/>
      <c r="Z31" s="269"/>
      <c r="AA31" s="269"/>
      <c r="AB31" s="269"/>
      <c r="AC31" s="269"/>
      <c r="AD31" s="269"/>
      <c r="AE31" s="269"/>
      <c r="AF31" s="269"/>
      <c r="AG31" s="271"/>
      <c r="AH31" s="269"/>
      <c r="AI31" s="269"/>
      <c r="AJ31" s="269"/>
      <c r="AK31" s="269"/>
      <c r="AL31" s="269"/>
    </row>
    <row r="32" spans="1:38" ht="24" customHeight="1" thickBot="1">
      <c r="A32" s="274" t="s">
        <v>395</v>
      </c>
      <c r="B32" s="275">
        <v>104051</v>
      </c>
      <c r="C32" s="275" t="s">
        <v>394</v>
      </c>
      <c r="D32" s="276">
        <v>191</v>
      </c>
      <c r="E32" s="267">
        <f>J32+O32+T32+AF32+AI32</f>
        <v>191</v>
      </c>
      <c r="F32" s="267">
        <f t="shared" si="1"/>
        <v>87</v>
      </c>
      <c r="G32" s="267">
        <f t="shared" si="2"/>
        <v>87</v>
      </c>
      <c r="H32" s="268">
        <f t="shared" si="3"/>
        <v>1</v>
      </c>
      <c r="I32" s="269"/>
      <c r="J32" s="269"/>
      <c r="K32" s="269"/>
      <c r="L32" s="269"/>
      <c r="M32" s="268"/>
      <c r="N32" s="269"/>
      <c r="O32" s="269"/>
      <c r="P32" s="269"/>
      <c r="Q32" s="269"/>
      <c r="R32" s="271"/>
      <c r="S32" s="269">
        <v>191</v>
      </c>
      <c r="T32" s="269">
        <v>191</v>
      </c>
      <c r="U32" s="269">
        <v>87</v>
      </c>
      <c r="V32" s="269">
        <v>87</v>
      </c>
      <c r="W32" s="271">
        <f t="shared" si="4"/>
        <v>1</v>
      </c>
      <c r="X32" s="269"/>
      <c r="Y32" s="269"/>
      <c r="Z32" s="269"/>
      <c r="AA32" s="269"/>
      <c r="AB32" s="269"/>
      <c r="AC32" s="269"/>
      <c r="AD32" s="269"/>
      <c r="AE32" s="269"/>
      <c r="AF32" s="269"/>
      <c r="AG32" s="271"/>
      <c r="AH32" s="269"/>
      <c r="AI32" s="269"/>
      <c r="AJ32" s="269"/>
      <c r="AK32" s="269"/>
      <c r="AL32" s="269"/>
    </row>
    <row r="33" spans="1:38" ht="24" customHeight="1" thickBot="1">
      <c r="A33" s="274" t="s">
        <v>398</v>
      </c>
      <c r="B33" s="275">
        <v>107060</v>
      </c>
      <c r="C33" s="275" t="s">
        <v>396</v>
      </c>
      <c r="D33" s="276" t="s">
        <v>397</v>
      </c>
      <c r="E33" s="267">
        <f>J33+O33+T33+AF33+AI33+Y33</f>
        <v>28376</v>
      </c>
      <c r="F33" s="267">
        <f t="shared" si="1"/>
        <v>31319</v>
      </c>
      <c r="G33" s="267">
        <f t="shared" si="2"/>
        <v>31060</v>
      </c>
      <c r="H33" s="268">
        <f t="shared" si="3"/>
        <v>0.9917302595868323</v>
      </c>
      <c r="I33" s="269"/>
      <c r="J33" s="269"/>
      <c r="K33" s="269"/>
      <c r="L33" s="269"/>
      <c r="M33" s="268"/>
      <c r="N33" s="269"/>
      <c r="O33" s="269"/>
      <c r="P33" s="269"/>
      <c r="Q33" s="269"/>
      <c r="R33" s="271"/>
      <c r="S33" s="269"/>
      <c r="T33" s="269"/>
      <c r="U33" s="269">
        <v>212</v>
      </c>
      <c r="V33" s="269">
        <v>212</v>
      </c>
      <c r="W33" s="271">
        <f t="shared" si="4"/>
        <v>1</v>
      </c>
      <c r="X33" s="269" t="s">
        <v>397</v>
      </c>
      <c r="Y33" s="269">
        <v>28376</v>
      </c>
      <c r="Z33" s="269">
        <v>31107</v>
      </c>
      <c r="AA33" s="269">
        <v>30848</v>
      </c>
      <c r="AB33" s="271">
        <v>0.8996</v>
      </c>
      <c r="AC33" s="269"/>
      <c r="AD33" s="269"/>
      <c r="AE33" s="269"/>
      <c r="AF33" s="269"/>
      <c r="AG33" s="271"/>
      <c r="AH33" s="269"/>
      <c r="AI33" s="269"/>
      <c r="AJ33" s="269"/>
      <c r="AK33" s="269"/>
      <c r="AL33" s="269"/>
    </row>
    <row r="34" spans="1:38" ht="24" customHeight="1" thickBot="1">
      <c r="A34" s="274" t="s">
        <v>481</v>
      </c>
      <c r="B34" s="279"/>
      <c r="C34" s="279" t="s">
        <v>399</v>
      </c>
      <c r="D34" s="276" t="s">
        <v>400</v>
      </c>
      <c r="E34" s="267">
        <f>SUM(E9:E33)</f>
        <v>367948</v>
      </c>
      <c r="F34" s="267">
        <f>SUM(F9:F33)</f>
        <v>404212</v>
      </c>
      <c r="G34" s="267">
        <f>SUM(G9:G33)</f>
        <v>367994</v>
      </c>
      <c r="H34" s="268">
        <f t="shared" si="3"/>
        <v>0.9103985037554551</v>
      </c>
      <c r="I34" s="276" t="s">
        <v>401</v>
      </c>
      <c r="J34" s="276">
        <f>J27+J26+J20+J13+J9</f>
        <v>93021</v>
      </c>
      <c r="K34" s="276">
        <f>SUM(K9:K33)</f>
        <v>130961</v>
      </c>
      <c r="L34" s="276">
        <f>SUM(L9:L33)</f>
        <v>99989</v>
      </c>
      <c r="M34" s="268">
        <f>L34/K34</f>
        <v>0.7635021113155825</v>
      </c>
      <c r="N34" s="276">
        <f aca="true" t="shared" si="5" ref="N34:X34">SUM(N9:N33)</f>
        <v>1206</v>
      </c>
      <c r="O34" s="276">
        <f t="shared" si="5"/>
        <v>14967</v>
      </c>
      <c r="P34" s="276">
        <f t="shared" si="5"/>
        <v>17739</v>
      </c>
      <c r="Q34" s="276">
        <f>SUM(Q9:Q33)</f>
        <v>17325</v>
      </c>
      <c r="R34" s="271">
        <f>Q34/P34</f>
        <v>0.9766615930999493</v>
      </c>
      <c r="S34" s="276">
        <f t="shared" si="5"/>
        <v>64499</v>
      </c>
      <c r="T34" s="276">
        <f t="shared" si="5"/>
        <v>68904</v>
      </c>
      <c r="U34" s="276">
        <f t="shared" si="5"/>
        <v>62349</v>
      </c>
      <c r="V34" s="312">
        <f>SUM(V9:V33)</f>
        <v>57776</v>
      </c>
      <c r="W34" s="271">
        <f t="shared" si="4"/>
        <v>0.9266547979919485</v>
      </c>
      <c r="X34" s="276">
        <f t="shared" si="5"/>
        <v>0</v>
      </c>
      <c r="Y34" s="276">
        <f>SUM(Y9:Y33)</f>
        <v>28376</v>
      </c>
      <c r="Z34" s="276">
        <f>SUM(Z9:Z33)</f>
        <v>31107</v>
      </c>
      <c r="AA34" s="276">
        <f>SUM(AA9:AA33)</f>
        <v>30848</v>
      </c>
      <c r="AB34" s="280">
        <v>0.8996</v>
      </c>
      <c r="AC34" s="276">
        <f>SUM(AC9:AC33)</f>
        <v>153527</v>
      </c>
      <c r="AD34" s="276">
        <f>SUM(AD9:AD33)</f>
        <v>158229</v>
      </c>
      <c r="AE34" s="276">
        <f>SUM(AE9:AE33)</f>
        <v>158229</v>
      </c>
      <c r="AF34" s="276">
        <f>SUM(AF9:AF33)</f>
        <v>158229</v>
      </c>
      <c r="AG34" s="271">
        <v>1</v>
      </c>
      <c r="AH34" s="276">
        <f>SUM(AH9:AH33)</f>
        <v>4451</v>
      </c>
      <c r="AI34" s="276">
        <f>SUM(AI9:AI33)</f>
        <v>4451</v>
      </c>
      <c r="AJ34" s="276">
        <f>SUM(AJ9:AJ33)</f>
        <v>3827</v>
      </c>
      <c r="AK34" s="276">
        <f>SUM(AK9:AK33)</f>
        <v>3827</v>
      </c>
      <c r="AL34" s="281"/>
    </row>
    <row r="35" spans="1:18" ht="12" thickBot="1">
      <c r="A35" s="29"/>
      <c r="R35" s="271"/>
    </row>
    <row r="36" spans="1:38" ht="12" thickBot="1">
      <c r="A36" s="370" t="s">
        <v>326</v>
      </c>
      <c r="B36" s="256"/>
      <c r="C36" s="256"/>
      <c r="D36" s="373" t="s">
        <v>330</v>
      </c>
      <c r="E36" s="374"/>
      <c r="F36" s="374"/>
      <c r="G36" s="374"/>
      <c r="H36" s="374"/>
      <c r="I36" s="375" t="s">
        <v>327</v>
      </c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6"/>
    </row>
    <row r="37" spans="1:38" ht="21.75" thickBot="1">
      <c r="A37" s="371"/>
      <c r="B37" s="257" t="s">
        <v>402</v>
      </c>
      <c r="C37" s="257" t="s">
        <v>403</v>
      </c>
      <c r="D37" s="374"/>
      <c r="E37" s="374"/>
      <c r="F37" s="374"/>
      <c r="G37" s="374"/>
      <c r="H37" s="374"/>
      <c r="I37" s="373" t="s">
        <v>34</v>
      </c>
      <c r="J37" s="374"/>
      <c r="K37" s="374"/>
      <c r="L37" s="374"/>
      <c r="M37" s="374"/>
      <c r="N37" s="377" t="s">
        <v>0</v>
      </c>
      <c r="O37" s="378"/>
      <c r="P37" s="378"/>
      <c r="Q37" s="378"/>
      <c r="R37" s="379"/>
      <c r="S37" s="373" t="s">
        <v>97</v>
      </c>
      <c r="T37" s="374"/>
      <c r="U37" s="374"/>
      <c r="V37" s="374"/>
      <c r="W37" s="374"/>
      <c r="X37" s="373" t="s">
        <v>98</v>
      </c>
      <c r="Y37" s="374"/>
      <c r="Z37" s="374"/>
      <c r="AA37" s="374"/>
      <c r="AB37" s="374"/>
      <c r="AC37" s="373" t="s">
        <v>404</v>
      </c>
      <c r="AD37" s="374"/>
      <c r="AE37" s="374"/>
      <c r="AF37" s="374"/>
      <c r="AG37" s="374"/>
      <c r="AH37" s="282"/>
      <c r="AI37" s="282"/>
      <c r="AJ37" s="282"/>
      <c r="AK37" s="282"/>
      <c r="AL37" s="282"/>
    </row>
    <row r="38" spans="1:38" ht="53.25" thickBot="1">
      <c r="A38" s="371"/>
      <c r="B38" s="258"/>
      <c r="C38" s="258"/>
      <c r="D38" s="282" t="s">
        <v>337</v>
      </c>
      <c r="E38" s="282" t="s">
        <v>338</v>
      </c>
      <c r="F38" s="282" t="s">
        <v>339</v>
      </c>
      <c r="G38" s="282" t="s">
        <v>125</v>
      </c>
      <c r="H38" s="283" t="s">
        <v>492</v>
      </c>
      <c r="I38" s="282" t="s">
        <v>337</v>
      </c>
      <c r="J38" s="282" t="s">
        <v>338</v>
      </c>
      <c r="K38" s="282" t="s">
        <v>339</v>
      </c>
      <c r="L38" s="282" t="s">
        <v>125</v>
      </c>
      <c r="M38" s="283" t="s">
        <v>490</v>
      </c>
      <c r="N38" s="282" t="s">
        <v>337</v>
      </c>
      <c r="O38" s="282" t="s">
        <v>338</v>
      </c>
      <c r="P38" s="282" t="s">
        <v>339</v>
      </c>
      <c r="Q38" s="282" t="s">
        <v>125</v>
      </c>
      <c r="R38" s="283" t="s">
        <v>490</v>
      </c>
      <c r="S38" s="284" t="s">
        <v>337</v>
      </c>
      <c r="T38" s="284" t="s">
        <v>338</v>
      </c>
      <c r="U38" s="284" t="s">
        <v>339</v>
      </c>
      <c r="V38" s="284" t="s">
        <v>125</v>
      </c>
      <c r="W38" s="285" t="s">
        <v>497</v>
      </c>
      <c r="X38" s="282" t="s">
        <v>337</v>
      </c>
      <c r="Y38" s="282" t="s">
        <v>338</v>
      </c>
      <c r="Z38" s="282" t="s">
        <v>339</v>
      </c>
      <c r="AA38" s="282" t="s">
        <v>125</v>
      </c>
      <c r="AB38" s="283" t="s">
        <v>490</v>
      </c>
      <c r="AC38" s="282" t="s">
        <v>337</v>
      </c>
      <c r="AD38" s="282" t="s">
        <v>338</v>
      </c>
      <c r="AE38" s="282" t="s">
        <v>339</v>
      </c>
      <c r="AF38" s="282" t="s">
        <v>125</v>
      </c>
      <c r="AG38" s="283" t="s">
        <v>497</v>
      </c>
      <c r="AH38" s="282"/>
      <c r="AI38" s="282"/>
      <c r="AJ38" s="282"/>
      <c r="AK38" s="282"/>
      <c r="AL38" s="277"/>
    </row>
    <row r="39" spans="1:38" ht="12" thickBot="1">
      <c r="A39" s="372"/>
      <c r="B39" s="263"/>
      <c r="C39" s="263"/>
      <c r="D39" s="286"/>
      <c r="E39" s="286"/>
      <c r="F39" s="286"/>
      <c r="G39" s="286"/>
      <c r="H39" s="286"/>
      <c r="I39" s="375" t="s">
        <v>340</v>
      </c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6"/>
    </row>
    <row r="40" spans="1:38" ht="27.75" customHeight="1" thickBot="1">
      <c r="A40" s="274" t="s">
        <v>341</v>
      </c>
      <c r="B40" s="275">
        <v>11130</v>
      </c>
      <c r="C40" s="275" t="s">
        <v>83</v>
      </c>
      <c r="D40" s="276"/>
      <c r="E40" s="276">
        <f>J40+O40</f>
        <v>5588</v>
      </c>
      <c r="F40" s="276">
        <f>SUM(K40+P40)</f>
        <v>125</v>
      </c>
      <c r="G40" s="276">
        <v>125</v>
      </c>
      <c r="H40" s="268">
        <f aca="true" t="shared" si="6" ref="H40:H64">G40/F40</f>
        <v>1</v>
      </c>
      <c r="I40" s="269"/>
      <c r="J40" s="269">
        <v>1100</v>
      </c>
      <c r="K40" s="269">
        <v>125</v>
      </c>
      <c r="L40" s="269">
        <v>125</v>
      </c>
      <c r="M40" s="268">
        <f aca="true" t="shared" si="7" ref="M40:M64">L40/K40</f>
        <v>1</v>
      </c>
      <c r="N40" s="269"/>
      <c r="O40" s="269">
        <v>4488</v>
      </c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</row>
    <row r="41" spans="1:38" ht="21" customHeight="1" thickBot="1">
      <c r="A41" s="274" t="s">
        <v>346</v>
      </c>
      <c r="B41" s="275">
        <v>13320</v>
      </c>
      <c r="C41" s="275" t="s">
        <v>347</v>
      </c>
      <c r="D41" s="276"/>
      <c r="E41" s="276"/>
      <c r="F41" s="276">
        <f aca="true" t="shared" si="8" ref="F41:F63">SUM(K41+P41)</f>
        <v>178</v>
      </c>
      <c r="G41" s="276">
        <f aca="true" t="shared" si="9" ref="G41:G64">SUM(L41+Q41)</f>
        <v>178</v>
      </c>
      <c r="H41" s="268">
        <f t="shared" si="6"/>
        <v>1</v>
      </c>
      <c r="I41" s="269"/>
      <c r="J41" s="269"/>
      <c r="K41" s="269">
        <v>178</v>
      </c>
      <c r="L41" s="269">
        <v>178</v>
      </c>
      <c r="M41" s="268">
        <f t="shared" si="7"/>
        <v>1</v>
      </c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</row>
    <row r="42" spans="1:38" ht="21" customHeight="1" thickBot="1">
      <c r="A42" s="274" t="s">
        <v>349</v>
      </c>
      <c r="B42" s="275">
        <v>11350</v>
      </c>
      <c r="C42" s="275" t="s">
        <v>350</v>
      </c>
      <c r="D42" s="276"/>
      <c r="E42" s="276"/>
      <c r="F42" s="276">
        <f t="shared" si="8"/>
        <v>298</v>
      </c>
      <c r="G42" s="276">
        <f t="shared" si="9"/>
        <v>298</v>
      </c>
      <c r="H42" s="268">
        <f t="shared" si="6"/>
        <v>1</v>
      </c>
      <c r="I42" s="269"/>
      <c r="J42" s="269"/>
      <c r="K42" s="269">
        <v>298</v>
      </c>
      <c r="L42" s="269">
        <v>298</v>
      </c>
      <c r="M42" s="268">
        <f t="shared" si="7"/>
        <v>1</v>
      </c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</row>
    <row r="43" spans="1:38" ht="21" customHeight="1" thickBot="1">
      <c r="A43" s="274" t="s">
        <v>352</v>
      </c>
      <c r="B43" s="275">
        <v>32020</v>
      </c>
      <c r="C43" s="275" t="s">
        <v>353</v>
      </c>
      <c r="D43" s="276"/>
      <c r="E43" s="276"/>
      <c r="F43" s="276">
        <f t="shared" si="8"/>
        <v>0</v>
      </c>
      <c r="G43" s="276">
        <f t="shared" si="9"/>
        <v>0</v>
      </c>
      <c r="H43" s="268"/>
      <c r="I43" s="269"/>
      <c r="J43" s="269"/>
      <c r="K43" s="269"/>
      <c r="L43" s="269"/>
      <c r="M43" s="268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</row>
    <row r="44" spans="1:38" ht="21" customHeight="1" thickBot="1">
      <c r="A44" s="274" t="s">
        <v>354</v>
      </c>
      <c r="B44" s="275">
        <v>413231</v>
      </c>
      <c r="C44" s="275" t="s">
        <v>84</v>
      </c>
      <c r="D44" s="276" t="s">
        <v>405</v>
      </c>
      <c r="E44" s="276">
        <f>J44+O44</f>
        <v>3706</v>
      </c>
      <c r="F44" s="276">
        <f t="shared" si="8"/>
        <v>11297</v>
      </c>
      <c r="G44" s="276">
        <f t="shared" si="9"/>
        <v>11297</v>
      </c>
      <c r="H44" s="268">
        <f t="shared" si="6"/>
        <v>1</v>
      </c>
      <c r="I44" s="269"/>
      <c r="J44" s="269">
        <v>3706</v>
      </c>
      <c r="K44" s="269">
        <v>10777</v>
      </c>
      <c r="L44" s="269">
        <v>10777</v>
      </c>
      <c r="M44" s="268">
        <f t="shared" si="7"/>
        <v>1</v>
      </c>
      <c r="N44" s="269"/>
      <c r="O44" s="269"/>
      <c r="P44" s="269">
        <v>520</v>
      </c>
      <c r="Q44" s="269">
        <v>520</v>
      </c>
      <c r="R44" s="268">
        <f>Q44/P44</f>
        <v>1</v>
      </c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</row>
    <row r="45" spans="1:38" ht="21" customHeight="1" thickBot="1">
      <c r="A45" s="274" t="s">
        <v>358</v>
      </c>
      <c r="B45" s="275">
        <v>45160</v>
      </c>
      <c r="C45" s="275" t="s">
        <v>85</v>
      </c>
      <c r="D45" s="276"/>
      <c r="E45" s="276"/>
      <c r="F45" s="276">
        <f t="shared" si="8"/>
        <v>4817</v>
      </c>
      <c r="G45" s="276">
        <f t="shared" si="9"/>
        <v>4817</v>
      </c>
      <c r="H45" s="268">
        <f t="shared" si="6"/>
        <v>1</v>
      </c>
      <c r="I45" s="269"/>
      <c r="J45" s="269"/>
      <c r="K45" s="269">
        <v>2919</v>
      </c>
      <c r="L45" s="269">
        <v>2919</v>
      </c>
      <c r="M45" s="268">
        <f t="shared" si="7"/>
        <v>1</v>
      </c>
      <c r="N45" s="269"/>
      <c r="O45" s="269"/>
      <c r="P45" s="269">
        <v>1898</v>
      </c>
      <c r="Q45" s="269">
        <v>1898</v>
      </c>
      <c r="R45" s="268">
        <f>Q45/P45</f>
        <v>1</v>
      </c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</row>
    <row r="46" spans="1:38" ht="21" customHeight="1" thickBot="1">
      <c r="A46" s="274" t="s">
        <v>360</v>
      </c>
      <c r="B46" s="275">
        <v>51040</v>
      </c>
      <c r="C46" s="275" t="s">
        <v>361</v>
      </c>
      <c r="D46" s="276"/>
      <c r="E46" s="276"/>
      <c r="F46" s="276">
        <f t="shared" si="8"/>
        <v>0</v>
      </c>
      <c r="G46" s="276">
        <f t="shared" si="9"/>
        <v>0</v>
      </c>
      <c r="H46" s="268"/>
      <c r="I46" s="269"/>
      <c r="J46" s="269"/>
      <c r="K46" s="269"/>
      <c r="L46" s="269"/>
      <c r="M46" s="268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</row>
    <row r="47" spans="1:38" ht="21" customHeight="1" thickBot="1">
      <c r="A47" s="274" t="s">
        <v>362</v>
      </c>
      <c r="B47" s="275">
        <v>52020</v>
      </c>
      <c r="C47" s="275" t="s">
        <v>86</v>
      </c>
      <c r="D47" s="276"/>
      <c r="E47" s="276"/>
      <c r="F47" s="276">
        <f t="shared" si="8"/>
        <v>0</v>
      </c>
      <c r="G47" s="276">
        <f t="shared" si="9"/>
        <v>0</v>
      </c>
      <c r="H47" s="268"/>
      <c r="I47" s="269"/>
      <c r="J47" s="269"/>
      <c r="K47" s="269"/>
      <c r="L47" s="269"/>
      <c r="M47" s="268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</row>
    <row r="48" spans="1:38" ht="21" customHeight="1" thickBot="1">
      <c r="A48" s="274" t="s">
        <v>363</v>
      </c>
      <c r="B48" s="275">
        <v>63020</v>
      </c>
      <c r="C48" s="275" t="s">
        <v>87</v>
      </c>
      <c r="D48" s="276"/>
      <c r="E48" s="276"/>
      <c r="F48" s="276">
        <f t="shared" si="8"/>
        <v>127</v>
      </c>
      <c r="G48" s="276">
        <f t="shared" si="9"/>
        <v>127</v>
      </c>
      <c r="H48" s="268">
        <f t="shared" si="6"/>
        <v>1</v>
      </c>
      <c r="I48" s="269"/>
      <c r="J48" s="269"/>
      <c r="K48" s="269">
        <v>127</v>
      </c>
      <c r="L48" s="269">
        <v>127</v>
      </c>
      <c r="M48" s="268">
        <f t="shared" si="7"/>
        <v>1</v>
      </c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</row>
    <row r="49" spans="1:38" ht="21" customHeight="1" thickBot="1">
      <c r="A49" s="274" t="s">
        <v>365</v>
      </c>
      <c r="B49" s="275">
        <v>64010</v>
      </c>
      <c r="C49" s="275" t="s">
        <v>88</v>
      </c>
      <c r="D49" s="269"/>
      <c r="E49" s="276"/>
      <c r="F49" s="276">
        <f t="shared" si="8"/>
        <v>0</v>
      </c>
      <c r="G49" s="276">
        <f t="shared" si="9"/>
        <v>0</v>
      </c>
      <c r="H49" s="268"/>
      <c r="I49" s="269"/>
      <c r="J49" s="269"/>
      <c r="K49" s="269"/>
      <c r="L49" s="269"/>
      <c r="M49" s="268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</row>
    <row r="50" spans="1:38" ht="21" customHeight="1" thickBot="1">
      <c r="A50" s="274" t="s">
        <v>367</v>
      </c>
      <c r="B50" s="275">
        <v>66010</v>
      </c>
      <c r="C50" s="275" t="s">
        <v>89</v>
      </c>
      <c r="D50" s="269"/>
      <c r="E50" s="276"/>
      <c r="F50" s="276">
        <f t="shared" si="8"/>
        <v>0</v>
      </c>
      <c r="G50" s="276">
        <f t="shared" si="9"/>
        <v>0</v>
      </c>
      <c r="H50" s="268"/>
      <c r="I50" s="269"/>
      <c r="J50" s="269"/>
      <c r="K50" s="269"/>
      <c r="L50" s="269"/>
      <c r="M50" s="268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</row>
    <row r="51" spans="1:38" ht="21" customHeight="1" thickBot="1">
      <c r="A51" s="274" t="s">
        <v>369</v>
      </c>
      <c r="B51" s="275">
        <v>66020</v>
      </c>
      <c r="C51" s="275" t="s">
        <v>406</v>
      </c>
      <c r="D51" s="276" t="s">
        <v>407</v>
      </c>
      <c r="E51" s="276">
        <f>J51+O51</f>
        <v>22741</v>
      </c>
      <c r="F51" s="276">
        <f t="shared" si="8"/>
        <v>11617</v>
      </c>
      <c r="G51" s="276">
        <f t="shared" si="9"/>
        <v>11617</v>
      </c>
      <c r="H51" s="268">
        <f t="shared" si="6"/>
        <v>1</v>
      </c>
      <c r="I51" s="269"/>
      <c r="J51" s="269">
        <v>20002</v>
      </c>
      <c r="K51" s="269">
        <v>11187</v>
      </c>
      <c r="L51" s="269">
        <v>11187</v>
      </c>
      <c r="M51" s="268">
        <f t="shared" si="7"/>
        <v>1</v>
      </c>
      <c r="N51" s="269"/>
      <c r="O51" s="269">
        <v>2739</v>
      </c>
      <c r="P51" s="269">
        <v>430</v>
      </c>
      <c r="Q51" s="269">
        <v>430</v>
      </c>
      <c r="R51" s="268">
        <f>Q51/P51</f>
        <v>1</v>
      </c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</row>
    <row r="52" spans="1:38" ht="21" customHeight="1" thickBot="1">
      <c r="A52" s="274" t="s">
        <v>374</v>
      </c>
      <c r="B52" s="275">
        <v>72111</v>
      </c>
      <c r="C52" s="275" t="s">
        <v>91</v>
      </c>
      <c r="D52" s="269"/>
      <c r="E52" s="276">
        <f>J52+O52</f>
        <v>250</v>
      </c>
      <c r="F52" s="276">
        <f t="shared" si="8"/>
        <v>410</v>
      </c>
      <c r="G52" s="276">
        <f t="shared" si="9"/>
        <v>410</v>
      </c>
      <c r="H52" s="268">
        <f t="shared" si="6"/>
        <v>1</v>
      </c>
      <c r="I52" s="269"/>
      <c r="J52" s="269">
        <v>250</v>
      </c>
      <c r="K52" s="269">
        <v>410</v>
      </c>
      <c r="L52" s="269">
        <v>410</v>
      </c>
      <c r="M52" s="268">
        <f t="shared" si="7"/>
        <v>1</v>
      </c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</row>
    <row r="53" spans="1:38" ht="21" customHeight="1" thickBot="1">
      <c r="A53" s="274" t="s">
        <v>408</v>
      </c>
      <c r="B53" s="275">
        <v>72311</v>
      </c>
      <c r="C53" s="275" t="s">
        <v>92</v>
      </c>
      <c r="D53" s="269"/>
      <c r="E53" s="276"/>
      <c r="F53" s="276">
        <f t="shared" si="8"/>
        <v>250</v>
      </c>
      <c r="G53" s="276">
        <f t="shared" si="9"/>
        <v>250</v>
      </c>
      <c r="H53" s="268">
        <f t="shared" si="6"/>
        <v>1</v>
      </c>
      <c r="I53" s="269"/>
      <c r="J53" s="269"/>
      <c r="K53" s="269">
        <v>250</v>
      </c>
      <c r="L53" s="269">
        <v>250</v>
      </c>
      <c r="M53" s="268">
        <f t="shared" si="7"/>
        <v>1</v>
      </c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</row>
    <row r="54" spans="1:38" ht="21" customHeight="1" thickBot="1">
      <c r="A54" s="274" t="s">
        <v>376</v>
      </c>
      <c r="B54" s="275">
        <v>74031</v>
      </c>
      <c r="C54" s="275" t="s">
        <v>93</v>
      </c>
      <c r="D54" s="269"/>
      <c r="E54" s="276"/>
      <c r="F54" s="276">
        <f t="shared" si="8"/>
        <v>0</v>
      </c>
      <c r="G54" s="276">
        <f t="shared" si="9"/>
        <v>0</v>
      </c>
      <c r="H54" s="268"/>
      <c r="I54" s="269"/>
      <c r="J54" s="269"/>
      <c r="K54" s="269"/>
      <c r="L54" s="269"/>
      <c r="M54" s="268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</row>
    <row r="55" spans="1:38" ht="21" customHeight="1" thickBot="1">
      <c r="A55" s="274" t="s">
        <v>377</v>
      </c>
      <c r="B55" s="275">
        <v>76062</v>
      </c>
      <c r="C55" s="275" t="s">
        <v>94</v>
      </c>
      <c r="D55" s="269"/>
      <c r="E55" s="276"/>
      <c r="F55" s="276">
        <f t="shared" si="8"/>
        <v>0</v>
      </c>
      <c r="G55" s="276">
        <f t="shared" si="9"/>
        <v>0</v>
      </c>
      <c r="H55" s="268"/>
      <c r="I55" s="269"/>
      <c r="J55" s="269"/>
      <c r="K55" s="269"/>
      <c r="L55" s="269"/>
      <c r="M55" s="268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</row>
    <row r="56" spans="1:38" ht="21" customHeight="1" thickBot="1">
      <c r="A56" s="274" t="s">
        <v>378</v>
      </c>
      <c r="B56" s="275">
        <v>81030</v>
      </c>
      <c r="C56" s="275" t="s">
        <v>379</v>
      </c>
      <c r="D56" s="269"/>
      <c r="E56" s="276">
        <f>J56+O56</f>
        <v>1635</v>
      </c>
      <c r="F56" s="276">
        <f t="shared" si="8"/>
        <v>1304</v>
      </c>
      <c r="G56" s="276">
        <f t="shared" si="9"/>
        <v>1304</v>
      </c>
      <c r="H56" s="268">
        <f t="shared" si="6"/>
        <v>1</v>
      </c>
      <c r="I56" s="269"/>
      <c r="J56" s="269">
        <v>1635</v>
      </c>
      <c r="K56" s="269">
        <v>1304</v>
      </c>
      <c r="L56" s="269">
        <v>1304</v>
      </c>
      <c r="M56" s="268">
        <f t="shared" si="7"/>
        <v>1</v>
      </c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</row>
    <row r="57" spans="1:38" ht="21" customHeight="1" thickBot="1">
      <c r="A57" s="274" t="s">
        <v>380</v>
      </c>
      <c r="B57" s="275">
        <v>82042</v>
      </c>
      <c r="C57" s="275" t="s">
        <v>95</v>
      </c>
      <c r="D57" s="276"/>
      <c r="E57" s="276"/>
      <c r="F57" s="276">
        <f t="shared" si="8"/>
        <v>0</v>
      </c>
      <c r="G57" s="276">
        <f t="shared" si="9"/>
        <v>0</v>
      </c>
      <c r="H57" s="268"/>
      <c r="I57" s="276"/>
      <c r="J57" s="276"/>
      <c r="K57" s="276"/>
      <c r="L57" s="276"/>
      <c r="M57" s="268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</row>
    <row r="58" spans="1:38" ht="21" customHeight="1" thickBot="1">
      <c r="A58" s="274" t="s">
        <v>383</v>
      </c>
      <c r="B58" s="275">
        <v>82092</v>
      </c>
      <c r="C58" s="275" t="s">
        <v>96</v>
      </c>
      <c r="D58" s="276"/>
      <c r="E58" s="276"/>
      <c r="F58" s="276">
        <f t="shared" si="8"/>
        <v>192</v>
      </c>
      <c r="G58" s="276">
        <f t="shared" si="9"/>
        <v>192</v>
      </c>
      <c r="H58" s="268">
        <f t="shared" si="6"/>
        <v>1</v>
      </c>
      <c r="I58" s="276"/>
      <c r="J58" s="276"/>
      <c r="K58" s="269">
        <v>192</v>
      </c>
      <c r="L58" s="269">
        <v>192</v>
      </c>
      <c r="M58" s="268">
        <f t="shared" si="7"/>
        <v>1</v>
      </c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</row>
    <row r="59" spans="1:38" ht="21" customHeight="1" thickBot="1">
      <c r="A59" s="274" t="s">
        <v>385</v>
      </c>
      <c r="B59" s="275">
        <v>96015</v>
      </c>
      <c r="C59" s="275" t="s">
        <v>409</v>
      </c>
      <c r="D59" s="276"/>
      <c r="E59" s="276"/>
      <c r="F59" s="276">
        <f t="shared" si="8"/>
        <v>0</v>
      </c>
      <c r="G59" s="276">
        <f t="shared" si="9"/>
        <v>0</v>
      </c>
      <c r="H59" s="268"/>
      <c r="I59" s="276"/>
      <c r="J59" s="276"/>
      <c r="K59" s="276"/>
      <c r="L59" s="276"/>
      <c r="M59" s="268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</row>
    <row r="60" spans="1:38" ht="21" customHeight="1" thickBot="1">
      <c r="A60" s="274" t="s">
        <v>388</v>
      </c>
      <c r="B60" s="275">
        <v>102030</v>
      </c>
      <c r="C60" s="275" t="s">
        <v>389</v>
      </c>
      <c r="D60" s="276"/>
      <c r="E60" s="276"/>
      <c r="F60" s="276">
        <f t="shared" si="8"/>
        <v>0</v>
      </c>
      <c r="G60" s="276">
        <f t="shared" si="9"/>
        <v>0</v>
      </c>
      <c r="H60" s="268"/>
      <c r="I60" s="276"/>
      <c r="J60" s="276"/>
      <c r="K60" s="276"/>
      <c r="L60" s="276"/>
      <c r="M60" s="268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</row>
    <row r="61" spans="1:38" ht="21" customHeight="1" thickBot="1">
      <c r="A61" s="274" t="s">
        <v>391</v>
      </c>
      <c r="B61" s="275">
        <v>104042</v>
      </c>
      <c r="C61" s="275" t="s">
        <v>392</v>
      </c>
      <c r="D61" s="276"/>
      <c r="E61" s="276"/>
      <c r="F61" s="276">
        <f t="shared" si="8"/>
        <v>0</v>
      </c>
      <c r="G61" s="276">
        <f t="shared" si="9"/>
        <v>0</v>
      </c>
      <c r="H61" s="268"/>
      <c r="I61" s="276"/>
      <c r="J61" s="276"/>
      <c r="K61" s="276"/>
      <c r="L61" s="276"/>
      <c r="M61" s="268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</row>
    <row r="62" spans="1:38" ht="21" customHeight="1" thickBot="1">
      <c r="A62" s="274" t="s">
        <v>393</v>
      </c>
      <c r="B62" s="275">
        <v>104051</v>
      </c>
      <c r="C62" s="275" t="s">
        <v>394</v>
      </c>
      <c r="D62" s="276"/>
      <c r="E62" s="276"/>
      <c r="F62" s="276">
        <f t="shared" si="8"/>
        <v>0</v>
      </c>
      <c r="G62" s="276">
        <f t="shared" si="9"/>
        <v>0</v>
      </c>
      <c r="H62" s="268"/>
      <c r="I62" s="276"/>
      <c r="J62" s="276"/>
      <c r="K62" s="276"/>
      <c r="L62" s="276"/>
      <c r="M62" s="268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</row>
    <row r="63" spans="1:38" ht="21" customHeight="1" thickBot="1">
      <c r="A63" s="274" t="s">
        <v>395</v>
      </c>
      <c r="B63" s="275">
        <v>107060</v>
      </c>
      <c r="C63" s="275" t="s">
        <v>396</v>
      </c>
      <c r="D63" s="276"/>
      <c r="E63" s="276"/>
      <c r="F63" s="276">
        <f t="shared" si="8"/>
        <v>0</v>
      </c>
      <c r="G63" s="276">
        <f t="shared" si="9"/>
        <v>0</v>
      </c>
      <c r="H63" s="268"/>
      <c r="I63" s="276"/>
      <c r="J63" s="276"/>
      <c r="K63" s="276"/>
      <c r="L63" s="276"/>
      <c r="M63" s="268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</row>
    <row r="64" spans="1:38" ht="21" customHeight="1" thickBot="1">
      <c r="A64" s="278" t="s">
        <v>398</v>
      </c>
      <c r="B64" s="275"/>
      <c r="C64" s="279" t="s">
        <v>410</v>
      </c>
      <c r="D64" s="276" t="s">
        <v>411</v>
      </c>
      <c r="E64" s="276">
        <f>J64+O64</f>
        <v>33920</v>
      </c>
      <c r="F64" s="276">
        <f>SUM(F40:F63)</f>
        <v>30615</v>
      </c>
      <c r="G64" s="276">
        <f t="shared" si="9"/>
        <v>30615</v>
      </c>
      <c r="H64" s="268">
        <f t="shared" si="6"/>
        <v>1</v>
      </c>
      <c r="I64" s="276">
        <f>SUM(I40:I63)</f>
        <v>0</v>
      </c>
      <c r="J64" s="276">
        <f>SUM(J40:J63)</f>
        <v>26693</v>
      </c>
      <c r="K64" s="276">
        <f>SUM(K40:K63)</f>
        <v>27767</v>
      </c>
      <c r="L64" s="276">
        <f>SUM(L40:L63)</f>
        <v>27767</v>
      </c>
      <c r="M64" s="268">
        <f t="shared" si="7"/>
        <v>1</v>
      </c>
      <c r="N64" s="276">
        <f>SUM(N40:N63)</f>
        <v>0</v>
      </c>
      <c r="O64" s="276">
        <f>SUM(O40:O63)</f>
        <v>7227</v>
      </c>
      <c r="P64" s="276">
        <f>SUM(P40:P63)</f>
        <v>2848</v>
      </c>
      <c r="Q64" s="276">
        <f>SUM(Q40:Q63)</f>
        <v>2848</v>
      </c>
      <c r="R64" s="268">
        <f>Q64/P64</f>
        <v>1</v>
      </c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</row>
    <row r="65" ht="11.25">
      <c r="A65" s="29"/>
    </row>
  </sheetData>
  <sheetProtection/>
  <mergeCells count="23">
    <mergeCell ref="I6:M6"/>
    <mergeCell ref="N6:R6"/>
    <mergeCell ref="S6:W6"/>
    <mergeCell ref="X37:AB37"/>
    <mergeCell ref="AC37:AG37"/>
    <mergeCell ref="I39:AL39"/>
    <mergeCell ref="I8:AL8"/>
    <mergeCell ref="A1:N1"/>
    <mergeCell ref="A2:N2"/>
    <mergeCell ref="A3:AB4"/>
    <mergeCell ref="A5:A8"/>
    <mergeCell ref="D5:H5"/>
    <mergeCell ref="I5:AL5"/>
    <mergeCell ref="D6:H6"/>
    <mergeCell ref="X6:AB6"/>
    <mergeCell ref="AC6:AG6"/>
    <mergeCell ref="AH6:AL6"/>
    <mergeCell ref="A36:A39"/>
    <mergeCell ref="D36:H37"/>
    <mergeCell ref="I36:AL36"/>
    <mergeCell ref="I37:M37"/>
    <mergeCell ref="N37:R37"/>
    <mergeCell ref="S37:W37"/>
  </mergeCells>
  <printOptions/>
  <pageMargins left="0.4330708661417323" right="0.2362204724409449" top="0.15748031496062992" bottom="0.15748031496062992" header="0.31496062992125984" footer="0.31496062992125984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9.8515625" style="0" customWidth="1"/>
    <col min="4" max="4" width="9.421875" style="0" customWidth="1"/>
    <col min="5" max="5" width="9.57421875" style="0" customWidth="1"/>
    <col min="6" max="6" width="8.421875" style="0" customWidth="1"/>
    <col min="7" max="14" width="9.140625" style="0" hidden="1" customWidth="1"/>
    <col min="15" max="15" width="7.8515625" style="0" customWidth="1"/>
  </cols>
  <sheetData>
    <row r="1" spans="1:14" ht="12.75">
      <c r="A1" s="380" t="s">
        <v>1063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2.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1" ht="30.75" customHeight="1">
      <c r="A3" s="390" t="s">
        <v>133</v>
      </c>
      <c r="B3" s="382"/>
      <c r="C3" s="382"/>
      <c r="D3" s="382"/>
      <c r="E3" s="382"/>
      <c r="F3" s="382"/>
      <c r="G3" s="382"/>
      <c r="H3" s="287"/>
      <c r="I3" s="287"/>
      <c r="J3" s="287"/>
      <c r="K3" s="287"/>
    </row>
    <row r="4" spans="1:11" ht="12.7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36" customHeight="1">
      <c r="A5" s="390" t="s">
        <v>412</v>
      </c>
      <c r="B5" s="382"/>
      <c r="C5" s="382"/>
      <c r="D5" s="382"/>
      <c r="E5" s="382"/>
      <c r="F5" s="382"/>
      <c r="G5" s="382"/>
      <c r="H5" s="287"/>
      <c r="I5" s="287"/>
      <c r="J5" s="287"/>
      <c r="K5" s="287"/>
    </row>
    <row r="6" ht="15.75" customHeight="1"/>
    <row r="7" spans="1:15" s="4" customFormat="1" ht="80.25" customHeight="1">
      <c r="A7" s="40" t="s">
        <v>326</v>
      </c>
      <c r="B7" s="18" t="s">
        <v>413</v>
      </c>
      <c r="C7" s="18" t="s">
        <v>101</v>
      </c>
      <c r="D7" s="18" t="s">
        <v>102</v>
      </c>
      <c r="E7" s="288" t="s">
        <v>103</v>
      </c>
      <c r="F7" s="288" t="s">
        <v>125</v>
      </c>
      <c r="G7" s="288" t="s">
        <v>105</v>
      </c>
      <c r="H7" s="288" t="s">
        <v>103</v>
      </c>
      <c r="I7" s="288" t="s">
        <v>104</v>
      </c>
      <c r="J7" s="288" t="s">
        <v>136</v>
      </c>
      <c r="K7" s="288" t="s">
        <v>105</v>
      </c>
      <c r="L7" s="288" t="s">
        <v>103</v>
      </c>
      <c r="M7" s="288" t="s">
        <v>104</v>
      </c>
      <c r="N7" s="288" t="s">
        <v>136</v>
      </c>
      <c r="O7" s="288" t="s">
        <v>29</v>
      </c>
    </row>
    <row r="8" spans="1:15" s="4" customFormat="1" ht="57.75" customHeight="1">
      <c r="A8" s="36" t="s">
        <v>341</v>
      </c>
      <c r="B8" s="44" t="s">
        <v>414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36"/>
    </row>
    <row r="9" spans="1:15" s="4" customFormat="1" ht="20.25" customHeight="1">
      <c r="A9" s="36" t="s">
        <v>346</v>
      </c>
      <c r="B9" s="36" t="s">
        <v>415</v>
      </c>
      <c r="C9" s="36">
        <v>19617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36"/>
    </row>
    <row r="10" spans="1:15" s="4" customFormat="1" ht="18.75" customHeight="1">
      <c r="A10" s="36" t="s">
        <v>416</v>
      </c>
      <c r="B10" s="36" t="s">
        <v>417</v>
      </c>
      <c r="C10" s="36">
        <v>5000</v>
      </c>
      <c r="D10" s="36">
        <v>2822</v>
      </c>
      <c r="E10" s="36">
        <v>2178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4" customFormat="1" ht="25.5" customHeight="1">
      <c r="A11" s="36" t="s">
        <v>352</v>
      </c>
      <c r="B11" s="36" t="s">
        <v>418</v>
      </c>
      <c r="C11" s="36">
        <v>4500</v>
      </c>
      <c r="D11" s="36">
        <v>4500</v>
      </c>
      <c r="E11" s="36">
        <v>4500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36"/>
    </row>
    <row r="12" spans="1:15" s="4" customFormat="1" ht="25.5" customHeight="1">
      <c r="A12" s="36" t="s">
        <v>354</v>
      </c>
      <c r="B12" s="36" t="s">
        <v>419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s="4" customFormat="1" ht="25.5" customHeight="1">
      <c r="A13" s="36" t="s">
        <v>358</v>
      </c>
      <c r="B13" s="36" t="s">
        <v>420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4" customFormat="1" ht="25.5" customHeight="1">
      <c r="A14" s="36" t="s">
        <v>360</v>
      </c>
      <c r="B14" s="36" t="s">
        <v>421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4" customFormat="1" ht="25.5" customHeight="1">
      <c r="A15" s="36" t="s">
        <v>362</v>
      </c>
      <c r="B15" s="36" t="s">
        <v>422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4" customFormat="1" ht="25.5" customHeight="1">
      <c r="A16" s="36" t="s">
        <v>363</v>
      </c>
      <c r="B16" s="36" t="s">
        <v>423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4" customFormat="1" ht="25.5" customHeight="1">
      <c r="A17" s="36" t="s">
        <v>365</v>
      </c>
      <c r="B17" s="36" t="s">
        <v>424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s="4" customFormat="1" ht="25.5" customHeight="1">
      <c r="A18" s="36" t="s">
        <v>367</v>
      </c>
      <c r="B18" s="36" t="s">
        <v>425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s="4" customFormat="1" ht="25.5" customHeight="1">
      <c r="A19" s="36" t="s">
        <v>369</v>
      </c>
      <c r="B19" s="36" t="s">
        <v>426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4" customFormat="1" ht="25.5" customHeight="1">
      <c r="A20" s="36" t="s">
        <v>374</v>
      </c>
      <c r="B20" s="36" t="s">
        <v>427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s="4" customFormat="1" ht="18" customHeight="1">
      <c r="A21" s="36" t="s">
        <v>408</v>
      </c>
      <c r="B21" s="36" t="s">
        <v>428</v>
      </c>
      <c r="C21" s="36">
        <v>5200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36"/>
    </row>
    <row r="22" spans="1:15" s="7" customFormat="1" ht="27.75" customHeight="1">
      <c r="A22" s="37" t="s">
        <v>376</v>
      </c>
      <c r="B22" s="37" t="s">
        <v>429</v>
      </c>
      <c r="C22" s="37">
        <v>34317</v>
      </c>
      <c r="D22" s="37">
        <v>7322</v>
      </c>
      <c r="E22" s="37">
        <v>7322</v>
      </c>
      <c r="F22" s="37">
        <v>0</v>
      </c>
      <c r="G22" s="37">
        <v>7322</v>
      </c>
      <c r="H22" s="37">
        <v>7322</v>
      </c>
      <c r="I22" s="37">
        <v>7322</v>
      </c>
      <c r="J22" s="37">
        <v>7322</v>
      </c>
      <c r="K22" s="37">
        <v>7322</v>
      </c>
      <c r="L22" s="37">
        <v>7322</v>
      </c>
      <c r="M22" s="37">
        <v>7322</v>
      </c>
      <c r="N22" s="37">
        <v>7322</v>
      </c>
      <c r="O22" s="37">
        <v>0</v>
      </c>
    </row>
    <row r="23" s="4" customFormat="1" ht="11.25"/>
    <row r="24" s="4" customFormat="1" ht="11.25"/>
  </sheetData>
  <sheetProtection/>
  <mergeCells count="4">
    <mergeCell ref="A3:G3"/>
    <mergeCell ref="A1:N1"/>
    <mergeCell ref="A2:N2"/>
    <mergeCell ref="A5:G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2017-05-29T15:09:49Z</cp:lastPrinted>
  <dcterms:created xsi:type="dcterms:W3CDTF">2010-01-27T15:10:55Z</dcterms:created>
  <dcterms:modified xsi:type="dcterms:W3CDTF">2017-05-29T15:10:08Z</dcterms:modified>
  <cp:category/>
  <cp:version/>
  <cp:contentType/>
  <cp:contentStatus/>
</cp:coreProperties>
</file>