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lockStructure="1"/>
  <bookViews>
    <workbookView xWindow="0" yWindow="0" windowWidth="15345" windowHeight="4635" tabRatio="727" activeTab="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52511"/>
</workbook>
</file>

<file path=xl/calcChain.xml><?xml version="1.0" encoding="utf-8"?>
<calcChain xmlns="http://schemas.openxmlformats.org/spreadsheetml/2006/main">
  <c r="C18" i="61" l="1"/>
  <c r="C2" i="116"/>
  <c r="C2" i="117" s="1"/>
  <c r="C90" i="1"/>
  <c r="C157" i="1" s="1"/>
  <c r="C8" i="128"/>
  <c r="E26" i="87"/>
  <c r="D26" i="87"/>
  <c r="C26" i="87"/>
  <c r="C29" i="121"/>
  <c r="C29" i="120"/>
  <c r="C29" i="119"/>
  <c r="C26" i="118"/>
  <c r="C26" i="117"/>
  <c r="C26" i="116"/>
  <c r="C26" i="1"/>
  <c r="F3" i="64"/>
  <c r="C3" i="1"/>
  <c r="E3" i="63" s="1"/>
  <c r="E3" i="64" s="1"/>
  <c r="C18" i="73"/>
  <c r="C146" i="121"/>
  <c r="C140" i="121"/>
  <c r="C146" i="120"/>
  <c r="C140" i="120"/>
  <c r="C146" i="119"/>
  <c r="C140" i="119"/>
  <c r="C140" i="3"/>
  <c r="E3" i="128"/>
  <c r="E26" i="128" s="1"/>
  <c r="C3" i="128"/>
  <c r="C26" i="128" s="1"/>
  <c r="D3" i="128"/>
  <c r="D26" i="128" s="1"/>
  <c r="E29" i="128"/>
  <c r="D29" i="128"/>
  <c r="C29" i="128"/>
  <c r="E9" i="128"/>
  <c r="E8" i="128" s="1"/>
  <c r="E20" i="128" s="1"/>
  <c r="E22" i="128" s="1"/>
  <c r="D9" i="128"/>
  <c r="D8" i="128" s="1"/>
  <c r="D20" i="128" s="1"/>
  <c r="D22" i="128" s="1"/>
  <c r="C20" i="128"/>
  <c r="C22" i="128" s="1"/>
  <c r="C51" i="127"/>
  <c r="C45" i="127"/>
  <c r="C57" i="127" s="1"/>
  <c r="C51" i="126"/>
  <c r="C45" i="126"/>
  <c r="C57" i="126" s="1"/>
  <c r="C51" i="125"/>
  <c r="C57" i="125" s="1"/>
  <c r="C45" i="125"/>
  <c r="C51" i="105"/>
  <c r="C45" i="105"/>
  <c r="C52" i="124"/>
  <c r="C46" i="124"/>
  <c r="C58" i="124"/>
  <c r="C52" i="123"/>
  <c r="C58" i="123" s="1"/>
  <c r="C46" i="123"/>
  <c r="C52" i="122"/>
  <c r="C46" i="122"/>
  <c r="C58" i="122" s="1"/>
  <c r="D93" i="87"/>
  <c r="E93" i="87"/>
  <c r="E128" i="87" s="1"/>
  <c r="D114" i="87"/>
  <c r="D128" i="87" s="1"/>
  <c r="E114" i="87"/>
  <c r="D129" i="87"/>
  <c r="E129" i="87"/>
  <c r="D133" i="87"/>
  <c r="E133" i="87"/>
  <c r="D140" i="87"/>
  <c r="E140" i="87"/>
  <c r="E153" i="87" s="1"/>
  <c r="D145" i="87"/>
  <c r="E145" i="87"/>
  <c r="D153" i="87"/>
  <c r="C145" i="87"/>
  <c r="C140" i="87"/>
  <c r="C133" i="87"/>
  <c r="C129" i="87"/>
  <c r="C153" i="87" s="1"/>
  <c r="C114" i="87"/>
  <c r="C93" i="87"/>
  <c r="D5" i="87"/>
  <c r="E5" i="87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D86" i="87" s="1"/>
  <c r="E63" i="87"/>
  <c r="D67" i="87"/>
  <c r="E67" i="87"/>
  <c r="D72" i="87"/>
  <c r="E72" i="87"/>
  <c r="D75" i="87"/>
  <c r="E75" i="87"/>
  <c r="D79" i="87"/>
  <c r="E79" i="87"/>
  <c r="C79" i="87"/>
  <c r="C75" i="87"/>
  <c r="C72" i="87"/>
  <c r="C67" i="87"/>
  <c r="C63" i="87"/>
  <c r="C86" i="87" s="1"/>
  <c r="C57" i="87"/>
  <c r="C52" i="87"/>
  <c r="C46" i="87"/>
  <c r="C34" i="87"/>
  <c r="C19" i="87"/>
  <c r="C12" i="87"/>
  <c r="C5" i="87"/>
  <c r="C62" i="87" s="1"/>
  <c r="C1" i="127"/>
  <c r="C1" i="126"/>
  <c r="C1" i="125"/>
  <c r="C37" i="127"/>
  <c r="C30" i="127"/>
  <c r="C26" i="127"/>
  <c r="C20" i="127"/>
  <c r="C8" i="127"/>
  <c r="C36" i="127" s="1"/>
  <c r="C41" i="127" s="1"/>
  <c r="C37" i="126"/>
  <c r="C30" i="126"/>
  <c r="C26" i="126"/>
  <c r="C20" i="126"/>
  <c r="C8" i="126"/>
  <c r="C37" i="125"/>
  <c r="C30" i="125"/>
  <c r="C26" i="125"/>
  <c r="C20" i="125"/>
  <c r="C8" i="125"/>
  <c r="C36" i="125"/>
  <c r="C41" i="125" s="1"/>
  <c r="C1" i="124"/>
  <c r="C1" i="123"/>
  <c r="C1" i="122"/>
  <c r="C38" i="124"/>
  <c r="C31" i="124"/>
  <c r="C26" i="124"/>
  <c r="C20" i="124"/>
  <c r="C8" i="124"/>
  <c r="C37" i="124" s="1"/>
  <c r="C42" i="124" s="1"/>
  <c r="C38" i="123"/>
  <c r="C31" i="123"/>
  <c r="C26" i="123"/>
  <c r="C20" i="123"/>
  <c r="C8" i="123"/>
  <c r="C38" i="122"/>
  <c r="C31" i="122"/>
  <c r="C26" i="122"/>
  <c r="C20" i="122"/>
  <c r="C8" i="122"/>
  <c r="C37" i="122"/>
  <c r="C42" i="122" s="1"/>
  <c r="C1" i="120"/>
  <c r="C1" i="121"/>
  <c r="C133" i="121"/>
  <c r="C129" i="121"/>
  <c r="C154" i="121" s="1"/>
  <c r="C114" i="121"/>
  <c r="C93" i="121"/>
  <c r="C128" i="121" s="1"/>
  <c r="C82" i="121"/>
  <c r="C78" i="121"/>
  <c r="C75" i="121"/>
  <c r="C70" i="121"/>
  <c r="C66" i="121"/>
  <c r="C89" i="121" s="1"/>
  <c r="C60" i="121"/>
  <c r="C55" i="121"/>
  <c r="C49" i="121"/>
  <c r="C37" i="121"/>
  <c r="C22" i="121"/>
  <c r="C15" i="121"/>
  <c r="C8" i="121"/>
  <c r="C133" i="120"/>
  <c r="C154" i="120" s="1"/>
  <c r="C129" i="120"/>
  <c r="C114" i="120"/>
  <c r="C93" i="120"/>
  <c r="C128" i="120" s="1"/>
  <c r="C82" i="120"/>
  <c r="C78" i="120"/>
  <c r="C75" i="120"/>
  <c r="C70" i="120"/>
  <c r="C89" i="120" s="1"/>
  <c r="C66" i="120"/>
  <c r="C60" i="120"/>
  <c r="C55" i="120"/>
  <c r="C49" i="120"/>
  <c r="C37" i="120"/>
  <c r="C22" i="120"/>
  <c r="C15" i="120"/>
  <c r="C8" i="120"/>
  <c r="C1" i="119"/>
  <c r="C133" i="119"/>
  <c r="C129" i="119"/>
  <c r="C154" i="119" s="1"/>
  <c r="C114" i="119"/>
  <c r="C93" i="119"/>
  <c r="C128" i="119" s="1"/>
  <c r="C82" i="119"/>
  <c r="C78" i="119"/>
  <c r="C75" i="119"/>
  <c r="C70" i="119"/>
  <c r="C66" i="119"/>
  <c r="C60" i="119"/>
  <c r="C55" i="119"/>
  <c r="C49" i="119"/>
  <c r="C37" i="119"/>
  <c r="C22" i="119"/>
  <c r="C15" i="119"/>
  <c r="C8" i="119"/>
  <c r="C4" i="73"/>
  <c r="E4" i="61" s="1"/>
  <c r="C145" i="118"/>
  <c r="C140" i="118"/>
  <c r="C133" i="118"/>
  <c r="C129" i="118"/>
  <c r="C114" i="118"/>
  <c r="C128" i="118" s="1"/>
  <c r="C93" i="118"/>
  <c r="C79" i="118"/>
  <c r="C75" i="118"/>
  <c r="C72" i="118"/>
  <c r="C67" i="118"/>
  <c r="C63" i="118"/>
  <c r="C57" i="118"/>
  <c r="C52" i="118"/>
  <c r="C46" i="118"/>
  <c r="C34" i="118"/>
  <c r="C19" i="118"/>
  <c r="C12" i="118"/>
  <c r="C5" i="118"/>
  <c r="C3" i="118"/>
  <c r="C91" i="118" s="1"/>
  <c r="C145" i="117"/>
  <c r="C140" i="117"/>
  <c r="C133" i="117"/>
  <c r="C129" i="117"/>
  <c r="C114" i="117"/>
  <c r="C128" i="117" s="1"/>
  <c r="C93" i="117"/>
  <c r="C79" i="117"/>
  <c r="C75" i="117"/>
  <c r="C72" i="117"/>
  <c r="C67" i="117"/>
  <c r="C63" i="117"/>
  <c r="C57" i="117"/>
  <c r="C52" i="117"/>
  <c r="C46" i="117"/>
  <c r="C34" i="117"/>
  <c r="C19" i="117"/>
  <c r="C12" i="117"/>
  <c r="C5" i="117"/>
  <c r="C3" i="117"/>
  <c r="C91" i="117" s="1"/>
  <c r="C3" i="116"/>
  <c r="C91" i="116" s="1"/>
  <c r="C145" i="116"/>
  <c r="C140" i="116"/>
  <c r="C133" i="116"/>
  <c r="C129" i="116"/>
  <c r="C153" i="116" s="1"/>
  <c r="C114" i="116"/>
  <c r="C93" i="116"/>
  <c r="C128" i="116" s="1"/>
  <c r="C79" i="116"/>
  <c r="C75" i="116"/>
  <c r="C72" i="116"/>
  <c r="C67" i="116"/>
  <c r="C63" i="116"/>
  <c r="C86" i="116" s="1"/>
  <c r="C57" i="116"/>
  <c r="C52" i="116"/>
  <c r="C46" i="116"/>
  <c r="C34" i="116"/>
  <c r="C19" i="116"/>
  <c r="C12" i="116"/>
  <c r="C5" i="116"/>
  <c r="C62" i="116" s="1"/>
  <c r="C26" i="79"/>
  <c r="C146" i="3"/>
  <c r="C133" i="3"/>
  <c r="C93" i="3"/>
  <c r="C128" i="3" s="1"/>
  <c r="C30" i="3"/>
  <c r="E29" i="73"/>
  <c r="E30" i="73" s="1"/>
  <c r="D15" i="76" s="1"/>
  <c r="C145" i="1"/>
  <c r="C133" i="1"/>
  <c r="C93" i="1"/>
  <c r="A1" i="70"/>
  <c r="B3" i="2"/>
  <c r="A1" i="2"/>
  <c r="A1" i="24"/>
  <c r="H4" i="66"/>
  <c r="G4" i="66"/>
  <c r="F4" i="66"/>
  <c r="E4" i="66"/>
  <c r="D3" i="66"/>
  <c r="C3" i="87"/>
  <c r="C91" i="87" s="1"/>
  <c r="D3" i="87"/>
  <c r="D91" i="87" s="1"/>
  <c r="A20" i="89"/>
  <c r="C1" i="105"/>
  <c r="C1" i="79"/>
  <c r="C1" i="3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F3" i="63"/>
  <c r="D3" i="63"/>
  <c r="D3" i="64" s="1"/>
  <c r="A1" i="78"/>
  <c r="C4" i="62"/>
  <c r="D4" i="62" s="1"/>
  <c r="E4" i="62" s="1"/>
  <c r="A12" i="75"/>
  <c r="A11" i="76"/>
  <c r="F1" i="61"/>
  <c r="F1" i="73"/>
  <c r="A4" i="76"/>
  <c r="C37" i="105"/>
  <c r="C30" i="105"/>
  <c r="C26" i="105"/>
  <c r="C20" i="105"/>
  <c r="C8" i="105"/>
  <c r="H16" i="66"/>
  <c r="G16" i="66"/>
  <c r="F16" i="66"/>
  <c r="E16" i="66"/>
  <c r="D16" i="66"/>
  <c r="I16" i="66" s="1"/>
  <c r="H14" i="66"/>
  <c r="G14" i="66"/>
  <c r="F14" i="66"/>
  <c r="E14" i="66"/>
  <c r="I14" i="66" s="1"/>
  <c r="D14" i="66"/>
  <c r="H12" i="66"/>
  <c r="G12" i="66"/>
  <c r="F12" i="66"/>
  <c r="E12" i="66"/>
  <c r="D12" i="66"/>
  <c r="I12" i="66" s="1"/>
  <c r="H9" i="66"/>
  <c r="G9" i="66"/>
  <c r="F9" i="66"/>
  <c r="E9" i="66"/>
  <c r="D9" i="66"/>
  <c r="I9" i="66" s="1"/>
  <c r="H6" i="66"/>
  <c r="G6" i="66"/>
  <c r="F6" i="66"/>
  <c r="E6" i="66"/>
  <c r="E18" i="66" s="1"/>
  <c r="D6" i="66"/>
  <c r="D30" i="88"/>
  <c r="C30" i="88"/>
  <c r="C52" i="79"/>
  <c r="C38" i="79"/>
  <c r="C31" i="79"/>
  <c r="C20" i="79"/>
  <c r="C129" i="3"/>
  <c r="C154" i="3" s="1"/>
  <c r="C114" i="3"/>
  <c r="C82" i="3"/>
  <c r="C78" i="3"/>
  <c r="C75" i="3"/>
  <c r="C70" i="3"/>
  <c r="C66" i="3"/>
  <c r="C89" i="3" s="1"/>
  <c r="C60" i="3"/>
  <c r="C55" i="3"/>
  <c r="C49" i="3"/>
  <c r="C37" i="3"/>
  <c r="C29" i="3"/>
  <c r="C22" i="3"/>
  <c r="C15" i="3"/>
  <c r="C8" i="3"/>
  <c r="E17" i="61"/>
  <c r="C17" i="61"/>
  <c r="C31" i="61" s="1"/>
  <c r="C140" i="1"/>
  <c r="C129" i="1"/>
  <c r="C114" i="1"/>
  <c r="C79" i="1"/>
  <c r="C75" i="1"/>
  <c r="C72" i="1"/>
  <c r="C67" i="1"/>
  <c r="C63" i="1"/>
  <c r="C86" i="1" s="1"/>
  <c r="B7" i="76" s="1"/>
  <c r="C57" i="1"/>
  <c r="C52" i="1"/>
  <c r="C46" i="1"/>
  <c r="C34" i="1"/>
  <c r="C19" i="1"/>
  <c r="C12" i="1"/>
  <c r="C5" i="1"/>
  <c r="E30" i="61"/>
  <c r="D14" i="76" s="1"/>
  <c r="E18" i="73"/>
  <c r="C31" i="73" s="1"/>
  <c r="C19" i="73"/>
  <c r="C24" i="61"/>
  <c r="C30" i="61" s="1"/>
  <c r="C24" i="73"/>
  <c r="C46" i="79"/>
  <c r="C8" i="79"/>
  <c r="E16" i="89"/>
  <c r="F16" i="89"/>
  <c r="D16" i="89"/>
  <c r="C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1" i="62" s="1"/>
  <c r="F10" i="62"/>
  <c r="F7" i="62"/>
  <c r="F6" i="62"/>
  <c r="I17" i="66"/>
  <c r="O21" i="24"/>
  <c r="O9" i="24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D38" i="70"/>
  <c r="I7" i="66"/>
  <c r="I8" i="66"/>
  <c r="I10" i="66"/>
  <c r="I11" i="66"/>
  <c r="I13" i="66"/>
  <c r="I15" i="66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O5" i="24"/>
  <c r="N14" i="24"/>
  <c r="N25" i="24"/>
  <c r="M14" i="24"/>
  <c r="M25" i="24"/>
  <c r="L14" i="24"/>
  <c r="L25" i="24"/>
  <c r="K14" i="24"/>
  <c r="K25" i="24"/>
  <c r="J14" i="24"/>
  <c r="I14" i="24"/>
  <c r="H14" i="24"/>
  <c r="G14" i="24"/>
  <c r="G25" i="24"/>
  <c r="F14" i="24"/>
  <c r="E14" i="24"/>
  <c r="E25" i="24"/>
  <c r="D14" i="24"/>
  <c r="C14" i="24"/>
  <c r="C25" i="24"/>
  <c r="D25" i="24"/>
  <c r="F25" i="24"/>
  <c r="H25" i="24"/>
  <c r="I25" i="24"/>
  <c r="J25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B25" i="2"/>
  <c r="C91" i="1"/>
  <c r="C3" i="77"/>
  <c r="D33" i="128"/>
  <c r="D35" i="128" s="1"/>
  <c r="C33" i="128"/>
  <c r="E33" i="128"/>
  <c r="E35" i="128" s="1"/>
  <c r="C35" i="128"/>
  <c r="C57" i="105"/>
  <c r="C128" i="87"/>
  <c r="C65" i="3"/>
  <c r="C90" i="3" s="1"/>
  <c r="C128" i="1"/>
  <c r="B13" i="76"/>
  <c r="C4" i="61"/>
  <c r="E3" i="87"/>
  <c r="E91" i="87" s="1"/>
  <c r="D13" i="76"/>
  <c r="E31" i="61"/>
  <c r="E31" i="73"/>
  <c r="E33" i="61" l="1"/>
  <c r="C33" i="61"/>
  <c r="C159" i="116"/>
  <c r="C87" i="87"/>
  <c r="C155" i="120"/>
  <c r="E154" i="87"/>
  <c r="D154" i="87"/>
  <c r="E12" i="71"/>
  <c r="C65" i="121"/>
  <c r="C90" i="121" s="1"/>
  <c r="C155" i="121"/>
  <c r="E86" i="87"/>
  <c r="E32" i="61"/>
  <c r="F23" i="63"/>
  <c r="E22" i="71"/>
  <c r="F18" i="66"/>
  <c r="C154" i="116"/>
  <c r="C86" i="117"/>
  <c r="C159" i="117" s="1"/>
  <c r="C153" i="117"/>
  <c r="C154" i="117" s="1"/>
  <c r="C86" i="118"/>
  <c r="C89" i="119"/>
  <c r="E4" i="73"/>
  <c r="F24" i="64"/>
  <c r="C37" i="79"/>
  <c r="C42" i="79" s="1"/>
  <c r="D6" i="76"/>
  <c r="C155" i="3"/>
  <c r="C36" i="105"/>
  <c r="C41" i="105" s="1"/>
  <c r="C153" i="118"/>
  <c r="C154" i="118" s="1"/>
  <c r="C32" i="61"/>
  <c r="C154" i="87"/>
  <c r="E45" i="71"/>
  <c r="G16" i="89"/>
  <c r="C29" i="73"/>
  <c r="C153" i="1"/>
  <c r="G18" i="66"/>
  <c r="C62" i="117"/>
  <c r="C62" i="118"/>
  <c r="C65" i="119"/>
  <c r="C90" i="119" s="1"/>
  <c r="C155" i="119"/>
  <c r="C37" i="123"/>
  <c r="C42" i="123" s="1"/>
  <c r="C36" i="126"/>
  <c r="C41" i="126" s="1"/>
  <c r="D62" i="87"/>
  <c r="D87" i="87" s="1"/>
  <c r="I6" i="66"/>
  <c r="I18" i="66" s="1"/>
  <c r="E35" i="71"/>
  <c r="C58" i="79"/>
  <c r="D18" i="66"/>
  <c r="H18" i="66"/>
  <c r="C65" i="120"/>
  <c r="C90" i="120" s="1"/>
  <c r="E62" i="87"/>
  <c r="K26" i="24"/>
  <c r="M26" i="24"/>
  <c r="O25" i="24"/>
  <c r="I26" i="24"/>
  <c r="F26" i="24"/>
  <c r="E26" i="24"/>
  <c r="D26" i="24"/>
  <c r="C26" i="24"/>
  <c r="N26" i="24"/>
  <c r="L26" i="24"/>
  <c r="G26" i="24"/>
  <c r="J26" i="24"/>
  <c r="H26" i="24"/>
  <c r="O14" i="24"/>
  <c r="C30" i="73"/>
  <c r="D8" i="76" s="1"/>
  <c r="D7" i="76"/>
  <c r="E7" i="76" s="1"/>
  <c r="E13" i="76"/>
  <c r="C62" i="1"/>
  <c r="C32" i="73"/>
  <c r="E32" i="73"/>
  <c r="C154" i="1"/>
  <c r="B15" i="76" s="1"/>
  <c r="E15" i="76" s="1"/>
  <c r="B14" i="76"/>
  <c r="E14" i="76" s="1"/>
  <c r="C159" i="1"/>
  <c r="E87" i="87"/>
  <c r="C158" i="1"/>
  <c r="B6" i="76"/>
  <c r="E6" i="76" s="1"/>
  <c r="C87" i="1"/>
  <c r="B8" i="76" s="1"/>
  <c r="C158" i="116"/>
  <c r="C87" i="116"/>
  <c r="C87" i="117"/>
  <c r="C158" i="117"/>
  <c r="C158" i="118"/>
  <c r="C87" i="118"/>
  <c r="C2" i="118"/>
  <c r="C90" i="117"/>
  <c r="C157" i="117" s="1"/>
  <c r="C90" i="116"/>
  <c r="C157" i="116" s="1"/>
  <c r="C159" i="118" l="1"/>
  <c r="O26" i="24"/>
  <c r="E8" i="76"/>
  <c r="E2" i="73"/>
  <c r="E2" i="61" s="1"/>
  <c r="C90" i="118"/>
  <c r="C157" i="118" s="1"/>
  <c r="C2" i="77" l="1"/>
  <c r="C2" i="78" s="1"/>
  <c r="F2" i="63" s="1"/>
  <c r="F2" i="64" s="1"/>
  <c r="E2" i="62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6" i="71" s="1"/>
  <c r="E90" i="87" l="1"/>
  <c r="I2" i="66"/>
  <c r="D2" i="88" s="1"/>
  <c r="O2" i="24" s="1"/>
  <c r="C3" i="70" l="1"/>
  <c r="E2" i="128"/>
  <c r="E25" i="128" s="1"/>
</calcChain>
</file>

<file path=xl/sharedStrings.xml><?xml version="1.0" encoding="utf-8"?>
<sst xmlns="http://schemas.openxmlformats.org/spreadsheetml/2006/main" count="4238" uniqueCount="588">
  <si>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</si>
  <si>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</si>
  <si>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</si>
  <si>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</si>
  <si>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</si>
  <si>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</si>
  <si>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</si>
  <si>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</si>
  <si>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</si>
  <si>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</si>
  <si>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</si>
  <si>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</si>
  <si>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</si>
  <si>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</si>
  <si>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</si>
  <si>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</si>
  <si>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</si>
  <si>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</si>
  <si>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</si>
  <si>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</si>
  <si>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</si>
  <si>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</si>
  <si>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</si>
  <si>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</si>
  <si>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</si>
  <si>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</si>
  <si>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</si>
  <si>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</si>
  <si>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</si>
  <si>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</si>
  <si>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</si>
  <si>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</si>
  <si>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</si>
  <si>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</si>
  <si>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</si>
  <si>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</si>
  <si>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</si>
  <si>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</si>
  <si>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</si>
  <si>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</si>
  <si>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</si>
  <si>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</si>
  <si>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</si>
  <si>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</si>
  <si>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</si>
  <si>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</si>
  <si>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</si>
  <si>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</si>
  <si>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</si>
  <si>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</si>
  <si>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</si>
  <si>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</si>
  <si>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</si>
  <si>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</si>
  <si>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</si>
  <si>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</si>
  <si>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</si>
  <si>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</si>
  <si>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</si>
  <si>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</si>
  <si>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</si>
  <si>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</si>
  <si>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</si>
  <si>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</si>
  <si>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</si>
  <si>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</si>
  <si>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</si>
  <si>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</si>
  <si>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</si>
  <si>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</si>
  <si>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</si>
  <si>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</si>
  <si>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</si>
  <si>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</si>
  <si>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</si>
  <si>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</si>
  <si>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</si>
  <si>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</si>
  <si>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</si>
  <si>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</si>
  <si>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</si>
  <si>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</si>
  <si>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</si>
  <si>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</si>
  <si>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</si>
  <si>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</si>
  <si>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</si>
  <si>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</si>
  <si>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</si>
  <si>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</si>
  <si>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</si>
  <si>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</si>
  <si>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</si>
  <si>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</si>
  <si>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</si>
  <si>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</si>
  <si>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</si>
  <si>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</si>
  <si>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</si>
  <si>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</si>
  <si>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</si>
  <si>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</si>
  <si>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</si>
  <si>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</si>
  <si>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</si>
  <si>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</si>
  <si>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</si>
  <si>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</si>
  <si>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</si>
  <si>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</si>
  <si>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</si>
  <si>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</si>
  <si>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</si>
  <si>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</si>
  <si>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</si>
  <si>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</si>
  <si>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</si>
  <si>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</si>
  <si>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</si>
  <si>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</si>
  <si>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</si>
  <si>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</si>
  <si>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</si>
  <si>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</si>
  <si>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</si>
  <si>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</si>
  <si>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</si>
  <si>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</si>
  <si>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</si>
  <si>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</si>
  <si>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</si>
  <si>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</si>
  <si>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</si>
  <si>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</si>
  <si>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</si>
  <si>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</si>
  <si>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</si>
  <si>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</si>
  <si>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</si>
  <si>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</si>
  <si>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</si>
  <si>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</si>
  <si>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</si>
  <si>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</si>
  <si>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</si>
  <si>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</si>
  <si>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</si>
  <si>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</si>
  <si>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</si>
  <si>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</si>
  <si>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</si>
  <si>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</si>
  <si>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</si>
  <si>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</si>
  <si>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</si>
  <si>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</si>
  <si>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</si>
  <si>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</si>
  <si>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</si>
  <si>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</si>
  <si>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</si>
  <si>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</si>
  <si>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</si>
  <si>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</si>
  <si>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</si>
  <si>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</si>
  <si>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</si>
  <si>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</si>
  <si>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</si>
  <si>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</si>
  <si>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</si>
  <si>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</si>
  <si>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</si>
  <si>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</si>
  <si>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</si>
  <si>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</si>
  <si>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</si>
  <si>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</si>
  <si>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</si>
  <si>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</si>
  <si>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</si>
  <si>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</si>
  <si>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</si>
  <si>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</si>
  <si>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</si>
  <si>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</si>
  <si>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</si>
  <si>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</si>
  <si>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</si>
  <si>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</si>
  <si>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</si>
  <si>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</si>
  <si>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</si>
  <si>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</si>
  <si>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</si>
  <si>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</si>
  <si>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</si>
  <si>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</si>
  <si>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</si>
  <si>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</si>
  <si>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</si>
  <si>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</si>
  <si>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</si>
  <si>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</si>
  <si>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</si>
  <si>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</si>
  <si>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</si>
  <si>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</si>
  <si>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</si>
  <si>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</si>
  <si>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</si>
  <si>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</si>
  <si>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</si>
  <si>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</si>
  <si>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</si>
  <si>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</si>
  <si>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</si>
  <si>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</si>
  <si>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</si>
  <si>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</si>
  <si>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</si>
  <si>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</si>
  <si>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</si>
  <si>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</si>
  <si>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</si>
  <si>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</si>
  <si>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</si>
  <si>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</si>
  <si>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</si>
  <si>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</si>
  <si>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</si>
  <si>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</si>
  <si>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</si>
  <si>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</si>
  <si>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</si>
  <si>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</si>
  <si>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</si>
  <si>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</si>
  <si>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</si>
  <si>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</si>
  <si>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</si>
  <si>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</si>
  <si>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</si>
  <si>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</si>
  <si>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</si>
  <si>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</si>
  <si>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</si>
  <si>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</si>
  <si>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</si>
  <si>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</si>
  <si>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</si>
  <si>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</si>
  <si>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</si>
  <si>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</si>
  <si>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</si>
  <si>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</si>
  <si>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</si>
  <si>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</si>
  <si>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</si>
  <si>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</si>
  <si>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</si>
  <si>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</si>
  <si>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</si>
  <si>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</si>
  <si>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</si>
  <si>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</si>
  <si>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</si>
  <si>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</si>
  <si>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</si>
  <si>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</si>
  <si>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</si>
  <si>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</si>
  <si>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</si>
  <si>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</si>
  <si>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</si>
  <si>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</si>
  <si>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</si>
  <si>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</si>
  <si>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</si>
  <si>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</si>
  <si>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</si>
  <si>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</si>
  <si>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</si>
  <si>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</si>
  <si>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</si>
  <si>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</si>
  <si>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</si>
  <si>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</si>
  <si>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</si>
  <si>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</si>
  <si>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</si>
  <si>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</si>
  <si>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</si>
  <si>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</si>
  <si>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</si>
  <si>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</si>
  <si>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</si>
  <si>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</si>
  <si>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</si>
  <si>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</si>
  <si>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</si>
  <si>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</si>
  <si>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</si>
  <si>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</si>
  <si>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</si>
  <si>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</si>
  <si>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</si>
  <si>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</si>
  <si>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</si>
  <si>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</si>
  <si>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</si>
  <si>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</si>
  <si>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</si>
  <si>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</si>
  <si>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</si>
  <si>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</si>
  <si>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</si>
  <si>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</si>
  <si>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</si>
  <si>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</si>
  <si>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</si>
  <si>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</si>
  <si>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</si>
  <si>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</si>
  <si>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</si>
  <si>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</si>
  <si>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</si>
  <si>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</si>
  <si>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</si>
  <si>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</si>
  <si>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</si>
  <si>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</si>
  <si>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</si>
  <si>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</si>
  <si>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</si>
  <si>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</si>
  <si>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</si>
  <si>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</si>
  <si>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</si>
  <si>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</si>
  <si>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</si>
  <si>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</si>
  <si>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</si>
  <si>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</si>
  <si>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</si>
  <si>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</si>
  <si>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</si>
  <si>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</si>
  <si>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</si>
  <si>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</si>
  <si>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</si>
  <si>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</si>
  <si>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</si>
  <si>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</si>
  <si>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</si>
  <si>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</si>
  <si>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</si>
  <si>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</si>
  <si>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</si>
  <si>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</si>
  <si>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</si>
  <si>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</si>
  <si>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</si>
  <si>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</si>
  <si>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</si>
  <si>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</si>
  <si>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</si>
  <si>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</si>
  <si>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</si>
  <si>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</si>
  <si>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</si>
  <si>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</si>
  <si>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</si>
  <si>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</si>
  <si>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</si>
  <si>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</si>
  <si>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</si>
  <si>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</si>
  <si>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</si>
  <si>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</si>
  <si>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</si>
  <si>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</si>
  <si>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</si>
  <si>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</si>
  <si>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</si>
  <si>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</si>
  <si>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</si>
  <si>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</si>
  <si>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</si>
  <si>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</si>
  <si>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</si>
  <si>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</si>
  <si>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</si>
  <si>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</si>
  <si>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</si>
  <si>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</si>
  <si>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</si>
  <si>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</si>
  <si>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</si>
  <si>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</si>
  <si>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</si>
  <si>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</si>
  <si>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</si>
  <si>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</si>
  <si>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</si>
  <si>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</si>
  <si>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</si>
  <si>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</si>
  <si>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</si>
  <si>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</si>
  <si>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</si>
  <si>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</si>
  <si>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</si>
  <si>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</si>
  <si>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</si>
  <si>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</si>
  <si>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</si>
  <si>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</si>
  <si>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</si>
  <si>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</si>
  <si>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</si>
  <si>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</si>
  <si>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</si>
  <si>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</si>
  <si>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</si>
  <si>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</si>
  <si>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</si>
  <si>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</si>
  <si>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</si>
  <si>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</si>
  <si>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</si>
  <si>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</si>
  <si>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</si>
  <si>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</si>
  <si>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</si>
  <si>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</si>
  <si>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</si>
  <si>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</si>
  <si>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</si>
  <si>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</si>
  <si>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</si>
  <si>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</si>
  <si>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</si>
  <si>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</si>
  <si>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</si>
  <si>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</si>
  <si>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</si>
  <si>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</si>
  <si>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</si>
  <si>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</si>
  <si>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</si>
  <si>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</si>
  <si>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</si>
  <si>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</si>
  <si>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</si>
  <si>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</si>
  <si>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</si>
  <si>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</si>
  <si>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</si>
  <si>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</si>
  <si>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</si>
  <si>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</si>
  <si>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</si>
  <si>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</si>
  <si>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</si>
  <si>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</si>
  <si>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</si>
  <si>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</si>
  <si>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</si>
  <si>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</si>
  <si>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</si>
  <si>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</si>
  <si>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</si>
  <si>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</si>
  <si>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</si>
  <si>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</si>
  <si>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</si>
  <si>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</si>
  <si>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</si>
  <si>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</si>
  <si>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</si>
  <si>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</si>
  <si>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</si>
  <si>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</si>
  <si>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</si>
  <si>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</si>
  <si>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</si>
  <si>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</si>
  <si>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</si>
  <si>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</si>
  <si>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</si>
  <si>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</si>
  <si>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</si>
  <si>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</si>
  <si>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</si>
  <si>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</si>
  <si>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</si>
  <si>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</si>
  <si>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</si>
  <si>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</si>
  <si>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</si>
  <si>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</si>
  <si>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</si>
  <si>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</si>
  <si>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</si>
  <si>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</si>
  <si>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</si>
  <si>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</si>
  <si>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</si>
  <si>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</si>
  <si>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</si>
  <si>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</si>
  <si>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</si>
  <si>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</si>
  <si>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</si>
  <si>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</si>
  <si>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</si>
  <si>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</si>
  <si>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</si>
  <si>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</si>
  <si>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</si>
  <si>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</si>
  <si>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</si>
  <si>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</si>
  <si>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</si>
  <si>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</si>
  <si>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</si>
  <si>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</si>
  <si>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</si>
  <si>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</si>
  <si>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</si>
  <si>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</si>
  <si>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</si>
  <si>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</si>
  <si>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</si>
  <si>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</si>
  <si>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</si>
  <si>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</si>
  <si>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</si>
  <si>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</si>
  <si>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</si>
  <si>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</si>
  <si>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</si>
  <si>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</si>
  <si>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</si>
  <si>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</si>
  <si>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</si>
  <si>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</si>
  <si>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</si>
  <si>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</si>
  <si>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</si>
  <si>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</si>
  <si>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</si>
  <si>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</si>
  <si>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</si>
  <si>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</si>
  <si>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</si>
  <si>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</si>
  <si>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</si>
  <si>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</si>
  <si>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</si>
  <si>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</si>
  <si>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</si>
  <si>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</si>
  <si>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</si>
  <si>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</si>
  <si>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</si>
  <si>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</si>
  <si>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</si>
  <si>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</si>
  <si>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</si>
  <si>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</si>
  <si>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</si>
  <si>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</si>
  <si>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</si>
  <si>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</si>
  <si>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</si>
  <si>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</si>
  <si>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</si>
  <si>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</si>
  <si>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2017. évi előirányzat BEVÉTELEK</t>
  </si>
  <si>
    <t>Bruttó  hiány:</t>
  </si>
  <si>
    <t>Bruttó  többlet:</t>
  </si>
  <si>
    <t>Egészségügy</t>
  </si>
  <si>
    <t>Szociális</t>
  </si>
  <si>
    <t xml:space="preserve">Igazgatás </t>
  </si>
  <si>
    <t>Református egyház</t>
  </si>
  <si>
    <t xml:space="preserve">működési támogatás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</si>
</sst>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64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A31" sqref="A3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133" t="s">
        <v>152</v>
      </c>
    </row>
    <row r="4" spans="1:2" x14ac:dyDescent="0.2">
      <c r="A4" s="142"/>
      <c r="B4" s="142"/>
    </row>
    <row r="5" spans="1:2" s="154" customFormat="1" ht="15.75" x14ac:dyDescent="0.25">
      <c r="A5" s="90" t="s">
        <v>580</v>
      </c>
      <c r="B5" s="153"/>
    </row>
    <row r="6" spans="1:2" x14ac:dyDescent="0.2">
      <c r="A6" s="142"/>
      <c r="B6" s="142"/>
    </row>
    <row r="7" spans="1:2" x14ac:dyDescent="0.2">
      <c r="A7" s="142" t="s">
        <v>557</v>
      </c>
      <c r="B7" s="142" t="s">
        <v>498</v>
      </c>
    </row>
    <row r="8" spans="1:2" x14ac:dyDescent="0.2">
      <c r="A8" s="142" t="s">
        <v>558</v>
      </c>
      <c r="B8" s="142" t="s">
        <v>499</v>
      </c>
    </row>
    <row r="9" spans="1:2" x14ac:dyDescent="0.2">
      <c r="A9" s="142" t="s">
        <v>559</v>
      </c>
      <c r="B9" s="142" t="s">
        <v>500</v>
      </c>
    </row>
    <row r="10" spans="1:2" x14ac:dyDescent="0.2">
      <c r="A10" s="142"/>
      <c r="B10" s="142"/>
    </row>
    <row r="11" spans="1:2" x14ac:dyDescent="0.2">
      <c r="A11" s="142"/>
      <c r="B11" s="142"/>
    </row>
    <row r="12" spans="1:2" s="154" customFormat="1" ht="15.75" x14ac:dyDescent="0.25">
      <c r="A12" s="90" t="str">
        <f>+CONCATENATE(LEFT(A5,4),". évi előirányzat KIADÁSOK")</f>
        <v>2017. évi előirányzat KIADÁSOK</v>
      </c>
      <c r="B12" s="153"/>
    </row>
    <row r="13" spans="1:2" x14ac:dyDescent="0.2">
      <c r="A13" s="142"/>
      <c r="B13" s="142"/>
    </row>
    <row r="14" spans="1:2" x14ac:dyDescent="0.2">
      <c r="A14" s="142" t="s">
        <v>560</v>
      </c>
      <c r="B14" s="142" t="s">
        <v>501</v>
      </c>
    </row>
    <row r="15" spans="1:2" x14ac:dyDescent="0.2">
      <c r="A15" s="142" t="s">
        <v>561</v>
      </c>
      <c r="B15" s="142" t="s">
        <v>502</v>
      </c>
    </row>
    <row r="16" spans="1:2" x14ac:dyDescent="0.2">
      <c r="A16" s="142" t="s">
        <v>562</v>
      </c>
      <c r="B16" s="142" t="s">
        <v>503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activeCell="C6" sqref="C6"/>
    </sheetView>
  </sheetViews>
  <sheetFormatPr defaultRowHeight="15" x14ac:dyDescent="0.25"/>
  <cols>
    <col min="1" max="1" width="5.6640625" style="156" customWidth="1"/>
    <col min="2" max="2" width="68.6640625" style="156" customWidth="1"/>
    <col min="3" max="3" width="19.5" style="156" customWidth="1"/>
    <col min="4" max="16384" width="9.33203125" style="156"/>
  </cols>
  <sheetData>
    <row r="1" spans="1:4" ht="33" customHeight="1" x14ac:dyDescent="0.25">
      <c r="A1" s="602" t="s">
        <v>201</v>
      </c>
      <c r="B1" s="602"/>
      <c r="C1" s="602"/>
    </row>
    <row r="2" spans="1:4" ht="15.95" customHeight="1" thickBot="1" x14ac:dyDescent="0.3">
      <c r="A2" s="157"/>
      <c r="B2" s="157"/>
      <c r="C2" s="166" t="str">
        <f>'2.2.sz.mell  '!E2</f>
        <v>Forintban!</v>
      </c>
      <c r="D2" s="163"/>
    </row>
    <row r="3" spans="1:4" ht="26.25" customHeight="1" thickBot="1" x14ac:dyDescent="0.3">
      <c r="A3" s="182" t="s">
        <v>17</v>
      </c>
      <c r="B3" s="183" t="s">
        <v>197</v>
      </c>
      <c r="C3" s="184" t="str">
        <f>+'1.1.sz.mell.'!C3</f>
        <v>2017. évi előirányzat</v>
      </c>
    </row>
    <row r="4" spans="1:4" ht="15.75" thickBot="1" x14ac:dyDescent="0.3">
      <c r="A4" s="185"/>
      <c r="B4" s="544" t="s">
        <v>504</v>
      </c>
      <c r="C4" s="545" t="s">
        <v>505</v>
      </c>
    </row>
    <row r="5" spans="1:4" x14ac:dyDescent="0.25">
      <c r="A5" s="186" t="s">
        <v>19</v>
      </c>
      <c r="B5" s="374" t="s">
        <v>514</v>
      </c>
      <c r="C5" s="371">
        <v>2141000</v>
      </c>
    </row>
    <row r="6" spans="1:4" ht="24.75" x14ac:dyDescent="0.25">
      <c r="A6" s="187" t="s">
        <v>20</v>
      </c>
      <c r="B6" s="410" t="s">
        <v>254</v>
      </c>
      <c r="C6" s="372"/>
    </row>
    <row r="7" spans="1:4" x14ac:dyDescent="0.25">
      <c r="A7" s="187" t="s">
        <v>21</v>
      </c>
      <c r="B7" s="411" t="s">
        <v>515</v>
      </c>
      <c r="C7" s="372"/>
    </row>
    <row r="8" spans="1:4" ht="24.75" x14ac:dyDescent="0.25">
      <c r="A8" s="187" t="s">
        <v>22</v>
      </c>
      <c r="B8" s="411" t="s">
        <v>256</v>
      </c>
      <c r="C8" s="372"/>
    </row>
    <row r="9" spans="1:4" x14ac:dyDescent="0.25">
      <c r="A9" s="188" t="s">
        <v>23</v>
      </c>
      <c r="B9" s="411" t="s">
        <v>255</v>
      </c>
      <c r="C9" s="373"/>
    </row>
    <row r="10" spans="1:4" ht="15.75" thickBot="1" x14ac:dyDescent="0.3">
      <c r="A10" s="187" t="s">
        <v>24</v>
      </c>
      <c r="B10" s="412" t="s">
        <v>516</v>
      </c>
      <c r="C10" s="372"/>
    </row>
    <row r="11" spans="1:4" ht="15.75" thickBot="1" x14ac:dyDescent="0.3">
      <c r="A11" s="611" t="s">
        <v>202</v>
      </c>
      <c r="B11" s="612"/>
      <c r="C11" s="189">
        <f>SUM(C5:C10)</f>
        <v>2141000</v>
      </c>
    </row>
    <row r="12" spans="1:4" ht="23.25" customHeight="1" x14ac:dyDescent="0.25">
      <c r="A12" s="613" t="s">
        <v>232</v>
      </c>
      <c r="B12" s="613"/>
      <c r="C12" s="613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...../2017.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activeCell="C3" sqref="C3"/>
    </sheetView>
  </sheetViews>
  <sheetFormatPr defaultRowHeight="15" x14ac:dyDescent="0.2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 x14ac:dyDescent="0.25">
      <c r="A1" s="602" t="str">
        <f>+CONCATENATE("………….. Önkormányzat ",CONCATENATE(LEFT(ÖSSZEFÜGGÉSEK!A5,4),". évi adósságot keletkeztető fejlesztési céljai"))</f>
        <v>………….. Önkormányzat 2017. évi adósságot keletkeztető fejlesztési céljai</v>
      </c>
      <c r="B1" s="602"/>
      <c r="C1" s="602"/>
    </row>
    <row r="2" spans="1:4" ht="15.95" customHeight="1" thickBot="1" x14ac:dyDescent="0.3">
      <c r="A2" s="157"/>
      <c r="B2" s="157"/>
      <c r="C2" s="166" t="str">
        <f>'4.sz.mell.'!C2</f>
        <v>Forintban!</v>
      </c>
      <c r="D2" s="163"/>
    </row>
    <row r="3" spans="1:4" ht="26.25" customHeight="1" thickBot="1" x14ac:dyDescent="0.3">
      <c r="A3" s="182" t="s">
        <v>17</v>
      </c>
      <c r="B3" s="183" t="s">
        <v>203</v>
      </c>
      <c r="C3" s="184" t="s">
        <v>230</v>
      </c>
    </row>
    <row r="4" spans="1:4" ht="15.75" thickBot="1" x14ac:dyDescent="0.3">
      <c r="A4" s="185"/>
      <c r="B4" s="544" t="s">
        <v>504</v>
      </c>
      <c r="C4" s="545" t="s">
        <v>505</v>
      </c>
    </row>
    <row r="5" spans="1:4" x14ac:dyDescent="0.25">
      <c r="A5" s="186" t="s">
        <v>19</v>
      </c>
      <c r="B5" s="193"/>
      <c r="C5" s="190"/>
    </row>
    <row r="6" spans="1:4" x14ac:dyDescent="0.25">
      <c r="A6" s="187" t="s">
        <v>20</v>
      </c>
      <c r="B6" s="194"/>
      <c r="C6" s="191"/>
    </row>
    <row r="7" spans="1:4" ht="15.75" thickBot="1" x14ac:dyDescent="0.3">
      <c r="A7" s="188" t="s">
        <v>21</v>
      </c>
      <c r="B7" s="195"/>
      <c r="C7" s="192"/>
    </row>
    <row r="8" spans="1:4" s="495" customFormat="1" ht="17.25" customHeight="1" thickBot="1" x14ac:dyDescent="0.25">
      <c r="A8" s="496" t="s">
        <v>22</v>
      </c>
      <c r="B8" s="137" t="s">
        <v>204</v>
      </c>
      <c r="C8" s="189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...../2017.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workbookViewId="0">
      <selection activeCell="J30" sqref="J30"/>
    </sheetView>
  </sheetViews>
  <sheetFormatPr defaultRowHeight="12.75" x14ac:dyDescent="0.2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 x14ac:dyDescent="0.2">
      <c r="A1" s="614" t="s">
        <v>0</v>
      </c>
      <c r="B1" s="614"/>
      <c r="C1" s="614"/>
      <c r="D1" s="614"/>
      <c r="E1" s="614"/>
      <c r="F1" s="614"/>
    </row>
    <row r="2" spans="1:6" ht="22.5" customHeight="1" thickBot="1" x14ac:dyDescent="0.3">
      <c r="A2" s="198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 x14ac:dyDescent="0.25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2016. XII. 31-ig</v>
      </c>
      <c r="E3" s="200" t="str">
        <f>+'1.1.sz.mell.'!C3</f>
        <v>2017. évi előirányzat</v>
      </c>
      <c r="F3" s="54" t="str">
        <f>+CONCATENATE(LEFT(ÖSSZEFÜGGÉSEK!A5,4),". utáni szükséglet")</f>
        <v>2017. utáni szükséglet</v>
      </c>
    </row>
    <row r="4" spans="1:6" s="57" customFormat="1" ht="12" customHeight="1" thickBot="1" x14ac:dyDescent="0.25">
      <c r="A4" s="55" t="s">
        <v>504</v>
      </c>
      <c r="B4" s="56" t="s">
        <v>505</v>
      </c>
      <c r="C4" s="56" t="s">
        <v>506</v>
      </c>
      <c r="D4" s="56" t="s">
        <v>508</v>
      </c>
      <c r="E4" s="56" t="s">
        <v>507</v>
      </c>
      <c r="F4" s="548" t="s">
        <v>575</v>
      </c>
    </row>
    <row r="5" spans="1:6" ht="15.95" customHeight="1" x14ac:dyDescent="0.2">
      <c r="A5" s="497"/>
      <c r="B5" s="25"/>
      <c r="C5" s="499"/>
      <c r="D5" s="25"/>
      <c r="E5" s="25"/>
      <c r="F5" s="58">
        <f t="shared" ref="F5:F22" si="0">B5-D5-E5</f>
        <v>0</v>
      </c>
    </row>
    <row r="6" spans="1:6" ht="15.95" customHeight="1" x14ac:dyDescent="0.2">
      <c r="A6" s="497"/>
      <c r="B6" s="25"/>
      <c r="C6" s="499"/>
      <c r="D6" s="25"/>
      <c r="E6" s="25"/>
      <c r="F6" s="58">
        <f t="shared" si="0"/>
        <v>0</v>
      </c>
    </row>
    <row r="7" spans="1:6" ht="15.95" customHeight="1" x14ac:dyDescent="0.2">
      <c r="A7" s="497"/>
      <c r="B7" s="25"/>
      <c r="C7" s="499"/>
      <c r="D7" s="25"/>
      <c r="E7" s="25"/>
      <c r="F7" s="58">
        <f t="shared" si="0"/>
        <v>0</v>
      </c>
    </row>
    <row r="8" spans="1:6" ht="15.95" customHeight="1" x14ac:dyDescent="0.2">
      <c r="A8" s="498"/>
      <c r="B8" s="25"/>
      <c r="C8" s="499"/>
      <c r="D8" s="25"/>
      <c r="E8" s="25"/>
      <c r="F8" s="58">
        <f t="shared" si="0"/>
        <v>0</v>
      </c>
    </row>
    <row r="9" spans="1:6" ht="15.95" customHeight="1" x14ac:dyDescent="0.2">
      <c r="A9" s="497"/>
      <c r="B9" s="25"/>
      <c r="C9" s="499"/>
      <c r="D9" s="25"/>
      <c r="E9" s="25"/>
      <c r="F9" s="58">
        <f t="shared" si="0"/>
        <v>0</v>
      </c>
    </row>
    <row r="10" spans="1:6" ht="15.95" customHeight="1" x14ac:dyDescent="0.2">
      <c r="A10" s="498"/>
      <c r="B10" s="25"/>
      <c r="C10" s="499"/>
      <c r="D10" s="25"/>
      <c r="E10" s="25"/>
      <c r="F10" s="58">
        <f t="shared" si="0"/>
        <v>0</v>
      </c>
    </row>
    <row r="11" spans="1:6" ht="15.95" customHeight="1" x14ac:dyDescent="0.2">
      <c r="A11" s="497"/>
      <c r="B11" s="25"/>
      <c r="C11" s="499"/>
      <c r="D11" s="25"/>
      <c r="E11" s="25"/>
      <c r="F11" s="58">
        <f t="shared" si="0"/>
        <v>0</v>
      </c>
    </row>
    <row r="12" spans="1:6" ht="15.95" customHeight="1" x14ac:dyDescent="0.2">
      <c r="A12" s="497"/>
      <c r="B12" s="25"/>
      <c r="C12" s="499"/>
      <c r="D12" s="25"/>
      <c r="E12" s="25"/>
      <c r="F12" s="58">
        <f t="shared" si="0"/>
        <v>0</v>
      </c>
    </row>
    <row r="13" spans="1:6" ht="15.95" customHeight="1" x14ac:dyDescent="0.2">
      <c r="A13" s="497"/>
      <c r="B13" s="25"/>
      <c r="C13" s="499"/>
      <c r="D13" s="25"/>
      <c r="E13" s="25"/>
      <c r="F13" s="58">
        <f t="shared" si="0"/>
        <v>0</v>
      </c>
    </row>
    <row r="14" spans="1:6" ht="15.95" customHeight="1" x14ac:dyDescent="0.2">
      <c r="A14" s="497"/>
      <c r="B14" s="25"/>
      <c r="C14" s="499"/>
      <c r="D14" s="25"/>
      <c r="E14" s="25"/>
      <c r="F14" s="58">
        <f t="shared" si="0"/>
        <v>0</v>
      </c>
    </row>
    <row r="15" spans="1:6" ht="15.95" customHeight="1" x14ac:dyDescent="0.2">
      <c r="A15" s="497"/>
      <c r="B15" s="25"/>
      <c r="C15" s="499"/>
      <c r="D15" s="25"/>
      <c r="E15" s="25"/>
      <c r="F15" s="58">
        <f t="shared" si="0"/>
        <v>0</v>
      </c>
    </row>
    <row r="16" spans="1:6" ht="15.95" customHeight="1" x14ac:dyDescent="0.2">
      <c r="A16" s="497"/>
      <c r="B16" s="25"/>
      <c r="C16" s="499"/>
      <c r="D16" s="25"/>
      <c r="E16" s="25"/>
      <c r="F16" s="58">
        <f t="shared" si="0"/>
        <v>0</v>
      </c>
    </row>
    <row r="17" spans="1:6" ht="15.95" customHeight="1" x14ac:dyDescent="0.2">
      <c r="A17" s="497"/>
      <c r="B17" s="25"/>
      <c r="C17" s="499"/>
      <c r="D17" s="25"/>
      <c r="E17" s="25"/>
      <c r="F17" s="58">
        <f t="shared" si="0"/>
        <v>0</v>
      </c>
    </row>
    <row r="18" spans="1:6" ht="15.95" customHeight="1" x14ac:dyDescent="0.2">
      <c r="A18" s="497"/>
      <c r="B18" s="25"/>
      <c r="C18" s="499"/>
      <c r="D18" s="25"/>
      <c r="E18" s="25"/>
      <c r="F18" s="58">
        <f t="shared" si="0"/>
        <v>0</v>
      </c>
    </row>
    <row r="19" spans="1:6" ht="15.95" customHeight="1" x14ac:dyDescent="0.2">
      <c r="A19" s="497"/>
      <c r="B19" s="25"/>
      <c r="C19" s="499"/>
      <c r="D19" s="25"/>
      <c r="E19" s="25"/>
      <c r="F19" s="58">
        <f t="shared" si="0"/>
        <v>0</v>
      </c>
    </row>
    <row r="20" spans="1:6" ht="15.95" customHeight="1" x14ac:dyDescent="0.2">
      <c r="A20" s="497"/>
      <c r="B20" s="25"/>
      <c r="C20" s="499"/>
      <c r="D20" s="25"/>
      <c r="E20" s="25"/>
      <c r="F20" s="58">
        <f t="shared" si="0"/>
        <v>0</v>
      </c>
    </row>
    <row r="21" spans="1:6" ht="15.95" customHeight="1" x14ac:dyDescent="0.2">
      <c r="A21" s="497"/>
      <c r="B21" s="25"/>
      <c r="C21" s="499"/>
      <c r="D21" s="25"/>
      <c r="E21" s="25"/>
      <c r="F21" s="58">
        <f t="shared" si="0"/>
        <v>0</v>
      </c>
    </row>
    <row r="22" spans="1:6" ht="15.95" customHeight="1" thickBot="1" x14ac:dyDescent="0.25">
      <c r="A22" s="59"/>
      <c r="B22" s="26"/>
      <c r="C22" s="500"/>
      <c r="D22" s="26"/>
      <c r="E22" s="26"/>
      <c r="F22" s="60">
        <f t="shared" si="0"/>
        <v>0</v>
      </c>
    </row>
    <row r="23" spans="1:6" s="63" customFormat="1" ht="18" customHeight="1" thickBot="1" x14ac:dyDescent="0.25">
      <c r="A23" s="201" t="s">
        <v>64</v>
      </c>
      <c r="B23" s="61">
        <f>SUM(B5:B22)</f>
        <v>0</v>
      </c>
      <c r="C23" s="125"/>
      <c r="D23" s="61">
        <f>SUM(D5:D22)</f>
        <v>0</v>
      </c>
      <c r="E23" s="61">
        <f>SUM(E5:E22)</f>
        <v>0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……/2017.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Normal="100" workbookViewId="0">
      <selection activeCell="F3" sqref="F3"/>
    </sheetView>
  </sheetViews>
  <sheetFormatPr defaultRowHeight="12.75" x14ac:dyDescent="0.2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 x14ac:dyDescent="0.2">
      <c r="A1" s="614" t="s">
        <v>1</v>
      </c>
      <c r="B1" s="614"/>
      <c r="C1" s="614"/>
      <c r="D1" s="614"/>
      <c r="E1" s="614"/>
      <c r="F1" s="614"/>
    </row>
    <row r="2" spans="1:6" ht="23.25" customHeight="1" thickBot="1" x14ac:dyDescent="0.3">
      <c r="A2" s="198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 x14ac:dyDescent="0.25">
      <c r="A3" s="199" t="s">
        <v>68</v>
      </c>
      <c r="B3" s="200" t="s">
        <v>66</v>
      </c>
      <c r="C3" s="200" t="s">
        <v>67</v>
      </c>
      <c r="D3" s="200" t="str">
        <f>+'6.sz.mell.'!D3</f>
        <v>Felhasználás   2016. XII. 31-ig</v>
      </c>
      <c r="E3" s="200" t="str">
        <f>+'6.sz.mell.'!E3</f>
        <v>2017. évi előirányzat</v>
      </c>
      <c r="F3" s="546" t="str">
        <f>+CONCATENATE(LEFT(ÖSSZEFÜGGÉSEK!A5,4),". utáni szükséglet ",CHAR(10),"")</f>
        <v xml:space="preserve">2017. utáni szükséglet 
</v>
      </c>
    </row>
    <row r="4" spans="1:6" s="57" customFormat="1" ht="15" customHeight="1" thickBot="1" x14ac:dyDescent="0.25">
      <c r="A4" s="55" t="s">
        <v>504</v>
      </c>
      <c r="B4" s="56" t="s">
        <v>505</v>
      </c>
      <c r="C4" s="56" t="s">
        <v>506</v>
      </c>
      <c r="D4" s="56" t="s">
        <v>508</v>
      </c>
      <c r="E4" s="56" t="s">
        <v>507</v>
      </c>
      <c r="F4" s="549" t="s">
        <v>575</v>
      </c>
    </row>
    <row r="5" spans="1:6" ht="15.95" customHeight="1" x14ac:dyDescent="0.2">
      <c r="A5" s="64"/>
      <c r="B5" s="65"/>
      <c r="C5" s="501"/>
      <c r="D5" s="65"/>
      <c r="E5" s="65"/>
      <c r="F5" s="66">
        <f t="shared" ref="F5:F23" si="0">B5-D5-E5</f>
        <v>0</v>
      </c>
    </row>
    <row r="6" spans="1:6" ht="15.95" customHeight="1" x14ac:dyDescent="0.2">
      <c r="A6" s="64"/>
      <c r="B6" s="65"/>
      <c r="C6" s="501"/>
      <c r="D6" s="65"/>
      <c r="E6" s="65"/>
      <c r="F6" s="66">
        <f t="shared" si="0"/>
        <v>0</v>
      </c>
    </row>
    <row r="7" spans="1:6" ht="15.95" customHeight="1" x14ac:dyDescent="0.2">
      <c r="A7" s="64"/>
      <c r="B7" s="65"/>
      <c r="C7" s="501"/>
      <c r="D7" s="65"/>
      <c r="E7" s="65"/>
      <c r="F7" s="66">
        <f t="shared" si="0"/>
        <v>0</v>
      </c>
    </row>
    <row r="8" spans="1:6" ht="15.95" customHeight="1" x14ac:dyDescent="0.2">
      <c r="A8" s="64"/>
      <c r="B8" s="65"/>
      <c r="C8" s="501"/>
      <c r="D8" s="65"/>
      <c r="E8" s="65"/>
      <c r="F8" s="66">
        <f t="shared" si="0"/>
        <v>0</v>
      </c>
    </row>
    <row r="9" spans="1:6" ht="15.95" customHeight="1" x14ac:dyDescent="0.2">
      <c r="A9" s="64"/>
      <c r="B9" s="65"/>
      <c r="C9" s="501"/>
      <c r="D9" s="65"/>
      <c r="E9" s="65"/>
      <c r="F9" s="66">
        <f t="shared" si="0"/>
        <v>0</v>
      </c>
    </row>
    <row r="10" spans="1:6" ht="15.95" customHeight="1" x14ac:dyDescent="0.2">
      <c r="A10" s="64"/>
      <c r="B10" s="65"/>
      <c r="C10" s="501"/>
      <c r="D10" s="65"/>
      <c r="E10" s="65"/>
      <c r="F10" s="66">
        <f t="shared" si="0"/>
        <v>0</v>
      </c>
    </row>
    <row r="11" spans="1:6" ht="15.95" customHeight="1" x14ac:dyDescent="0.2">
      <c r="A11" s="64"/>
      <c r="B11" s="65"/>
      <c r="C11" s="501"/>
      <c r="D11" s="65"/>
      <c r="E11" s="65"/>
      <c r="F11" s="66">
        <f t="shared" si="0"/>
        <v>0</v>
      </c>
    </row>
    <row r="12" spans="1:6" ht="15.95" customHeight="1" x14ac:dyDescent="0.2">
      <c r="A12" s="64"/>
      <c r="B12" s="65"/>
      <c r="C12" s="501"/>
      <c r="D12" s="65"/>
      <c r="E12" s="65"/>
      <c r="F12" s="66">
        <f t="shared" si="0"/>
        <v>0</v>
      </c>
    </row>
    <row r="13" spans="1:6" ht="15.95" customHeight="1" x14ac:dyDescent="0.2">
      <c r="A13" s="64"/>
      <c r="B13" s="65"/>
      <c r="C13" s="501"/>
      <c r="D13" s="65"/>
      <c r="E13" s="65"/>
      <c r="F13" s="66">
        <f t="shared" si="0"/>
        <v>0</v>
      </c>
    </row>
    <row r="14" spans="1:6" ht="15.95" customHeight="1" x14ac:dyDescent="0.2">
      <c r="A14" s="64"/>
      <c r="B14" s="65"/>
      <c r="C14" s="501"/>
      <c r="D14" s="65"/>
      <c r="E14" s="65"/>
      <c r="F14" s="66">
        <f t="shared" si="0"/>
        <v>0</v>
      </c>
    </row>
    <row r="15" spans="1:6" ht="15.95" customHeight="1" x14ac:dyDescent="0.2">
      <c r="A15" s="64"/>
      <c r="B15" s="65"/>
      <c r="C15" s="501"/>
      <c r="D15" s="65"/>
      <c r="E15" s="65"/>
      <c r="F15" s="66">
        <f t="shared" si="0"/>
        <v>0</v>
      </c>
    </row>
    <row r="16" spans="1:6" ht="15.95" customHeight="1" x14ac:dyDescent="0.2">
      <c r="A16" s="64"/>
      <c r="B16" s="65"/>
      <c r="C16" s="501"/>
      <c r="D16" s="65"/>
      <c r="E16" s="65"/>
      <c r="F16" s="66">
        <f t="shared" si="0"/>
        <v>0</v>
      </c>
    </row>
    <row r="17" spans="1:6" ht="15.95" customHeight="1" x14ac:dyDescent="0.2">
      <c r="A17" s="64"/>
      <c r="B17" s="65"/>
      <c r="C17" s="501"/>
      <c r="D17" s="65"/>
      <c r="E17" s="65"/>
      <c r="F17" s="66">
        <f t="shared" si="0"/>
        <v>0</v>
      </c>
    </row>
    <row r="18" spans="1:6" ht="15.95" customHeight="1" x14ac:dyDescent="0.2">
      <c r="A18" s="64"/>
      <c r="B18" s="65"/>
      <c r="C18" s="501"/>
      <c r="D18" s="65"/>
      <c r="E18" s="65"/>
      <c r="F18" s="66">
        <f t="shared" si="0"/>
        <v>0</v>
      </c>
    </row>
    <row r="19" spans="1:6" ht="15.95" customHeight="1" x14ac:dyDescent="0.2">
      <c r="A19" s="64"/>
      <c r="B19" s="65"/>
      <c r="C19" s="501"/>
      <c r="D19" s="65"/>
      <c r="E19" s="65"/>
      <c r="F19" s="66">
        <f t="shared" si="0"/>
        <v>0</v>
      </c>
    </row>
    <row r="20" spans="1:6" ht="15.95" customHeight="1" x14ac:dyDescent="0.2">
      <c r="A20" s="64"/>
      <c r="B20" s="65"/>
      <c r="C20" s="501"/>
      <c r="D20" s="65"/>
      <c r="E20" s="65"/>
      <c r="F20" s="66">
        <f t="shared" si="0"/>
        <v>0</v>
      </c>
    </row>
    <row r="21" spans="1:6" ht="15.95" customHeight="1" x14ac:dyDescent="0.2">
      <c r="A21" s="64"/>
      <c r="B21" s="65"/>
      <c r="C21" s="501"/>
      <c r="D21" s="65"/>
      <c r="E21" s="65"/>
      <c r="F21" s="66">
        <f t="shared" si="0"/>
        <v>0</v>
      </c>
    </row>
    <row r="22" spans="1:6" ht="15.95" customHeight="1" x14ac:dyDescent="0.2">
      <c r="A22" s="64"/>
      <c r="B22" s="65"/>
      <c r="C22" s="501"/>
      <c r="D22" s="65"/>
      <c r="E22" s="65"/>
      <c r="F22" s="66">
        <f t="shared" si="0"/>
        <v>0</v>
      </c>
    </row>
    <row r="23" spans="1:6" ht="15.95" customHeight="1" thickBot="1" x14ac:dyDescent="0.25">
      <c r="A23" s="67"/>
      <c r="B23" s="68"/>
      <c r="C23" s="502"/>
      <c r="D23" s="68"/>
      <c r="E23" s="68"/>
      <c r="F23" s="69">
        <f t="shared" si="0"/>
        <v>0</v>
      </c>
    </row>
    <row r="24" spans="1:6" s="63" customFormat="1" ht="18" customHeight="1" thickBot="1" x14ac:dyDescent="0.25">
      <c r="A24" s="201" t="s">
        <v>64</v>
      </c>
      <c r="B24" s="202">
        <f>SUM(B5:B23)</f>
        <v>0</v>
      </c>
      <c r="C24" s="126"/>
      <c r="D24" s="202">
        <f>SUM(D5:D23)</f>
        <v>0</v>
      </c>
      <c r="E24" s="202">
        <f>SUM(E5:E23)</f>
        <v>0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……/2017.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zoomScaleNormal="100" workbookViewId="0">
      <selection activeCell="I39" sqref="I39"/>
    </sheetView>
  </sheetViews>
  <sheetFormatPr defaultRowHeight="12.75" x14ac:dyDescent="0.2"/>
  <cols>
    <col min="1" max="1" width="38.6640625" style="48" customWidth="1"/>
    <col min="2" max="5" width="13.83203125" style="48" customWidth="1"/>
    <col min="6" max="16384" width="9.33203125" style="48"/>
  </cols>
  <sheetData>
    <row r="1" spans="1:5" x14ac:dyDescent="0.2">
      <c r="A1" s="223"/>
      <c r="B1" s="223"/>
      <c r="C1" s="223"/>
      <c r="D1" s="223"/>
      <c r="E1" s="223"/>
    </row>
    <row r="2" spans="1:5" ht="15.75" x14ac:dyDescent="0.25">
      <c r="A2" s="224" t="s">
        <v>139</v>
      </c>
      <c r="B2" s="615"/>
      <c r="C2" s="615"/>
      <c r="D2" s="615"/>
      <c r="E2" s="615"/>
    </row>
    <row r="3" spans="1:5" ht="14.25" thickBot="1" x14ac:dyDescent="0.3">
      <c r="A3" s="223"/>
      <c r="B3" s="223"/>
      <c r="C3" s="223"/>
      <c r="D3" s="616" t="str">
        <f>'7.sz.mell.'!F2</f>
        <v>Forintban!</v>
      </c>
      <c r="E3" s="616"/>
    </row>
    <row r="4" spans="1:5" ht="15" customHeight="1" thickBot="1" x14ac:dyDescent="0.25">
      <c r="A4" s="225" t="s">
        <v>132</v>
      </c>
      <c r="B4" s="226" t="str">
        <f>CONCATENATE((LEFT(ÖSSZEFÜGGÉSEK!A5,4)),".")</f>
        <v>2017.</v>
      </c>
      <c r="C4" s="226" t="str">
        <f>CONCATENATE((LEFT(ÖSSZEFÜGGÉSEK!A5,4))+1,".")</f>
        <v>2018.</v>
      </c>
      <c r="D4" s="226" t="str">
        <f>CONCATENATE((LEFT(ÖSSZEFÜGGÉSEK!A5,4))+1,". után")</f>
        <v>2018. után</v>
      </c>
      <c r="E4" s="227" t="s">
        <v>52</v>
      </c>
    </row>
    <row r="5" spans="1:5" x14ac:dyDescent="0.2">
      <c r="A5" s="228" t="s">
        <v>133</v>
      </c>
      <c r="B5" s="91"/>
      <c r="C5" s="91"/>
      <c r="D5" s="91"/>
      <c r="E5" s="229">
        <f t="shared" ref="E5:E11" si="0">SUM(B5:D5)</f>
        <v>0</v>
      </c>
    </row>
    <row r="6" spans="1:5" x14ac:dyDescent="0.2">
      <c r="A6" s="230" t="s">
        <v>146</v>
      </c>
      <c r="B6" s="92"/>
      <c r="C6" s="92"/>
      <c r="D6" s="92"/>
      <c r="E6" s="231">
        <f t="shared" si="0"/>
        <v>0</v>
      </c>
    </row>
    <row r="7" spans="1:5" x14ac:dyDescent="0.2">
      <c r="A7" s="232" t="s">
        <v>134</v>
      </c>
      <c r="B7" s="93"/>
      <c r="C7" s="93"/>
      <c r="D7" s="93"/>
      <c r="E7" s="233">
        <f t="shared" si="0"/>
        <v>0</v>
      </c>
    </row>
    <row r="8" spans="1:5" x14ac:dyDescent="0.2">
      <c r="A8" s="232" t="s">
        <v>148</v>
      </c>
      <c r="B8" s="93"/>
      <c r="C8" s="93"/>
      <c r="D8" s="93"/>
      <c r="E8" s="233">
        <f t="shared" si="0"/>
        <v>0</v>
      </c>
    </row>
    <row r="9" spans="1:5" x14ac:dyDescent="0.2">
      <c r="A9" s="232" t="s">
        <v>135</v>
      </c>
      <c r="B9" s="93"/>
      <c r="C9" s="93"/>
      <c r="D9" s="93"/>
      <c r="E9" s="233">
        <f t="shared" si="0"/>
        <v>0</v>
      </c>
    </row>
    <row r="10" spans="1:5" x14ac:dyDescent="0.2">
      <c r="A10" s="232" t="s">
        <v>136</v>
      </c>
      <c r="B10" s="93"/>
      <c r="C10" s="93"/>
      <c r="D10" s="93"/>
      <c r="E10" s="233">
        <f t="shared" si="0"/>
        <v>0</v>
      </c>
    </row>
    <row r="11" spans="1:5" ht="13.5" thickBot="1" x14ac:dyDescent="0.25">
      <c r="A11" s="94"/>
      <c r="B11" s="95"/>
      <c r="C11" s="95"/>
      <c r="D11" s="95"/>
      <c r="E11" s="233">
        <f t="shared" si="0"/>
        <v>0</v>
      </c>
    </row>
    <row r="12" spans="1:5" ht="13.5" thickBot="1" x14ac:dyDescent="0.25">
      <c r="A12" s="234" t="s">
        <v>138</v>
      </c>
      <c r="B12" s="235">
        <f>B5+SUM(B7:B11)</f>
        <v>0</v>
      </c>
      <c r="C12" s="235">
        <f>C5+SUM(C7:C11)</f>
        <v>0</v>
      </c>
      <c r="D12" s="235">
        <f>D5+SUM(D7:D11)</f>
        <v>0</v>
      </c>
      <c r="E12" s="236">
        <f>E5+SUM(E7:E11)</f>
        <v>0</v>
      </c>
    </row>
    <row r="13" spans="1:5" ht="13.5" thickBot="1" x14ac:dyDescent="0.25">
      <c r="A13" s="52"/>
      <c r="B13" s="52"/>
      <c r="C13" s="52"/>
      <c r="D13" s="52"/>
      <c r="E13" s="52"/>
    </row>
    <row r="14" spans="1:5" ht="15" customHeight="1" thickBot="1" x14ac:dyDescent="0.25">
      <c r="A14" s="225" t="s">
        <v>137</v>
      </c>
      <c r="B14" s="226" t="str">
        <f>+B4</f>
        <v>2017.</v>
      </c>
      <c r="C14" s="226" t="str">
        <f>+C4</f>
        <v>2018.</v>
      </c>
      <c r="D14" s="226" t="str">
        <f>+D4</f>
        <v>2018. után</v>
      </c>
      <c r="E14" s="227" t="s">
        <v>52</v>
      </c>
    </row>
    <row r="15" spans="1:5" x14ac:dyDescent="0.2">
      <c r="A15" s="228" t="s">
        <v>142</v>
      </c>
      <c r="B15" s="91"/>
      <c r="C15" s="91"/>
      <c r="D15" s="91"/>
      <c r="E15" s="229">
        <f t="shared" ref="E15:E21" si="1">SUM(B15:D15)</f>
        <v>0</v>
      </c>
    </row>
    <row r="16" spans="1:5" x14ac:dyDescent="0.2">
      <c r="A16" s="237" t="s">
        <v>143</v>
      </c>
      <c r="B16" s="93"/>
      <c r="C16" s="93"/>
      <c r="D16" s="93"/>
      <c r="E16" s="233">
        <f t="shared" si="1"/>
        <v>0</v>
      </c>
    </row>
    <row r="17" spans="1:5" x14ac:dyDescent="0.2">
      <c r="A17" s="232" t="s">
        <v>144</v>
      </c>
      <c r="B17" s="93"/>
      <c r="C17" s="93"/>
      <c r="D17" s="93"/>
      <c r="E17" s="233">
        <f t="shared" si="1"/>
        <v>0</v>
      </c>
    </row>
    <row r="18" spans="1:5" x14ac:dyDescent="0.2">
      <c r="A18" s="232" t="s">
        <v>145</v>
      </c>
      <c r="B18" s="93"/>
      <c r="C18" s="93"/>
      <c r="D18" s="93"/>
      <c r="E18" s="233">
        <f t="shared" si="1"/>
        <v>0</v>
      </c>
    </row>
    <row r="19" spans="1:5" x14ac:dyDescent="0.2">
      <c r="A19" s="96"/>
      <c r="B19" s="93"/>
      <c r="C19" s="93"/>
      <c r="D19" s="93"/>
      <c r="E19" s="233">
        <f t="shared" si="1"/>
        <v>0</v>
      </c>
    </row>
    <row r="20" spans="1:5" x14ac:dyDescent="0.2">
      <c r="A20" s="96"/>
      <c r="B20" s="93"/>
      <c r="C20" s="93"/>
      <c r="D20" s="93"/>
      <c r="E20" s="233">
        <f t="shared" si="1"/>
        <v>0</v>
      </c>
    </row>
    <row r="21" spans="1:5" ht="13.5" thickBot="1" x14ac:dyDescent="0.25">
      <c r="A21" s="94"/>
      <c r="B21" s="95"/>
      <c r="C21" s="95"/>
      <c r="D21" s="95"/>
      <c r="E21" s="233">
        <f t="shared" si="1"/>
        <v>0</v>
      </c>
    </row>
    <row r="22" spans="1:5" ht="13.5" thickBot="1" x14ac:dyDescent="0.25">
      <c r="A22" s="234" t="s">
        <v>54</v>
      </c>
      <c r="B22" s="235">
        <f>SUM(B15:B21)</f>
        <v>0</v>
      </c>
      <c r="C22" s="235">
        <f>SUM(C15:C21)</f>
        <v>0</v>
      </c>
      <c r="D22" s="235">
        <f>SUM(D15:D21)</f>
        <v>0</v>
      </c>
      <c r="E22" s="236">
        <f>SUM(E15:E21)</f>
        <v>0</v>
      </c>
    </row>
    <row r="23" spans="1:5" x14ac:dyDescent="0.2">
      <c r="A23" s="223"/>
      <c r="B23" s="223"/>
      <c r="C23" s="223"/>
      <c r="D23" s="223"/>
      <c r="E23" s="223"/>
    </row>
    <row r="24" spans="1:5" x14ac:dyDescent="0.2">
      <c r="A24" s="223"/>
      <c r="B24" s="223"/>
      <c r="C24" s="223"/>
      <c r="D24" s="223"/>
      <c r="E24" s="223"/>
    </row>
    <row r="25" spans="1:5" ht="15.75" x14ac:dyDescent="0.25">
      <c r="A25" s="224" t="s">
        <v>139</v>
      </c>
      <c r="B25" s="615"/>
      <c r="C25" s="615"/>
      <c r="D25" s="615"/>
      <c r="E25" s="615"/>
    </row>
    <row r="26" spans="1:5" ht="14.25" thickBot="1" x14ac:dyDescent="0.3">
      <c r="A26" s="223"/>
      <c r="B26" s="223"/>
      <c r="C26" s="223"/>
      <c r="D26" s="616" t="str">
        <f>D3</f>
        <v>Forintban!</v>
      </c>
      <c r="E26" s="616"/>
    </row>
    <row r="27" spans="1:5" ht="13.5" thickBot="1" x14ac:dyDescent="0.25">
      <c r="A27" s="225" t="s">
        <v>132</v>
      </c>
      <c r="B27" s="226" t="str">
        <f>+B14</f>
        <v>2017.</v>
      </c>
      <c r="C27" s="226" t="str">
        <f>+C14</f>
        <v>2018.</v>
      </c>
      <c r="D27" s="226" t="str">
        <f>+D14</f>
        <v>2018. után</v>
      </c>
      <c r="E27" s="227" t="s">
        <v>52</v>
      </c>
    </row>
    <row r="28" spans="1:5" x14ac:dyDescent="0.2">
      <c r="A28" s="228" t="s">
        <v>133</v>
      </c>
      <c r="B28" s="91"/>
      <c r="C28" s="91"/>
      <c r="D28" s="91"/>
      <c r="E28" s="229">
        <f t="shared" ref="E28:E34" si="2">SUM(B28:D28)</f>
        <v>0</v>
      </c>
    </row>
    <row r="29" spans="1:5" x14ac:dyDescent="0.2">
      <c r="A29" s="230" t="s">
        <v>146</v>
      </c>
      <c r="B29" s="92"/>
      <c r="C29" s="92"/>
      <c r="D29" s="92"/>
      <c r="E29" s="231">
        <f t="shared" si="2"/>
        <v>0</v>
      </c>
    </row>
    <row r="30" spans="1:5" x14ac:dyDescent="0.2">
      <c r="A30" s="232" t="s">
        <v>134</v>
      </c>
      <c r="B30" s="93"/>
      <c r="C30" s="93"/>
      <c r="D30" s="93"/>
      <c r="E30" s="233">
        <f t="shared" si="2"/>
        <v>0</v>
      </c>
    </row>
    <row r="31" spans="1:5" x14ac:dyDescent="0.2">
      <c r="A31" s="232" t="s">
        <v>148</v>
      </c>
      <c r="B31" s="93"/>
      <c r="C31" s="93"/>
      <c r="D31" s="93"/>
      <c r="E31" s="233">
        <f t="shared" si="2"/>
        <v>0</v>
      </c>
    </row>
    <row r="32" spans="1:5" x14ac:dyDescent="0.2">
      <c r="A32" s="232" t="s">
        <v>135</v>
      </c>
      <c r="B32" s="93"/>
      <c r="C32" s="93"/>
      <c r="D32" s="93"/>
      <c r="E32" s="233">
        <f t="shared" si="2"/>
        <v>0</v>
      </c>
    </row>
    <row r="33" spans="1:5" x14ac:dyDescent="0.2">
      <c r="A33" s="232" t="s">
        <v>136</v>
      </c>
      <c r="B33" s="93"/>
      <c r="C33" s="93"/>
      <c r="D33" s="93"/>
      <c r="E33" s="233">
        <f t="shared" si="2"/>
        <v>0</v>
      </c>
    </row>
    <row r="34" spans="1:5" ht="13.5" thickBot="1" x14ac:dyDescent="0.25">
      <c r="A34" s="94"/>
      <c r="B34" s="95"/>
      <c r="C34" s="95"/>
      <c r="D34" s="95"/>
      <c r="E34" s="233">
        <f t="shared" si="2"/>
        <v>0</v>
      </c>
    </row>
    <row r="35" spans="1:5" ht="13.5" thickBot="1" x14ac:dyDescent="0.25">
      <c r="A35" s="234" t="s">
        <v>138</v>
      </c>
      <c r="B35" s="235">
        <f>B28+SUM(B30:B34)</f>
        <v>0</v>
      </c>
      <c r="C35" s="235">
        <f>C28+SUM(C30:C34)</f>
        <v>0</v>
      </c>
      <c r="D35" s="235">
        <f>D28+SUM(D30:D34)</f>
        <v>0</v>
      </c>
      <c r="E35" s="236">
        <f>E28+SUM(E30:E34)</f>
        <v>0</v>
      </c>
    </row>
    <row r="36" spans="1:5" ht="13.5" thickBot="1" x14ac:dyDescent="0.25">
      <c r="A36" s="52"/>
      <c r="B36" s="52"/>
      <c r="C36" s="52"/>
      <c r="D36" s="52"/>
      <c r="E36" s="52"/>
    </row>
    <row r="37" spans="1:5" ht="13.5" thickBot="1" x14ac:dyDescent="0.25">
      <c r="A37" s="225" t="s">
        <v>137</v>
      </c>
      <c r="B37" s="226" t="str">
        <f>+B27</f>
        <v>2017.</v>
      </c>
      <c r="C37" s="226" t="str">
        <f>+C27</f>
        <v>2018.</v>
      </c>
      <c r="D37" s="226" t="str">
        <f>+D27</f>
        <v>2018. után</v>
      </c>
      <c r="E37" s="227" t="s">
        <v>52</v>
      </c>
    </row>
    <row r="38" spans="1:5" x14ac:dyDescent="0.2">
      <c r="A38" s="228" t="s">
        <v>142</v>
      </c>
      <c r="B38" s="91"/>
      <c r="C38" s="91"/>
      <c r="D38" s="91"/>
      <c r="E38" s="229">
        <f t="shared" ref="E38:E44" si="3">SUM(B38:D38)</f>
        <v>0</v>
      </c>
    </row>
    <row r="39" spans="1:5" x14ac:dyDescent="0.2">
      <c r="A39" s="237" t="s">
        <v>143</v>
      </c>
      <c r="B39" s="93"/>
      <c r="C39" s="93"/>
      <c r="D39" s="93"/>
      <c r="E39" s="233">
        <f t="shared" si="3"/>
        <v>0</v>
      </c>
    </row>
    <row r="40" spans="1:5" x14ac:dyDescent="0.2">
      <c r="A40" s="232" t="s">
        <v>144</v>
      </c>
      <c r="B40" s="93"/>
      <c r="C40" s="93"/>
      <c r="D40" s="93"/>
      <c r="E40" s="233">
        <f t="shared" si="3"/>
        <v>0</v>
      </c>
    </row>
    <row r="41" spans="1:5" x14ac:dyDescent="0.2">
      <c r="A41" s="232" t="s">
        <v>145</v>
      </c>
      <c r="B41" s="93"/>
      <c r="C41" s="93"/>
      <c r="D41" s="93"/>
      <c r="E41" s="233">
        <f t="shared" si="3"/>
        <v>0</v>
      </c>
    </row>
    <row r="42" spans="1:5" x14ac:dyDescent="0.2">
      <c r="A42" s="96"/>
      <c r="B42" s="93"/>
      <c r="C42" s="93"/>
      <c r="D42" s="93"/>
      <c r="E42" s="233">
        <f t="shared" si="3"/>
        <v>0</v>
      </c>
    </row>
    <row r="43" spans="1:5" x14ac:dyDescent="0.2">
      <c r="A43" s="96"/>
      <c r="B43" s="93"/>
      <c r="C43" s="93"/>
      <c r="D43" s="93"/>
      <c r="E43" s="233">
        <f t="shared" si="3"/>
        <v>0</v>
      </c>
    </row>
    <row r="44" spans="1:5" ht="13.5" thickBot="1" x14ac:dyDescent="0.25">
      <c r="A44" s="94"/>
      <c r="B44" s="95"/>
      <c r="C44" s="95"/>
      <c r="D44" s="95"/>
      <c r="E44" s="233">
        <f t="shared" si="3"/>
        <v>0</v>
      </c>
    </row>
    <row r="45" spans="1:5" ht="13.5" thickBot="1" x14ac:dyDescent="0.25">
      <c r="A45" s="234" t="s">
        <v>54</v>
      </c>
      <c r="B45" s="235">
        <f>SUM(B38:B44)</f>
        <v>0</v>
      </c>
      <c r="C45" s="235">
        <f>SUM(C38:C44)</f>
        <v>0</v>
      </c>
      <c r="D45" s="235">
        <f>SUM(D38:D44)</f>
        <v>0</v>
      </c>
      <c r="E45" s="236">
        <f>SUM(E38:E44)</f>
        <v>0</v>
      </c>
    </row>
    <row r="46" spans="1:5" x14ac:dyDescent="0.2">
      <c r="A46" s="223"/>
      <c r="B46" s="223"/>
      <c r="C46" s="223"/>
      <c r="D46" s="223"/>
      <c r="E46" s="223"/>
    </row>
    <row r="47" spans="1:5" ht="15.75" x14ac:dyDescent="0.2">
      <c r="A47" s="624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624"/>
      <c r="C47" s="624"/>
      <c r="D47" s="624"/>
      <c r="E47" s="624"/>
    </row>
    <row r="48" spans="1:5" ht="13.5" thickBot="1" x14ac:dyDescent="0.25">
      <c r="A48" s="223"/>
      <c r="B48" s="223"/>
      <c r="C48" s="223"/>
      <c r="D48" s="223"/>
      <c r="E48" s="223"/>
    </row>
    <row r="49" spans="1:8" ht="13.5" thickBot="1" x14ac:dyDescent="0.25">
      <c r="A49" s="629" t="s">
        <v>140</v>
      </c>
      <c r="B49" s="630"/>
      <c r="C49" s="631"/>
      <c r="D49" s="627" t="s">
        <v>578</v>
      </c>
      <c r="E49" s="628"/>
      <c r="H49" s="49"/>
    </row>
    <row r="50" spans="1:8" x14ac:dyDescent="0.2">
      <c r="A50" s="632"/>
      <c r="B50" s="633"/>
      <c r="C50" s="634"/>
      <c r="D50" s="620"/>
      <c r="E50" s="621"/>
    </row>
    <row r="51" spans="1:8" ht="13.5" thickBot="1" x14ac:dyDescent="0.25">
      <c r="A51" s="635"/>
      <c r="B51" s="636"/>
      <c r="C51" s="637"/>
      <c r="D51" s="622"/>
      <c r="E51" s="623"/>
    </row>
    <row r="52" spans="1:8" ht="13.5" thickBot="1" x14ac:dyDescent="0.25">
      <c r="A52" s="617" t="s">
        <v>54</v>
      </c>
      <c r="B52" s="618"/>
      <c r="C52" s="619"/>
      <c r="D52" s="625">
        <f>SUM(D50:E51)</f>
        <v>0</v>
      </c>
      <c r="E52" s="626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……/2017.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 melléklet a ……/",LEFT(ÖSSZEFÜGGÉSEK!A5,4),". (….) önkormányzati rendelethez")</f>
        <v>9.1.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231</v>
      </c>
      <c r="C2" s="377" t="s">
        <v>55</v>
      </c>
    </row>
    <row r="3" spans="1:3" s="97" customFormat="1" ht="16.5" thickBot="1" x14ac:dyDescent="0.25">
      <c r="A3" s="241" t="s">
        <v>206</v>
      </c>
      <c r="B3" s="376" t="s">
        <v>408</v>
      </c>
      <c r="C3" s="517" t="s">
        <v>55</v>
      </c>
    </row>
    <row r="4" spans="1:3" s="98" customFormat="1" ht="15.95" customHeight="1" thickBot="1" x14ac:dyDescent="0.3">
      <c r="A4" s="242"/>
      <c r="B4" s="242"/>
      <c r="C4" s="243" t="str">
        <f>'7.sz.mell.'!F2</f>
        <v>Forintban!</v>
      </c>
    </row>
    <row r="5" spans="1:3" ht="13.5" thickBot="1" x14ac:dyDescent="0.25">
      <c r="A5" s="434" t="s">
        <v>208</v>
      </c>
      <c r="B5" s="244" t="s">
        <v>576</v>
      </c>
      <c r="C5" s="378" t="s">
        <v>56</v>
      </c>
    </row>
    <row r="6" spans="1:3" s="71" customFormat="1" ht="12.95" customHeight="1" thickBot="1" x14ac:dyDescent="0.25">
      <c r="A6" s="206"/>
      <c r="B6" s="207" t="s">
        <v>504</v>
      </c>
      <c r="C6" s="208" t="s">
        <v>505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258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259</v>
      </c>
      <c r="C9" s="317"/>
    </row>
    <row r="10" spans="1:3" s="100" customFormat="1" ht="12" customHeight="1" x14ac:dyDescent="0.2">
      <c r="A10" s="463" t="s">
        <v>100</v>
      </c>
      <c r="B10" s="444" t="s">
        <v>260</v>
      </c>
      <c r="C10" s="316"/>
    </row>
    <row r="11" spans="1:3" s="100" customFormat="1" ht="12" customHeight="1" x14ac:dyDescent="0.2">
      <c r="A11" s="463" t="s">
        <v>101</v>
      </c>
      <c r="B11" s="444" t="s">
        <v>563</v>
      </c>
      <c r="C11" s="316"/>
    </row>
    <row r="12" spans="1:3" s="100" customFormat="1" ht="12" customHeight="1" x14ac:dyDescent="0.2">
      <c r="A12" s="463" t="s">
        <v>102</v>
      </c>
      <c r="B12" s="444" t="s">
        <v>262</v>
      </c>
      <c r="C12" s="316"/>
    </row>
    <row r="13" spans="1:3" s="100" customFormat="1" ht="12" customHeight="1" x14ac:dyDescent="0.2">
      <c r="A13" s="463" t="s">
        <v>149</v>
      </c>
      <c r="B13" s="444" t="s">
        <v>517</v>
      </c>
      <c r="C13" s="316"/>
    </row>
    <row r="14" spans="1:3" s="99" customFormat="1" ht="12" customHeight="1" thickBot="1" x14ac:dyDescent="0.25">
      <c r="A14" s="464" t="s">
        <v>103</v>
      </c>
      <c r="B14" s="445" t="s">
        <v>444</v>
      </c>
      <c r="C14" s="316"/>
    </row>
    <row r="15" spans="1:3" s="99" customFormat="1" ht="12" customHeight="1" thickBot="1" x14ac:dyDescent="0.25">
      <c r="A15" s="32" t="s">
        <v>20</v>
      </c>
      <c r="B15" s="309" t="s">
        <v>263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264</v>
      </c>
      <c r="C16" s="317"/>
    </row>
    <row r="17" spans="1:3" s="99" customFormat="1" ht="12" customHeight="1" x14ac:dyDescent="0.2">
      <c r="A17" s="463" t="s">
        <v>106</v>
      </c>
      <c r="B17" s="444" t="s">
        <v>265</v>
      </c>
      <c r="C17" s="316"/>
    </row>
    <row r="18" spans="1:3" s="99" customFormat="1" ht="12" customHeight="1" x14ac:dyDescent="0.2">
      <c r="A18" s="463" t="s">
        <v>107</v>
      </c>
      <c r="B18" s="444" t="s">
        <v>433</v>
      </c>
      <c r="C18" s="316"/>
    </row>
    <row r="19" spans="1:3" s="99" customFormat="1" ht="12" customHeight="1" x14ac:dyDescent="0.2">
      <c r="A19" s="463" t="s">
        <v>108</v>
      </c>
      <c r="B19" s="444" t="s">
        <v>434</v>
      </c>
      <c r="C19" s="316"/>
    </row>
    <row r="20" spans="1:3" s="99" customFormat="1" ht="12" customHeight="1" x14ac:dyDescent="0.2">
      <c r="A20" s="463" t="s">
        <v>109</v>
      </c>
      <c r="B20" s="444" t="s">
        <v>266</v>
      </c>
      <c r="C20" s="316"/>
    </row>
    <row r="21" spans="1:3" s="100" customFormat="1" ht="12" customHeight="1" thickBot="1" x14ac:dyDescent="0.25">
      <c r="A21" s="464" t="s">
        <v>118</v>
      </c>
      <c r="B21" s="445" t="s">
        <v>267</v>
      </c>
      <c r="C21" s="318"/>
    </row>
    <row r="22" spans="1:3" s="100" customFormat="1" ht="12" customHeight="1" thickBot="1" x14ac:dyDescent="0.25">
      <c r="A22" s="32" t="s">
        <v>21</v>
      </c>
      <c r="B22" s="21" t="s">
        <v>268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269</v>
      </c>
      <c r="C23" s="317"/>
    </row>
    <row r="24" spans="1:3" s="99" customFormat="1" ht="12" customHeight="1" x14ac:dyDescent="0.2">
      <c r="A24" s="463" t="s">
        <v>89</v>
      </c>
      <c r="B24" s="444" t="s">
        <v>270</v>
      </c>
      <c r="C24" s="316"/>
    </row>
    <row r="25" spans="1:3" s="100" customFormat="1" ht="12" customHeight="1" x14ac:dyDescent="0.2">
      <c r="A25" s="463" t="s">
        <v>90</v>
      </c>
      <c r="B25" s="444" t="s">
        <v>435</v>
      </c>
      <c r="C25" s="316"/>
    </row>
    <row r="26" spans="1:3" s="100" customFormat="1" ht="12" customHeight="1" x14ac:dyDescent="0.2">
      <c r="A26" s="463" t="s">
        <v>91</v>
      </c>
      <c r="B26" s="444" t="s">
        <v>436</v>
      </c>
      <c r="C26" s="316"/>
    </row>
    <row r="27" spans="1:3" s="100" customFormat="1" ht="12" customHeight="1" x14ac:dyDescent="0.2">
      <c r="A27" s="463" t="s">
        <v>172</v>
      </c>
      <c r="B27" s="444" t="s">
        <v>271</v>
      </c>
      <c r="C27" s="316"/>
    </row>
    <row r="28" spans="1:3" s="100" customFormat="1" ht="12" customHeight="1" thickBot="1" x14ac:dyDescent="0.25">
      <c r="A28" s="464" t="s">
        <v>173</v>
      </c>
      <c r="B28" s="445" t="s">
        <v>272</v>
      </c>
      <c r="C28" s="318"/>
    </row>
    <row r="29" spans="1:3" s="100" customFormat="1" ht="12" customHeight="1" thickBot="1" x14ac:dyDescent="0.25">
      <c r="A29" s="32" t="s">
        <v>174</v>
      </c>
      <c r="B29" s="21" t="s">
        <v>573</v>
      </c>
      <c r="C29" s="320">
        <f>+C30+C34+C35+C36</f>
        <v>0</v>
      </c>
    </row>
    <row r="30" spans="1:3" s="100" customFormat="1" ht="12" customHeight="1" x14ac:dyDescent="0.2">
      <c r="A30" s="462" t="s">
        <v>274</v>
      </c>
      <c r="B30" s="443" t="s">
        <v>568</v>
      </c>
      <c r="C30" s="438">
        <f>+C31+C32+C33</f>
        <v>0</v>
      </c>
    </row>
    <row r="31" spans="1:3" s="100" customFormat="1" ht="12" customHeight="1" x14ac:dyDescent="0.2">
      <c r="A31" s="463" t="s">
        <v>275</v>
      </c>
      <c r="B31" s="444" t="s">
        <v>569</v>
      </c>
      <c r="C31" s="316"/>
    </row>
    <row r="32" spans="1:3" s="100" customFormat="1" ht="12" customHeight="1" x14ac:dyDescent="0.2">
      <c r="A32" s="463" t="s">
        <v>276</v>
      </c>
      <c r="B32" s="444" t="s">
        <v>570</v>
      </c>
      <c r="C32" s="316"/>
    </row>
    <row r="33" spans="1:3" s="100" customFormat="1" ht="12" customHeight="1" x14ac:dyDescent="0.2">
      <c r="A33" s="463" t="s">
        <v>277</v>
      </c>
      <c r="B33" s="444" t="s">
        <v>571</v>
      </c>
      <c r="C33" s="316"/>
    </row>
    <row r="34" spans="1:3" s="100" customFormat="1" ht="12" customHeight="1" x14ac:dyDescent="0.2">
      <c r="A34" s="463" t="s">
        <v>565</v>
      </c>
      <c r="B34" s="444" t="s">
        <v>278</v>
      </c>
      <c r="C34" s="316"/>
    </row>
    <row r="35" spans="1:3" s="100" customFormat="1" ht="12" customHeight="1" x14ac:dyDescent="0.2">
      <c r="A35" s="463" t="s">
        <v>566</v>
      </c>
      <c r="B35" s="444" t="s">
        <v>279</v>
      </c>
      <c r="C35" s="316"/>
    </row>
    <row r="36" spans="1:3" s="100" customFormat="1" ht="12" customHeight="1" thickBot="1" x14ac:dyDescent="0.25">
      <c r="A36" s="464" t="s">
        <v>567</v>
      </c>
      <c r="B36" s="543" t="s">
        <v>280</v>
      </c>
      <c r="C36" s="318"/>
    </row>
    <row r="37" spans="1:3" s="100" customFormat="1" ht="12" customHeight="1" thickBot="1" x14ac:dyDescent="0.25">
      <c r="A37" s="32" t="s">
        <v>23</v>
      </c>
      <c r="B37" s="21" t="s">
        <v>445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283</v>
      </c>
      <c r="C38" s="317"/>
    </row>
    <row r="39" spans="1:3" s="100" customFormat="1" ht="12" customHeight="1" x14ac:dyDescent="0.2">
      <c r="A39" s="463" t="s">
        <v>93</v>
      </c>
      <c r="B39" s="444" t="s">
        <v>284</v>
      </c>
      <c r="C39" s="316"/>
    </row>
    <row r="40" spans="1:3" s="100" customFormat="1" ht="12" customHeight="1" x14ac:dyDescent="0.2">
      <c r="A40" s="463" t="s">
        <v>94</v>
      </c>
      <c r="B40" s="444" t="s">
        <v>285</v>
      </c>
      <c r="C40" s="316"/>
    </row>
    <row r="41" spans="1:3" s="100" customFormat="1" ht="12" customHeight="1" x14ac:dyDescent="0.2">
      <c r="A41" s="463" t="s">
        <v>176</v>
      </c>
      <c r="B41" s="444" t="s">
        <v>286</v>
      </c>
      <c r="C41" s="316"/>
    </row>
    <row r="42" spans="1:3" s="100" customFormat="1" ht="12" customHeight="1" x14ac:dyDescent="0.2">
      <c r="A42" s="463" t="s">
        <v>177</v>
      </c>
      <c r="B42" s="444" t="s">
        <v>287</v>
      </c>
      <c r="C42" s="316"/>
    </row>
    <row r="43" spans="1:3" s="100" customFormat="1" ht="12" customHeight="1" x14ac:dyDescent="0.2">
      <c r="A43" s="463" t="s">
        <v>178</v>
      </c>
      <c r="B43" s="444" t="s">
        <v>288</v>
      </c>
      <c r="C43" s="316"/>
    </row>
    <row r="44" spans="1:3" s="100" customFormat="1" ht="12" customHeight="1" x14ac:dyDescent="0.2">
      <c r="A44" s="463" t="s">
        <v>179</v>
      </c>
      <c r="B44" s="444" t="s">
        <v>289</v>
      </c>
      <c r="C44" s="316"/>
    </row>
    <row r="45" spans="1:3" s="100" customFormat="1" ht="12" customHeight="1" x14ac:dyDescent="0.2">
      <c r="A45" s="463" t="s">
        <v>180</v>
      </c>
      <c r="B45" s="444" t="s">
        <v>572</v>
      </c>
      <c r="C45" s="316"/>
    </row>
    <row r="46" spans="1:3" s="100" customFormat="1" ht="12" customHeight="1" x14ac:dyDescent="0.2">
      <c r="A46" s="463" t="s">
        <v>281</v>
      </c>
      <c r="B46" s="444" t="s">
        <v>291</v>
      </c>
      <c r="C46" s="319"/>
    </row>
    <row r="47" spans="1:3" s="100" customFormat="1" ht="12" customHeight="1" x14ac:dyDescent="0.2">
      <c r="A47" s="464" t="s">
        <v>282</v>
      </c>
      <c r="B47" s="445" t="s">
        <v>447</v>
      </c>
      <c r="C47" s="429"/>
    </row>
    <row r="48" spans="1:3" s="100" customFormat="1" ht="12" customHeight="1" thickBot="1" x14ac:dyDescent="0.25">
      <c r="A48" s="464" t="s">
        <v>446</v>
      </c>
      <c r="B48" s="445" t="s">
        <v>292</v>
      </c>
      <c r="C48" s="429"/>
    </row>
    <row r="49" spans="1:3" s="100" customFormat="1" ht="12" customHeight="1" thickBot="1" x14ac:dyDescent="0.25">
      <c r="A49" s="32" t="s">
        <v>24</v>
      </c>
      <c r="B49" s="21" t="s">
        <v>293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297</v>
      </c>
      <c r="C50" s="487"/>
    </row>
    <row r="51" spans="1:3" s="100" customFormat="1" ht="12" customHeight="1" x14ac:dyDescent="0.2">
      <c r="A51" s="463" t="s">
        <v>96</v>
      </c>
      <c r="B51" s="444" t="s">
        <v>298</v>
      </c>
      <c r="C51" s="319"/>
    </row>
    <row r="52" spans="1:3" s="100" customFormat="1" ht="12" customHeight="1" x14ac:dyDescent="0.2">
      <c r="A52" s="463" t="s">
        <v>294</v>
      </c>
      <c r="B52" s="444" t="s">
        <v>299</v>
      </c>
      <c r="C52" s="319"/>
    </row>
    <row r="53" spans="1:3" s="100" customFormat="1" ht="12" customHeight="1" x14ac:dyDescent="0.2">
      <c r="A53" s="463" t="s">
        <v>295</v>
      </c>
      <c r="B53" s="444" t="s">
        <v>300</v>
      </c>
      <c r="C53" s="319"/>
    </row>
    <row r="54" spans="1:3" s="100" customFormat="1" ht="12" customHeight="1" thickBot="1" x14ac:dyDescent="0.25">
      <c r="A54" s="464" t="s">
        <v>296</v>
      </c>
      <c r="B54" s="445" t="s">
        <v>301</v>
      </c>
      <c r="C54" s="429"/>
    </row>
    <row r="55" spans="1:3" s="100" customFormat="1" ht="12" customHeight="1" thickBot="1" x14ac:dyDescent="0.25">
      <c r="A55" s="32" t="s">
        <v>181</v>
      </c>
      <c r="B55" s="21" t="s">
        <v>302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303</v>
      </c>
      <c r="C56" s="317"/>
    </row>
    <row r="57" spans="1:3" s="100" customFormat="1" ht="12" customHeight="1" x14ac:dyDescent="0.2">
      <c r="A57" s="463" t="s">
        <v>98</v>
      </c>
      <c r="B57" s="444" t="s">
        <v>437</v>
      </c>
      <c r="C57" s="316"/>
    </row>
    <row r="58" spans="1:3" s="100" customFormat="1" ht="12" customHeight="1" x14ac:dyDescent="0.2">
      <c r="A58" s="463" t="s">
        <v>306</v>
      </c>
      <c r="B58" s="444" t="s">
        <v>304</v>
      </c>
      <c r="C58" s="316"/>
    </row>
    <row r="59" spans="1:3" s="100" customFormat="1" ht="12" customHeight="1" thickBot="1" x14ac:dyDescent="0.25">
      <c r="A59" s="464" t="s">
        <v>307</v>
      </c>
      <c r="B59" s="445" t="s">
        <v>305</v>
      </c>
      <c r="C59" s="318"/>
    </row>
    <row r="60" spans="1:3" s="100" customFormat="1" ht="12" customHeight="1" thickBot="1" x14ac:dyDescent="0.25">
      <c r="A60" s="32" t="s">
        <v>26</v>
      </c>
      <c r="B60" s="309" t="s">
        <v>308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310</v>
      </c>
      <c r="C61" s="319"/>
    </row>
    <row r="62" spans="1:3" s="100" customFormat="1" ht="12" customHeight="1" x14ac:dyDescent="0.2">
      <c r="A62" s="463" t="s">
        <v>183</v>
      </c>
      <c r="B62" s="444" t="s">
        <v>438</v>
      </c>
      <c r="C62" s="319"/>
    </row>
    <row r="63" spans="1:3" s="100" customFormat="1" ht="12" customHeight="1" x14ac:dyDescent="0.2">
      <c r="A63" s="463" t="s">
        <v>236</v>
      </c>
      <c r="B63" s="444" t="s">
        <v>311</v>
      </c>
      <c r="C63" s="319"/>
    </row>
    <row r="64" spans="1:3" s="100" customFormat="1" ht="12" customHeight="1" thickBot="1" x14ac:dyDescent="0.25">
      <c r="A64" s="464" t="s">
        <v>309</v>
      </c>
      <c r="B64" s="445" t="s">
        <v>312</v>
      </c>
      <c r="C64" s="319"/>
    </row>
    <row r="65" spans="1:3" s="100" customFormat="1" ht="12" customHeight="1" thickBot="1" x14ac:dyDescent="0.25">
      <c r="A65" s="32" t="s">
        <v>27</v>
      </c>
      <c r="B65" s="21" t="s">
        <v>313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404</v>
      </c>
      <c r="B66" s="309" t="s">
        <v>315</v>
      </c>
      <c r="C66" s="314">
        <f>SUM(C67:C69)</f>
        <v>0</v>
      </c>
    </row>
    <row r="67" spans="1:3" s="100" customFormat="1" ht="12" customHeight="1" x14ac:dyDescent="0.2">
      <c r="A67" s="462" t="s">
        <v>346</v>
      </c>
      <c r="B67" s="443" t="s">
        <v>316</v>
      </c>
      <c r="C67" s="319"/>
    </row>
    <row r="68" spans="1:3" s="100" customFormat="1" ht="12" customHeight="1" x14ac:dyDescent="0.2">
      <c r="A68" s="463" t="s">
        <v>355</v>
      </c>
      <c r="B68" s="444" t="s">
        <v>317</v>
      </c>
      <c r="C68" s="319"/>
    </row>
    <row r="69" spans="1:3" s="100" customFormat="1" ht="12" customHeight="1" thickBot="1" x14ac:dyDescent="0.25">
      <c r="A69" s="464" t="s">
        <v>356</v>
      </c>
      <c r="B69" s="446" t="s">
        <v>318</v>
      </c>
      <c r="C69" s="319"/>
    </row>
    <row r="70" spans="1:3" s="100" customFormat="1" ht="12" customHeight="1" thickBot="1" x14ac:dyDescent="0.2">
      <c r="A70" s="465" t="s">
        <v>319</v>
      </c>
      <c r="B70" s="309" t="s">
        <v>320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321</v>
      </c>
      <c r="C71" s="319"/>
    </row>
    <row r="72" spans="1:3" s="100" customFormat="1" ht="12" customHeight="1" x14ac:dyDescent="0.2">
      <c r="A72" s="463" t="s">
        <v>151</v>
      </c>
      <c r="B72" s="444" t="s">
        <v>322</v>
      </c>
      <c r="C72" s="319"/>
    </row>
    <row r="73" spans="1:3" s="100" customFormat="1" ht="12" customHeight="1" x14ac:dyDescent="0.2">
      <c r="A73" s="463" t="s">
        <v>347</v>
      </c>
      <c r="B73" s="444" t="s">
        <v>323</v>
      </c>
      <c r="C73" s="319"/>
    </row>
    <row r="74" spans="1:3" s="100" customFormat="1" ht="12" customHeight="1" thickBot="1" x14ac:dyDescent="0.25">
      <c r="A74" s="464" t="s">
        <v>348</v>
      </c>
      <c r="B74" s="445" t="s">
        <v>324</v>
      </c>
      <c r="C74" s="319"/>
    </row>
    <row r="75" spans="1:3" s="100" customFormat="1" ht="12" customHeight="1" thickBot="1" x14ac:dyDescent="0.2">
      <c r="A75" s="465" t="s">
        <v>325</v>
      </c>
      <c r="B75" s="309" t="s">
        <v>326</v>
      </c>
      <c r="C75" s="314">
        <f>SUM(C76:C77)</f>
        <v>0</v>
      </c>
    </row>
    <row r="76" spans="1:3" s="100" customFormat="1" ht="12" customHeight="1" x14ac:dyDescent="0.2">
      <c r="A76" s="462" t="s">
        <v>349</v>
      </c>
      <c r="B76" s="443" t="s">
        <v>327</v>
      </c>
      <c r="C76" s="319"/>
    </row>
    <row r="77" spans="1:3" s="100" customFormat="1" ht="12" customHeight="1" thickBot="1" x14ac:dyDescent="0.25">
      <c r="A77" s="464" t="s">
        <v>350</v>
      </c>
      <c r="B77" s="445" t="s">
        <v>328</v>
      </c>
      <c r="C77" s="319"/>
    </row>
    <row r="78" spans="1:3" s="99" customFormat="1" ht="12" customHeight="1" thickBot="1" x14ac:dyDescent="0.2">
      <c r="A78" s="465" t="s">
        <v>329</v>
      </c>
      <c r="B78" s="309" t="s">
        <v>330</v>
      </c>
      <c r="C78" s="314">
        <f>SUM(C79:C81)</f>
        <v>0</v>
      </c>
    </row>
    <row r="79" spans="1:3" s="100" customFormat="1" ht="12" customHeight="1" x14ac:dyDescent="0.2">
      <c r="A79" s="462" t="s">
        <v>351</v>
      </c>
      <c r="B79" s="443" t="s">
        <v>331</v>
      </c>
      <c r="C79" s="319"/>
    </row>
    <row r="80" spans="1:3" s="100" customFormat="1" ht="12" customHeight="1" x14ac:dyDescent="0.2">
      <c r="A80" s="463" t="s">
        <v>352</v>
      </c>
      <c r="B80" s="444" t="s">
        <v>332</v>
      </c>
      <c r="C80" s="319"/>
    </row>
    <row r="81" spans="1:3" s="100" customFormat="1" ht="12" customHeight="1" thickBot="1" x14ac:dyDescent="0.25">
      <c r="A81" s="464" t="s">
        <v>353</v>
      </c>
      <c r="B81" s="445" t="s">
        <v>333</v>
      </c>
      <c r="C81" s="319"/>
    </row>
    <row r="82" spans="1:3" s="100" customFormat="1" ht="12" customHeight="1" thickBot="1" x14ac:dyDescent="0.2">
      <c r="A82" s="465" t="s">
        <v>334</v>
      </c>
      <c r="B82" s="309" t="s">
        <v>354</v>
      </c>
      <c r="C82" s="314">
        <f>SUM(C83:C86)</f>
        <v>0</v>
      </c>
    </row>
    <row r="83" spans="1:3" s="100" customFormat="1" ht="12" customHeight="1" x14ac:dyDescent="0.2">
      <c r="A83" s="466" t="s">
        <v>335</v>
      </c>
      <c r="B83" s="443" t="s">
        <v>336</v>
      </c>
      <c r="C83" s="319"/>
    </row>
    <row r="84" spans="1:3" s="100" customFormat="1" ht="12" customHeight="1" x14ac:dyDescent="0.2">
      <c r="A84" s="467" t="s">
        <v>337</v>
      </c>
      <c r="B84" s="444" t="s">
        <v>338</v>
      </c>
      <c r="C84" s="319"/>
    </row>
    <row r="85" spans="1:3" s="100" customFormat="1" ht="12" customHeight="1" x14ac:dyDescent="0.2">
      <c r="A85" s="467" t="s">
        <v>339</v>
      </c>
      <c r="B85" s="444" t="s">
        <v>340</v>
      </c>
      <c r="C85" s="319"/>
    </row>
    <row r="86" spans="1:3" s="99" customFormat="1" ht="12" customHeight="1" thickBot="1" x14ac:dyDescent="0.25">
      <c r="A86" s="468" t="s">
        <v>341</v>
      </c>
      <c r="B86" s="445" t="s">
        <v>342</v>
      </c>
      <c r="C86" s="319"/>
    </row>
    <row r="87" spans="1:3" s="99" customFormat="1" ht="12" customHeight="1" thickBot="1" x14ac:dyDescent="0.2">
      <c r="A87" s="465" t="s">
        <v>343</v>
      </c>
      <c r="B87" s="309" t="s">
        <v>486</v>
      </c>
      <c r="C87" s="488"/>
    </row>
    <row r="88" spans="1:3" s="99" customFormat="1" ht="12" customHeight="1" thickBot="1" x14ac:dyDescent="0.2">
      <c r="A88" s="465" t="s">
        <v>518</v>
      </c>
      <c r="B88" s="309" t="s">
        <v>344</v>
      </c>
      <c r="C88" s="488"/>
    </row>
    <row r="89" spans="1:3" s="99" customFormat="1" ht="12" customHeight="1" thickBot="1" x14ac:dyDescent="0.2">
      <c r="A89" s="465" t="s">
        <v>519</v>
      </c>
      <c r="B89" s="450" t="s">
        <v>489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520</v>
      </c>
      <c r="B90" s="451" t="s">
        <v>521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525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522</v>
      </c>
      <c r="C99" s="318"/>
    </row>
    <row r="100" spans="1:3" ht="12" customHeight="1" x14ac:dyDescent="0.2">
      <c r="A100" s="463" t="s">
        <v>104</v>
      </c>
      <c r="B100" s="149" t="s">
        <v>452</v>
      </c>
      <c r="C100" s="318"/>
    </row>
    <row r="101" spans="1:3" ht="12" customHeight="1" x14ac:dyDescent="0.2">
      <c r="A101" s="463" t="s">
        <v>114</v>
      </c>
      <c r="B101" s="149" t="s">
        <v>451</v>
      </c>
      <c r="C101" s="318"/>
    </row>
    <row r="102" spans="1:3" ht="12" customHeight="1" x14ac:dyDescent="0.2">
      <c r="A102" s="463" t="s">
        <v>115</v>
      </c>
      <c r="B102" s="149" t="s">
        <v>360</v>
      </c>
      <c r="C102" s="318"/>
    </row>
    <row r="103" spans="1:3" ht="12" customHeight="1" x14ac:dyDescent="0.2">
      <c r="A103" s="463" t="s">
        <v>116</v>
      </c>
      <c r="B103" s="150" t="s">
        <v>361</v>
      </c>
      <c r="C103" s="318"/>
    </row>
    <row r="104" spans="1:3" ht="12" customHeight="1" x14ac:dyDescent="0.2">
      <c r="A104" s="463" t="s">
        <v>117</v>
      </c>
      <c r="B104" s="150" t="s">
        <v>362</v>
      </c>
      <c r="C104" s="318"/>
    </row>
    <row r="105" spans="1:3" ht="12" customHeight="1" x14ac:dyDescent="0.2">
      <c r="A105" s="463" t="s">
        <v>119</v>
      </c>
      <c r="B105" s="149" t="s">
        <v>363</v>
      </c>
      <c r="C105" s="318"/>
    </row>
    <row r="106" spans="1:3" ht="12" customHeight="1" x14ac:dyDescent="0.2">
      <c r="A106" s="463" t="s">
        <v>187</v>
      </c>
      <c r="B106" s="149" t="s">
        <v>364</v>
      </c>
      <c r="C106" s="318"/>
    </row>
    <row r="107" spans="1:3" ht="12" customHeight="1" x14ac:dyDescent="0.2">
      <c r="A107" s="463" t="s">
        <v>358</v>
      </c>
      <c r="B107" s="150" t="s">
        <v>365</v>
      </c>
      <c r="C107" s="318"/>
    </row>
    <row r="108" spans="1:3" ht="12" customHeight="1" x14ac:dyDescent="0.2">
      <c r="A108" s="471" t="s">
        <v>359</v>
      </c>
      <c r="B108" s="151" t="s">
        <v>366</v>
      </c>
      <c r="C108" s="318"/>
    </row>
    <row r="109" spans="1:3" ht="12" customHeight="1" x14ac:dyDescent="0.2">
      <c r="A109" s="463" t="s">
        <v>449</v>
      </c>
      <c r="B109" s="151" t="s">
        <v>367</v>
      </c>
      <c r="C109" s="318"/>
    </row>
    <row r="110" spans="1:3" ht="12" customHeight="1" x14ac:dyDescent="0.2">
      <c r="A110" s="463" t="s">
        <v>450</v>
      </c>
      <c r="B110" s="150" t="s">
        <v>368</v>
      </c>
      <c r="C110" s="316"/>
    </row>
    <row r="111" spans="1:3" ht="12" customHeight="1" x14ac:dyDescent="0.2">
      <c r="A111" s="463" t="s">
        <v>454</v>
      </c>
      <c r="B111" s="11" t="s">
        <v>51</v>
      </c>
      <c r="C111" s="316"/>
    </row>
    <row r="112" spans="1:3" ht="12" customHeight="1" x14ac:dyDescent="0.2">
      <c r="A112" s="464" t="s">
        <v>455</v>
      </c>
      <c r="B112" s="8" t="s">
        <v>523</v>
      </c>
      <c r="C112" s="318"/>
    </row>
    <row r="113" spans="1:3" ht="12" customHeight="1" thickBot="1" x14ac:dyDescent="0.25">
      <c r="A113" s="472" t="s">
        <v>456</v>
      </c>
      <c r="B113" s="152" t="s">
        <v>524</v>
      </c>
      <c r="C113" s="322"/>
    </row>
    <row r="114" spans="1:3" ht="12" customHeight="1" thickBot="1" x14ac:dyDescent="0.25">
      <c r="A114" s="32" t="s">
        <v>20</v>
      </c>
      <c r="B114" s="27" t="s">
        <v>369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235</v>
      </c>
      <c r="C115" s="317"/>
    </row>
    <row r="116" spans="1:3" ht="12" customHeight="1" x14ac:dyDescent="0.2">
      <c r="A116" s="462" t="s">
        <v>106</v>
      </c>
      <c r="B116" s="12" t="s">
        <v>373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374</v>
      </c>
      <c r="C118" s="281"/>
    </row>
    <row r="119" spans="1:3" ht="12" customHeight="1" x14ac:dyDescent="0.2">
      <c r="A119" s="462" t="s">
        <v>109</v>
      </c>
      <c r="B119" s="311" t="s">
        <v>237</v>
      </c>
      <c r="C119" s="281"/>
    </row>
    <row r="120" spans="1:3" ht="12" customHeight="1" x14ac:dyDescent="0.2">
      <c r="A120" s="462" t="s">
        <v>118</v>
      </c>
      <c r="B120" s="310" t="s">
        <v>439</v>
      </c>
      <c r="C120" s="281"/>
    </row>
    <row r="121" spans="1:3" ht="12" customHeight="1" x14ac:dyDescent="0.2">
      <c r="A121" s="462" t="s">
        <v>120</v>
      </c>
      <c r="B121" s="439" t="s">
        <v>379</v>
      </c>
      <c r="C121" s="281"/>
    </row>
    <row r="122" spans="1:3" ht="12" customHeight="1" x14ac:dyDescent="0.2">
      <c r="A122" s="462" t="s">
        <v>189</v>
      </c>
      <c r="B122" s="150" t="s">
        <v>362</v>
      </c>
      <c r="C122" s="281"/>
    </row>
    <row r="123" spans="1:3" ht="12" customHeight="1" x14ac:dyDescent="0.2">
      <c r="A123" s="462" t="s">
        <v>190</v>
      </c>
      <c r="B123" s="150" t="s">
        <v>378</v>
      </c>
      <c r="C123" s="281"/>
    </row>
    <row r="124" spans="1:3" ht="12" customHeight="1" x14ac:dyDescent="0.2">
      <c r="A124" s="462" t="s">
        <v>191</v>
      </c>
      <c r="B124" s="150" t="s">
        <v>377</v>
      </c>
      <c r="C124" s="281"/>
    </row>
    <row r="125" spans="1:3" ht="12" customHeight="1" x14ac:dyDescent="0.2">
      <c r="A125" s="462" t="s">
        <v>370</v>
      </c>
      <c r="B125" s="150" t="s">
        <v>365</v>
      </c>
      <c r="C125" s="281"/>
    </row>
    <row r="126" spans="1:3" ht="12" customHeight="1" x14ac:dyDescent="0.2">
      <c r="A126" s="462" t="s">
        <v>371</v>
      </c>
      <c r="B126" s="150" t="s">
        <v>376</v>
      </c>
      <c r="C126" s="281"/>
    </row>
    <row r="127" spans="1:3" ht="12" customHeight="1" thickBot="1" x14ac:dyDescent="0.25">
      <c r="A127" s="471" t="s">
        <v>372</v>
      </c>
      <c r="B127" s="150" t="s">
        <v>375</v>
      </c>
      <c r="C127" s="283"/>
    </row>
    <row r="128" spans="1:3" ht="12" customHeight="1" thickBot="1" x14ac:dyDescent="0.25">
      <c r="A128" s="32" t="s">
        <v>21</v>
      </c>
      <c r="B128" s="130" t="s">
        <v>459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460</v>
      </c>
      <c r="C129" s="314">
        <f>+C130+C131+C132</f>
        <v>0</v>
      </c>
    </row>
    <row r="130" spans="1:11" s="101" customFormat="1" ht="12" customHeight="1" x14ac:dyDescent="0.2">
      <c r="A130" s="462" t="s">
        <v>274</v>
      </c>
      <c r="B130" s="9" t="s">
        <v>528</v>
      </c>
      <c r="C130" s="281"/>
    </row>
    <row r="131" spans="1:11" ht="12" customHeight="1" x14ac:dyDescent="0.2">
      <c r="A131" s="462" t="s">
        <v>275</v>
      </c>
      <c r="B131" s="9" t="s">
        <v>468</v>
      </c>
      <c r="C131" s="281"/>
    </row>
    <row r="132" spans="1:11" ht="12" customHeight="1" thickBot="1" x14ac:dyDescent="0.25">
      <c r="A132" s="471" t="s">
        <v>276</v>
      </c>
      <c r="B132" s="7" t="s">
        <v>527</v>
      </c>
      <c r="C132" s="281"/>
    </row>
    <row r="133" spans="1:11" ht="12" customHeight="1" thickBot="1" x14ac:dyDescent="0.25">
      <c r="A133" s="32" t="s">
        <v>23</v>
      </c>
      <c r="B133" s="130" t="s">
        <v>461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470</v>
      </c>
      <c r="C134" s="281"/>
    </row>
    <row r="135" spans="1:11" ht="12" customHeight="1" x14ac:dyDescent="0.2">
      <c r="A135" s="462" t="s">
        <v>93</v>
      </c>
      <c r="B135" s="9" t="s">
        <v>462</v>
      </c>
      <c r="C135" s="281"/>
    </row>
    <row r="136" spans="1:11" ht="12" customHeight="1" x14ac:dyDescent="0.2">
      <c r="A136" s="462" t="s">
        <v>94</v>
      </c>
      <c r="B136" s="9" t="s">
        <v>463</v>
      </c>
      <c r="C136" s="281"/>
    </row>
    <row r="137" spans="1:11" ht="12" customHeight="1" x14ac:dyDescent="0.2">
      <c r="A137" s="462" t="s">
        <v>176</v>
      </c>
      <c r="B137" s="9" t="s">
        <v>526</v>
      </c>
      <c r="C137" s="281"/>
    </row>
    <row r="138" spans="1:11" ht="12" customHeight="1" x14ac:dyDescent="0.2">
      <c r="A138" s="462" t="s">
        <v>177</v>
      </c>
      <c r="B138" s="9" t="s">
        <v>465</v>
      </c>
      <c r="C138" s="281"/>
    </row>
    <row r="139" spans="1:11" s="101" customFormat="1" ht="12" customHeight="1" thickBot="1" x14ac:dyDescent="0.25">
      <c r="A139" s="471" t="s">
        <v>178</v>
      </c>
      <c r="B139" s="7" t="s">
        <v>466</v>
      </c>
      <c r="C139" s="281"/>
    </row>
    <row r="140" spans="1:11" ht="12" customHeight="1" thickBot="1" x14ac:dyDescent="0.25">
      <c r="A140" s="32" t="s">
        <v>24</v>
      </c>
      <c r="B140" s="130" t="s">
        <v>554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380</v>
      </c>
      <c r="C141" s="281"/>
    </row>
    <row r="142" spans="1:11" ht="12" customHeight="1" x14ac:dyDescent="0.2">
      <c r="A142" s="462" t="s">
        <v>96</v>
      </c>
      <c r="B142" s="9" t="s">
        <v>381</v>
      </c>
      <c r="C142" s="281"/>
    </row>
    <row r="143" spans="1:11" ht="12" customHeight="1" x14ac:dyDescent="0.2">
      <c r="A143" s="462" t="s">
        <v>294</v>
      </c>
      <c r="B143" s="9" t="s">
        <v>553</v>
      </c>
      <c r="C143" s="281"/>
    </row>
    <row r="144" spans="1:11" s="101" customFormat="1" ht="12" customHeight="1" x14ac:dyDescent="0.2">
      <c r="A144" s="462" t="s">
        <v>295</v>
      </c>
      <c r="B144" s="9" t="s">
        <v>475</v>
      </c>
      <c r="C144" s="281"/>
    </row>
    <row r="145" spans="1:3" s="101" customFormat="1" ht="12" customHeight="1" thickBot="1" x14ac:dyDescent="0.25">
      <c r="A145" s="471" t="s">
        <v>296</v>
      </c>
      <c r="B145" s="7" t="s">
        <v>400</v>
      </c>
      <c r="C145" s="281"/>
    </row>
    <row r="146" spans="1:3" s="101" customFormat="1" ht="12" customHeight="1" thickBot="1" x14ac:dyDescent="0.25">
      <c r="A146" s="32" t="s">
        <v>25</v>
      </c>
      <c r="B146" s="130" t="s">
        <v>476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471</v>
      </c>
      <c r="C147" s="281"/>
    </row>
    <row r="148" spans="1:3" s="101" customFormat="1" ht="12" customHeight="1" x14ac:dyDescent="0.2">
      <c r="A148" s="462" t="s">
        <v>98</v>
      </c>
      <c r="B148" s="9" t="s">
        <v>478</v>
      </c>
      <c r="C148" s="281"/>
    </row>
    <row r="149" spans="1:3" s="101" customFormat="1" ht="12" customHeight="1" x14ac:dyDescent="0.2">
      <c r="A149" s="462" t="s">
        <v>306</v>
      </c>
      <c r="B149" s="9" t="s">
        <v>473</v>
      </c>
      <c r="C149" s="281"/>
    </row>
    <row r="150" spans="1:3" s="101" customFormat="1" ht="12" customHeight="1" x14ac:dyDescent="0.2">
      <c r="A150" s="462" t="s">
        <v>307</v>
      </c>
      <c r="B150" s="9" t="s">
        <v>529</v>
      </c>
      <c r="C150" s="281"/>
    </row>
    <row r="151" spans="1:3" ht="12.75" customHeight="1" thickBot="1" x14ac:dyDescent="0.25">
      <c r="A151" s="471" t="s">
        <v>477</v>
      </c>
      <c r="B151" s="7" t="s">
        <v>480</v>
      </c>
      <c r="C151" s="283"/>
    </row>
    <row r="152" spans="1:3" ht="12.75" customHeight="1" thickBot="1" x14ac:dyDescent="0.25">
      <c r="A152" s="518" t="s">
        <v>26</v>
      </c>
      <c r="B152" s="130" t="s">
        <v>481</v>
      </c>
      <c r="C152" s="323"/>
    </row>
    <row r="153" spans="1:3" ht="12.75" customHeight="1" thickBot="1" x14ac:dyDescent="0.25">
      <c r="A153" s="518" t="s">
        <v>27</v>
      </c>
      <c r="B153" s="130" t="s">
        <v>482</v>
      </c>
      <c r="C153" s="323"/>
    </row>
    <row r="154" spans="1:3" ht="12" customHeight="1" thickBot="1" x14ac:dyDescent="0.25">
      <c r="A154" s="32" t="s">
        <v>28</v>
      </c>
      <c r="B154" s="130" t="s">
        <v>484</v>
      </c>
      <c r="C154" s="453">
        <f>+C129+C133+C140+C146+C152+C153</f>
        <v>0</v>
      </c>
    </row>
    <row r="155" spans="1:3" ht="15" customHeight="1" thickBot="1" x14ac:dyDescent="0.25">
      <c r="A155" s="473" t="s">
        <v>29</v>
      </c>
      <c r="B155" s="405" t="s">
        <v>483</v>
      </c>
      <c r="C155" s="453">
        <f>+C128+C154</f>
        <v>0</v>
      </c>
    </row>
    <row r="156" spans="1:3" ht="13.5" thickBot="1" x14ac:dyDescent="0.25">
      <c r="A156" s="413"/>
      <c r="B156" s="414"/>
      <c r="C156" s="415"/>
    </row>
    <row r="157" spans="1:3" ht="15" customHeight="1" thickBot="1" x14ac:dyDescent="0.25">
      <c r="A157" s="261" t="s">
        <v>530</v>
      </c>
      <c r="B157" s="262"/>
      <c r="C157" s="127"/>
    </row>
    <row r="158" spans="1:3" ht="14.25" customHeight="1" thickBot="1" x14ac:dyDescent="0.25">
      <c r="A158" s="261" t="s">
        <v>209</v>
      </c>
      <c r="B158" s="262"/>
      <c r="C158" s="127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E19" sqref="E19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+CONCATENATE("9.1.1. melléklet a ……/",LEFT(ÖSSZEFÜGGÉSEK!A5,4),". (….) önkormányzati rendelethez")</f>
        <v>9.1.1.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231</v>
      </c>
      <c r="C2" s="377" t="s">
        <v>55</v>
      </c>
    </row>
    <row r="3" spans="1:3" s="97" customFormat="1" ht="16.5" thickBot="1" x14ac:dyDescent="0.25">
      <c r="A3" s="241" t="s">
        <v>206</v>
      </c>
      <c r="B3" s="376" t="s">
        <v>440</v>
      </c>
      <c r="C3" s="517" t="s">
        <v>60</v>
      </c>
    </row>
    <row r="4" spans="1:3" s="98" customFormat="1" ht="15.95" customHeight="1" thickBot="1" x14ac:dyDescent="0.3">
      <c r="A4" s="242"/>
      <c r="B4" s="242"/>
      <c r="C4" s="243" t="str">
        <f>'9.1.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378" t="s">
        <v>56</v>
      </c>
    </row>
    <row r="6" spans="1:3" s="71" customFormat="1" ht="12.95" customHeight="1" thickBot="1" x14ac:dyDescent="0.25">
      <c r="A6" s="206"/>
      <c r="B6" s="207" t="s">
        <v>504</v>
      </c>
      <c r="C6" s="208" t="s">
        <v>505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258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259</v>
      </c>
      <c r="C9" s="317"/>
    </row>
    <row r="10" spans="1:3" s="100" customFormat="1" ht="12" customHeight="1" x14ac:dyDescent="0.2">
      <c r="A10" s="463" t="s">
        <v>100</v>
      </c>
      <c r="B10" s="444" t="s">
        <v>260</v>
      </c>
      <c r="C10" s="316"/>
    </row>
    <row r="11" spans="1:3" s="100" customFormat="1" ht="12" customHeight="1" x14ac:dyDescent="0.2">
      <c r="A11" s="463" t="s">
        <v>101</v>
      </c>
      <c r="B11" s="444" t="s">
        <v>563</v>
      </c>
      <c r="C11" s="316"/>
    </row>
    <row r="12" spans="1:3" s="100" customFormat="1" ht="12" customHeight="1" x14ac:dyDescent="0.2">
      <c r="A12" s="463" t="s">
        <v>102</v>
      </c>
      <c r="B12" s="444" t="s">
        <v>262</v>
      </c>
      <c r="C12" s="316"/>
    </row>
    <row r="13" spans="1:3" s="100" customFormat="1" ht="12" customHeight="1" x14ac:dyDescent="0.2">
      <c r="A13" s="463" t="s">
        <v>149</v>
      </c>
      <c r="B13" s="444" t="s">
        <v>517</v>
      </c>
      <c r="C13" s="316"/>
    </row>
    <row r="14" spans="1:3" s="99" customFormat="1" ht="12" customHeight="1" thickBot="1" x14ac:dyDescent="0.25">
      <c r="A14" s="464" t="s">
        <v>103</v>
      </c>
      <c r="B14" s="445" t="s">
        <v>444</v>
      </c>
      <c r="C14" s="316"/>
    </row>
    <row r="15" spans="1:3" s="99" customFormat="1" ht="12" customHeight="1" thickBot="1" x14ac:dyDescent="0.25">
      <c r="A15" s="32" t="s">
        <v>20</v>
      </c>
      <c r="B15" s="309" t="s">
        <v>263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264</v>
      </c>
      <c r="C16" s="317"/>
    </row>
    <row r="17" spans="1:3" s="99" customFormat="1" ht="12" customHeight="1" x14ac:dyDescent="0.2">
      <c r="A17" s="463" t="s">
        <v>106</v>
      </c>
      <c r="B17" s="444" t="s">
        <v>265</v>
      </c>
      <c r="C17" s="316"/>
    </row>
    <row r="18" spans="1:3" s="99" customFormat="1" ht="12" customHeight="1" x14ac:dyDescent="0.2">
      <c r="A18" s="463" t="s">
        <v>107</v>
      </c>
      <c r="B18" s="444" t="s">
        <v>433</v>
      </c>
      <c r="C18" s="316"/>
    </row>
    <row r="19" spans="1:3" s="99" customFormat="1" ht="12" customHeight="1" x14ac:dyDescent="0.2">
      <c r="A19" s="463" t="s">
        <v>108</v>
      </c>
      <c r="B19" s="444" t="s">
        <v>434</v>
      </c>
      <c r="C19" s="316"/>
    </row>
    <row r="20" spans="1:3" s="99" customFormat="1" ht="12" customHeight="1" x14ac:dyDescent="0.2">
      <c r="A20" s="463" t="s">
        <v>109</v>
      </c>
      <c r="B20" s="444" t="s">
        <v>266</v>
      </c>
      <c r="C20" s="316"/>
    </row>
    <row r="21" spans="1:3" s="100" customFormat="1" ht="12" customHeight="1" thickBot="1" x14ac:dyDescent="0.25">
      <c r="A21" s="464" t="s">
        <v>118</v>
      </c>
      <c r="B21" s="445" t="s">
        <v>267</v>
      </c>
      <c r="C21" s="318"/>
    </row>
    <row r="22" spans="1:3" s="100" customFormat="1" ht="12" customHeight="1" thickBot="1" x14ac:dyDescent="0.25">
      <c r="A22" s="32" t="s">
        <v>21</v>
      </c>
      <c r="B22" s="21" t="s">
        <v>268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269</v>
      </c>
      <c r="C23" s="317"/>
    </row>
    <row r="24" spans="1:3" s="99" customFormat="1" ht="12" customHeight="1" x14ac:dyDescent="0.2">
      <c r="A24" s="463" t="s">
        <v>89</v>
      </c>
      <c r="B24" s="444" t="s">
        <v>270</v>
      </c>
      <c r="C24" s="316"/>
    </row>
    <row r="25" spans="1:3" s="100" customFormat="1" ht="12" customHeight="1" x14ac:dyDescent="0.2">
      <c r="A25" s="463" t="s">
        <v>90</v>
      </c>
      <c r="B25" s="444" t="s">
        <v>435</v>
      </c>
      <c r="C25" s="316"/>
    </row>
    <row r="26" spans="1:3" s="100" customFormat="1" ht="12" customHeight="1" x14ac:dyDescent="0.2">
      <c r="A26" s="463" t="s">
        <v>91</v>
      </c>
      <c r="B26" s="444" t="s">
        <v>436</v>
      </c>
      <c r="C26" s="316"/>
    </row>
    <row r="27" spans="1:3" s="100" customFormat="1" ht="12" customHeight="1" x14ac:dyDescent="0.2">
      <c r="A27" s="463" t="s">
        <v>172</v>
      </c>
      <c r="B27" s="444" t="s">
        <v>271</v>
      </c>
      <c r="C27" s="316"/>
    </row>
    <row r="28" spans="1:3" s="100" customFormat="1" ht="12" customHeight="1" thickBot="1" x14ac:dyDescent="0.25">
      <c r="A28" s="464" t="s">
        <v>173</v>
      </c>
      <c r="B28" s="445" t="s">
        <v>272</v>
      </c>
      <c r="C28" s="318"/>
    </row>
    <row r="29" spans="1:3" s="100" customFormat="1" ht="12" customHeight="1" thickBot="1" x14ac:dyDescent="0.25">
      <c r="A29" s="32" t="s">
        <v>174</v>
      </c>
      <c r="B29" s="21" t="s">
        <v>573</v>
      </c>
      <c r="C29" s="320">
        <f>SUM(C30:C36)</f>
        <v>0</v>
      </c>
    </row>
    <row r="30" spans="1:3" s="100" customFormat="1" ht="12" customHeight="1" x14ac:dyDescent="0.2">
      <c r="A30" s="462" t="s">
        <v>274</v>
      </c>
      <c r="B30" s="443" t="s">
        <v>568</v>
      </c>
      <c r="C30" s="317"/>
    </row>
    <row r="31" spans="1:3" s="100" customFormat="1" ht="12" customHeight="1" x14ac:dyDescent="0.2">
      <c r="A31" s="463" t="s">
        <v>275</v>
      </c>
      <c r="B31" s="444" t="s">
        <v>569</v>
      </c>
      <c r="C31" s="316"/>
    </row>
    <row r="32" spans="1:3" s="100" customFormat="1" ht="12" customHeight="1" x14ac:dyDescent="0.2">
      <c r="A32" s="463" t="s">
        <v>276</v>
      </c>
      <c r="B32" s="444" t="s">
        <v>570</v>
      </c>
      <c r="C32" s="316"/>
    </row>
    <row r="33" spans="1:3" s="100" customFormat="1" ht="12" customHeight="1" x14ac:dyDescent="0.2">
      <c r="A33" s="463" t="s">
        <v>277</v>
      </c>
      <c r="B33" s="444" t="s">
        <v>571</v>
      </c>
      <c r="C33" s="316"/>
    </row>
    <row r="34" spans="1:3" s="100" customFormat="1" ht="12" customHeight="1" x14ac:dyDescent="0.2">
      <c r="A34" s="463" t="s">
        <v>565</v>
      </c>
      <c r="B34" s="444" t="s">
        <v>278</v>
      </c>
      <c r="C34" s="316"/>
    </row>
    <row r="35" spans="1:3" s="100" customFormat="1" ht="12" customHeight="1" x14ac:dyDescent="0.2">
      <c r="A35" s="463" t="s">
        <v>566</v>
      </c>
      <c r="B35" s="444" t="s">
        <v>279</v>
      </c>
      <c r="C35" s="316"/>
    </row>
    <row r="36" spans="1:3" s="100" customFormat="1" ht="12" customHeight="1" thickBot="1" x14ac:dyDescent="0.25">
      <c r="A36" s="464" t="s">
        <v>567</v>
      </c>
      <c r="B36" s="543" t="s">
        <v>280</v>
      </c>
      <c r="C36" s="318"/>
    </row>
    <row r="37" spans="1:3" s="100" customFormat="1" ht="12" customHeight="1" thickBot="1" x14ac:dyDescent="0.25">
      <c r="A37" s="32" t="s">
        <v>23</v>
      </c>
      <c r="B37" s="21" t="s">
        <v>445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283</v>
      </c>
      <c r="C38" s="317"/>
    </row>
    <row r="39" spans="1:3" s="100" customFormat="1" ht="12" customHeight="1" x14ac:dyDescent="0.2">
      <c r="A39" s="463" t="s">
        <v>93</v>
      </c>
      <c r="B39" s="444" t="s">
        <v>284</v>
      </c>
      <c r="C39" s="316"/>
    </row>
    <row r="40" spans="1:3" s="100" customFormat="1" ht="12" customHeight="1" x14ac:dyDescent="0.2">
      <c r="A40" s="463" t="s">
        <v>94</v>
      </c>
      <c r="B40" s="444" t="s">
        <v>285</v>
      </c>
      <c r="C40" s="316"/>
    </row>
    <row r="41" spans="1:3" s="100" customFormat="1" ht="12" customHeight="1" x14ac:dyDescent="0.2">
      <c r="A41" s="463" t="s">
        <v>176</v>
      </c>
      <c r="B41" s="444" t="s">
        <v>286</v>
      </c>
      <c r="C41" s="316"/>
    </row>
    <row r="42" spans="1:3" s="100" customFormat="1" ht="12" customHeight="1" x14ac:dyDescent="0.2">
      <c r="A42" s="463" t="s">
        <v>177</v>
      </c>
      <c r="B42" s="444" t="s">
        <v>287</v>
      </c>
      <c r="C42" s="316"/>
    </row>
    <row r="43" spans="1:3" s="100" customFormat="1" ht="12" customHeight="1" x14ac:dyDescent="0.2">
      <c r="A43" s="463" t="s">
        <v>178</v>
      </c>
      <c r="B43" s="444" t="s">
        <v>288</v>
      </c>
      <c r="C43" s="316"/>
    </row>
    <row r="44" spans="1:3" s="100" customFormat="1" ht="12" customHeight="1" x14ac:dyDescent="0.2">
      <c r="A44" s="463" t="s">
        <v>179</v>
      </c>
      <c r="B44" s="444" t="s">
        <v>289</v>
      </c>
      <c r="C44" s="316"/>
    </row>
    <row r="45" spans="1:3" s="100" customFormat="1" ht="12" customHeight="1" x14ac:dyDescent="0.2">
      <c r="A45" s="463" t="s">
        <v>180</v>
      </c>
      <c r="B45" s="444" t="s">
        <v>572</v>
      </c>
      <c r="C45" s="316"/>
    </row>
    <row r="46" spans="1:3" s="100" customFormat="1" ht="12" customHeight="1" x14ac:dyDescent="0.2">
      <c r="A46" s="463" t="s">
        <v>281</v>
      </c>
      <c r="B46" s="444" t="s">
        <v>291</v>
      </c>
      <c r="C46" s="319"/>
    </row>
    <row r="47" spans="1:3" s="100" customFormat="1" ht="12" customHeight="1" x14ac:dyDescent="0.2">
      <c r="A47" s="464" t="s">
        <v>282</v>
      </c>
      <c r="B47" s="445" t="s">
        <v>447</v>
      </c>
      <c r="C47" s="429"/>
    </row>
    <row r="48" spans="1:3" s="100" customFormat="1" ht="12" customHeight="1" thickBot="1" x14ac:dyDescent="0.25">
      <c r="A48" s="464" t="s">
        <v>446</v>
      </c>
      <c r="B48" s="445" t="s">
        <v>292</v>
      </c>
      <c r="C48" s="429"/>
    </row>
    <row r="49" spans="1:3" s="100" customFormat="1" ht="12" customHeight="1" thickBot="1" x14ac:dyDescent="0.25">
      <c r="A49" s="32" t="s">
        <v>24</v>
      </c>
      <c r="B49" s="21" t="s">
        <v>293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297</v>
      </c>
      <c r="C50" s="487"/>
    </row>
    <row r="51" spans="1:3" s="100" customFormat="1" ht="12" customHeight="1" x14ac:dyDescent="0.2">
      <c r="A51" s="463" t="s">
        <v>96</v>
      </c>
      <c r="B51" s="444" t="s">
        <v>298</v>
      </c>
      <c r="C51" s="319"/>
    </row>
    <row r="52" spans="1:3" s="100" customFormat="1" ht="12" customHeight="1" x14ac:dyDescent="0.2">
      <c r="A52" s="463" t="s">
        <v>294</v>
      </c>
      <c r="B52" s="444" t="s">
        <v>299</v>
      </c>
      <c r="C52" s="319"/>
    </row>
    <row r="53" spans="1:3" s="100" customFormat="1" ht="12" customHeight="1" x14ac:dyDescent="0.2">
      <c r="A53" s="463" t="s">
        <v>295</v>
      </c>
      <c r="B53" s="444" t="s">
        <v>300</v>
      </c>
      <c r="C53" s="319"/>
    </row>
    <row r="54" spans="1:3" s="100" customFormat="1" ht="12" customHeight="1" thickBot="1" x14ac:dyDescent="0.25">
      <c r="A54" s="464" t="s">
        <v>296</v>
      </c>
      <c r="B54" s="445" t="s">
        <v>301</v>
      </c>
      <c r="C54" s="429"/>
    </row>
    <row r="55" spans="1:3" s="100" customFormat="1" ht="12" customHeight="1" thickBot="1" x14ac:dyDescent="0.25">
      <c r="A55" s="32" t="s">
        <v>181</v>
      </c>
      <c r="B55" s="21" t="s">
        <v>302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303</v>
      </c>
      <c r="C56" s="317"/>
    </row>
    <row r="57" spans="1:3" s="100" customFormat="1" ht="12" customHeight="1" x14ac:dyDescent="0.2">
      <c r="A57" s="463" t="s">
        <v>98</v>
      </c>
      <c r="B57" s="444" t="s">
        <v>437</v>
      </c>
      <c r="C57" s="316"/>
    </row>
    <row r="58" spans="1:3" s="100" customFormat="1" ht="12" customHeight="1" x14ac:dyDescent="0.2">
      <c r="A58" s="463" t="s">
        <v>306</v>
      </c>
      <c r="B58" s="444" t="s">
        <v>304</v>
      </c>
      <c r="C58" s="316"/>
    </row>
    <row r="59" spans="1:3" s="100" customFormat="1" ht="12" customHeight="1" thickBot="1" x14ac:dyDescent="0.25">
      <c r="A59" s="464" t="s">
        <v>307</v>
      </c>
      <c r="B59" s="445" t="s">
        <v>305</v>
      </c>
      <c r="C59" s="318"/>
    </row>
    <row r="60" spans="1:3" s="100" customFormat="1" ht="12" customHeight="1" thickBot="1" x14ac:dyDescent="0.25">
      <c r="A60" s="32" t="s">
        <v>26</v>
      </c>
      <c r="B60" s="309" t="s">
        <v>308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310</v>
      </c>
      <c r="C61" s="319"/>
    </row>
    <row r="62" spans="1:3" s="100" customFormat="1" ht="12" customHeight="1" x14ac:dyDescent="0.2">
      <c r="A62" s="463" t="s">
        <v>183</v>
      </c>
      <c r="B62" s="444" t="s">
        <v>438</v>
      </c>
      <c r="C62" s="319"/>
    </row>
    <row r="63" spans="1:3" s="100" customFormat="1" ht="12" customHeight="1" x14ac:dyDescent="0.2">
      <c r="A63" s="463" t="s">
        <v>236</v>
      </c>
      <c r="B63" s="444" t="s">
        <v>311</v>
      </c>
      <c r="C63" s="319"/>
    </row>
    <row r="64" spans="1:3" s="100" customFormat="1" ht="12" customHeight="1" thickBot="1" x14ac:dyDescent="0.25">
      <c r="A64" s="464" t="s">
        <v>309</v>
      </c>
      <c r="B64" s="445" t="s">
        <v>312</v>
      </c>
      <c r="C64" s="319"/>
    </row>
    <row r="65" spans="1:3" s="100" customFormat="1" ht="12" customHeight="1" thickBot="1" x14ac:dyDescent="0.25">
      <c r="A65" s="32" t="s">
        <v>27</v>
      </c>
      <c r="B65" s="21" t="s">
        <v>313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404</v>
      </c>
      <c r="B66" s="309" t="s">
        <v>315</v>
      </c>
      <c r="C66" s="314">
        <f>SUM(C67:C69)</f>
        <v>0</v>
      </c>
    </row>
    <row r="67" spans="1:3" s="100" customFormat="1" ht="12" customHeight="1" x14ac:dyDescent="0.2">
      <c r="A67" s="462" t="s">
        <v>346</v>
      </c>
      <c r="B67" s="443" t="s">
        <v>316</v>
      </c>
      <c r="C67" s="319"/>
    </row>
    <row r="68" spans="1:3" s="100" customFormat="1" ht="12" customHeight="1" x14ac:dyDescent="0.2">
      <c r="A68" s="463" t="s">
        <v>355</v>
      </c>
      <c r="B68" s="444" t="s">
        <v>317</v>
      </c>
      <c r="C68" s="319"/>
    </row>
    <row r="69" spans="1:3" s="100" customFormat="1" ht="12" customHeight="1" thickBot="1" x14ac:dyDescent="0.25">
      <c r="A69" s="464" t="s">
        <v>356</v>
      </c>
      <c r="B69" s="446" t="s">
        <v>318</v>
      </c>
      <c r="C69" s="319"/>
    </row>
    <row r="70" spans="1:3" s="100" customFormat="1" ht="12" customHeight="1" thickBot="1" x14ac:dyDescent="0.2">
      <c r="A70" s="465" t="s">
        <v>319</v>
      </c>
      <c r="B70" s="309" t="s">
        <v>320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321</v>
      </c>
      <c r="C71" s="319"/>
    </row>
    <row r="72" spans="1:3" s="100" customFormat="1" ht="12" customHeight="1" x14ac:dyDescent="0.2">
      <c r="A72" s="463" t="s">
        <v>151</v>
      </c>
      <c r="B72" s="444" t="s">
        <v>322</v>
      </c>
      <c r="C72" s="319"/>
    </row>
    <row r="73" spans="1:3" s="100" customFormat="1" ht="12" customHeight="1" x14ac:dyDescent="0.2">
      <c r="A73" s="463" t="s">
        <v>347</v>
      </c>
      <c r="B73" s="444" t="s">
        <v>323</v>
      </c>
      <c r="C73" s="319"/>
    </row>
    <row r="74" spans="1:3" s="100" customFormat="1" ht="12" customHeight="1" thickBot="1" x14ac:dyDescent="0.25">
      <c r="A74" s="464" t="s">
        <v>348</v>
      </c>
      <c r="B74" s="445" t="s">
        <v>324</v>
      </c>
      <c r="C74" s="319"/>
    </row>
    <row r="75" spans="1:3" s="100" customFormat="1" ht="12" customHeight="1" thickBot="1" x14ac:dyDescent="0.2">
      <c r="A75" s="465" t="s">
        <v>325</v>
      </c>
      <c r="B75" s="309" t="s">
        <v>326</v>
      </c>
      <c r="C75" s="314">
        <f>SUM(C76:C77)</f>
        <v>0</v>
      </c>
    </row>
    <row r="76" spans="1:3" s="100" customFormat="1" ht="12" customHeight="1" x14ac:dyDescent="0.2">
      <c r="A76" s="462" t="s">
        <v>349</v>
      </c>
      <c r="B76" s="443" t="s">
        <v>327</v>
      </c>
      <c r="C76" s="319"/>
    </row>
    <row r="77" spans="1:3" s="100" customFormat="1" ht="12" customHeight="1" thickBot="1" x14ac:dyDescent="0.25">
      <c r="A77" s="464" t="s">
        <v>350</v>
      </c>
      <c r="B77" s="445" t="s">
        <v>328</v>
      </c>
      <c r="C77" s="319"/>
    </row>
    <row r="78" spans="1:3" s="99" customFormat="1" ht="12" customHeight="1" thickBot="1" x14ac:dyDescent="0.2">
      <c r="A78" s="465" t="s">
        <v>329</v>
      </c>
      <c r="B78" s="309" t="s">
        <v>330</v>
      </c>
      <c r="C78" s="314">
        <f>SUM(C79:C81)</f>
        <v>0</v>
      </c>
    </row>
    <row r="79" spans="1:3" s="100" customFormat="1" ht="12" customHeight="1" x14ac:dyDescent="0.2">
      <c r="A79" s="462" t="s">
        <v>351</v>
      </c>
      <c r="B79" s="443" t="s">
        <v>331</v>
      </c>
      <c r="C79" s="319"/>
    </row>
    <row r="80" spans="1:3" s="100" customFormat="1" ht="12" customHeight="1" x14ac:dyDescent="0.2">
      <c r="A80" s="463" t="s">
        <v>352</v>
      </c>
      <c r="B80" s="444" t="s">
        <v>332</v>
      </c>
      <c r="C80" s="319"/>
    </row>
    <row r="81" spans="1:3" s="100" customFormat="1" ht="12" customHeight="1" thickBot="1" x14ac:dyDescent="0.25">
      <c r="A81" s="464" t="s">
        <v>353</v>
      </c>
      <c r="B81" s="445" t="s">
        <v>333</v>
      </c>
      <c r="C81" s="319"/>
    </row>
    <row r="82" spans="1:3" s="100" customFormat="1" ht="12" customHeight="1" thickBot="1" x14ac:dyDescent="0.2">
      <c r="A82" s="465" t="s">
        <v>334</v>
      </c>
      <c r="B82" s="309" t="s">
        <v>354</v>
      </c>
      <c r="C82" s="314">
        <f>SUM(C83:C86)</f>
        <v>0</v>
      </c>
    </row>
    <row r="83" spans="1:3" s="100" customFormat="1" ht="12" customHeight="1" x14ac:dyDescent="0.2">
      <c r="A83" s="466" t="s">
        <v>335</v>
      </c>
      <c r="B83" s="443" t="s">
        <v>336</v>
      </c>
      <c r="C83" s="319"/>
    </row>
    <row r="84" spans="1:3" s="100" customFormat="1" ht="12" customHeight="1" x14ac:dyDescent="0.2">
      <c r="A84" s="467" t="s">
        <v>337</v>
      </c>
      <c r="B84" s="444" t="s">
        <v>338</v>
      </c>
      <c r="C84" s="319"/>
    </row>
    <row r="85" spans="1:3" s="100" customFormat="1" ht="12" customHeight="1" x14ac:dyDescent="0.2">
      <c r="A85" s="467" t="s">
        <v>339</v>
      </c>
      <c r="B85" s="444" t="s">
        <v>340</v>
      </c>
      <c r="C85" s="319"/>
    </row>
    <row r="86" spans="1:3" s="99" customFormat="1" ht="12" customHeight="1" thickBot="1" x14ac:dyDescent="0.25">
      <c r="A86" s="468" t="s">
        <v>341</v>
      </c>
      <c r="B86" s="445" t="s">
        <v>342</v>
      </c>
      <c r="C86" s="319"/>
    </row>
    <row r="87" spans="1:3" s="99" customFormat="1" ht="12" customHeight="1" thickBot="1" x14ac:dyDescent="0.2">
      <c r="A87" s="465" t="s">
        <v>343</v>
      </c>
      <c r="B87" s="309" t="s">
        <v>486</v>
      </c>
      <c r="C87" s="488"/>
    </row>
    <row r="88" spans="1:3" s="99" customFormat="1" ht="12" customHeight="1" thickBot="1" x14ac:dyDescent="0.2">
      <c r="A88" s="465" t="s">
        <v>518</v>
      </c>
      <c r="B88" s="309" t="s">
        <v>344</v>
      </c>
      <c r="C88" s="488"/>
    </row>
    <row r="89" spans="1:3" s="99" customFormat="1" ht="12" customHeight="1" thickBot="1" x14ac:dyDescent="0.2">
      <c r="A89" s="465" t="s">
        <v>519</v>
      </c>
      <c r="B89" s="450" t="s">
        <v>489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520</v>
      </c>
      <c r="B90" s="451" t="s">
        <v>521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525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522</v>
      </c>
      <c r="C99" s="318"/>
    </row>
    <row r="100" spans="1:3" ht="12" customHeight="1" x14ac:dyDescent="0.2">
      <c r="A100" s="463" t="s">
        <v>104</v>
      </c>
      <c r="B100" s="149" t="s">
        <v>452</v>
      </c>
      <c r="C100" s="318"/>
    </row>
    <row r="101" spans="1:3" ht="12" customHeight="1" x14ac:dyDescent="0.2">
      <c r="A101" s="463" t="s">
        <v>114</v>
      </c>
      <c r="B101" s="149" t="s">
        <v>451</v>
      </c>
      <c r="C101" s="318"/>
    </row>
    <row r="102" spans="1:3" ht="12" customHeight="1" x14ac:dyDescent="0.2">
      <c r="A102" s="463" t="s">
        <v>115</v>
      </c>
      <c r="B102" s="149" t="s">
        <v>360</v>
      </c>
      <c r="C102" s="318"/>
    </row>
    <row r="103" spans="1:3" ht="12" customHeight="1" x14ac:dyDescent="0.2">
      <c r="A103" s="463" t="s">
        <v>116</v>
      </c>
      <c r="B103" s="150" t="s">
        <v>361</v>
      </c>
      <c r="C103" s="318"/>
    </row>
    <row r="104" spans="1:3" ht="12" customHeight="1" x14ac:dyDescent="0.2">
      <c r="A104" s="463" t="s">
        <v>117</v>
      </c>
      <c r="B104" s="150" t="s">
        <v>362</v>
      </c>
      <c r="C104" s="318"/>
    </row>
    <row r="105" spans="1:3" ht="12" customHeight="1" x14ac:dyDescent="0.2">
      <c r="A105" s="463" t="s">
        <v>119</v>
      </c>
      <c r="B105" s="149" t="s">
        <v>363</v>
      </c>
      <c r="C105" s="318"/>
    </row>
    <row r="106" spans="1:3" ht="12" customHeight="1" x14ac:dyDescent="0.2">
      <c r="A106" s="463" t="s">
        <v>187</v>
      </c>
      <c r="B106" s="149" t="s">
        <v>364</v>
      </c>
      <c r="C106" s="318"/>
    </row>
    <row r="107" spans="1:3" ht="12" customHeight="1" x14ac:dyDescent="0.2">
      <c r="A107" s="463" t="s">
        <v>358</v>
      </c>
      <c r="B107" s="150" t="s">
        <v>365</v>
      </c>
      <c r="C107" s="318"/>
    </row>
    <row r="108" spans="1:3" ht="12" customHeight="1" x14ac:dyDescent="0.2">
      <c r="A108" s="471" t="s">
        <v>359</v>
      </c>
      <c r="B108" s="151" t="s">
        <v>366</v>
      </c>
      <c r="C108" s="318"/>
    </row>
    <row r="109" spans="1:3" ht="12" customHeight="1" x14ac:dyDescent="0.2">
      <c r="A109" s="463" t="s">
        <v>449</v>
      </c>
      <c r="B109" s="151" t="s">
        <v>367</v>
      </c>
      <c r="C109" s="318"/>
    </row>
    <row r="110" spans="1:3" ht="12" customHeight="1" x14ac:dyDescent="0.2">
      <c r="A110" s="463" t="s">
        <v>450</v>
      </c>
      <c r="B110" s="150" t="s">
        <v>368</v>
      </c>
      <c r="C110" s="316"/>
    </row>
    <row r="111" spans="1:3" ht="12" customHeight="1" x14ac:dyDescent="0.2">
      <c r="A111" s="463" t="s">
        <v>454</v>
      </c>
      <c r="B111" s="11" t="s">
        <v>51</v>
      </c>
      <c r="C111" s="316"/>
    </row>
    <row r="112" spans="1:3" ht="12" customHeight="1" x14ac:dyDescent="0.2">
      <c r="A112" s="464" t="s">
        <v>455</v>
      </c>
      <c r="B112" s="8" t="s">
        <v>523</v>
      </c>
      <c r="C112" s="318"/>
    </row>
    <row r="113" spans="1:3" ht="12" customHeight="1" thickBot="1" x14ac:dyDescent="0.25">
      <c r="A113" s="472" t="s">
        <v>456</v>
      </c>
      <c r="B113" s="152" t="s">
        <v>524</v>
      </c>
      <c r="C113" s="322"/>
    </row>
    <row r="114" spans="1:3" ht="12" customHeight="1" thickBot="1" x14ac:dyDescent="0.25">
      <c r="A114" s="32" t="s">
        <v>20</v>
      </c>
      <c r="B114" s="27" t="s">
        <v>369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235</v>
      </c>
      <c r="C115" s="317"/>
    </row>
    <row r="116" spans="1:3" ht="12" customHeight="1" x14ac:dyDescent="0.2">
      <c r="A116" s="462" t="s">
        <v>106</v>
      </c>
      <c r="B116" s="12" t="s">
        <v>373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374</v>
      </c>
      <c r="C118" s="281"/>
    </row>
    <row r="119" spans="1:3" ht="12" customHeight="1" x14ac:dyDescent="0.2">
      <c r="A119" s="462" t="s">
        <v>109</v>
      </c>
      <c r="B119" s="311" t="s">
        <v>237</v>
      </c>
      <c r="C119" s="281"/>
    </row>
    <row r="120" spans="1:3" ht="12" customHeight="1" x14ac:dyDescent="0.2">
      <c r="A120" s="462" t="s">
        <v>118</v>
      </c>
      <c r="B120" s="310" t="s">
        <v>439</v>
      </c>
      <c r="C120" s="281"/>
    </row>
    <row r="121" spans="1:3" ht="12" customHeight="1" x14ac:dyDescent="0.2">
      <c r="A121" s="462" t="s">
        <v>120</v>
      </c>
      <c r="B121" s="439" t="s">
        <v>379</v>
      </c>
      <c r="C121" s="281"/>
    </row>
    <row r="122" spans="1:3" ht="12" customHeight="1" x14ac:dyDescent="0.2">
      <c r="A122" s="462" t="s">
        <v>189</v>
      </c>
      <c r="B122" s="150" t="s">
        <v>362</v>
      </c>
      <c r="C122" s="281"/>
    </row>
    <row r="123" spans="1:3" ht="12" customHeight="1" x14ac:dyDescent="0.2">
      <c r="A123" s="462" t="s">
        <v>190</v>
      </c>
      <c r="B123" s="150" t="s">
        <v>378</v>
      </c>
      <c r="C123" s="281"/>
    </row>
    <row r="124" spans="1:3" ht="12" customHeight="1" x14ac:dyDescent="0.2">
      <c r="A124" s="462" t="s">
        <v>191</v>
      </c>
      <c r="B124" s="150" t="s">
        <v>377</v>
      </c>
      <c r="C124" s="281"/>
    </row>
    <row r="125" spans="1:3" ht="12" customHeight="1" x14ac:dyDescent="0.2">
      <c r="A125" s="462" t="s">
        <v>370</v>
      </c>
      <c r="B125" s="150" t="s">
        <v>365</v>
      </c>
      <c r="C125" s="281"/>
    </row>
    <row r="126" spans="1:3" ht="12" customHeight="1" x14ac:dyDescent="0.2">
      <c r="A126" s="462" t="s">
        <v>371</v>
      </c>
      <c r="B126" s="150" t="s">
        <v>376</v>
      </c>
      <c r="C126" s="281"/>
    </row>
    <row r="127" spans="1:3" ht="12" customHeight="1" thickBot="1" x14ac:dyDescent="0.25">
      <c r="A127" s="471" t="s">
        <v>372</v>
      </c>
      <c r="B127" s="150" t="s">
        <v>375</v>
      </c>
      <c r="C127" s="283"/>
    </row>
    <row r="128" spans="1:3" ht="12" customHeight="1" thickBot="1" x14ac:dyDescent="0.25">
      <c r="A128" s="32" t="s">
        <v>21</v>
      </c>
      <c r="B128" s="130" t="s">
        <v>459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460</v>
      </c>
      <c r="C129" s="314">
        <f>+C130+C131+C132</f>
        <v>0</v>
      </c>
    </row>
    <row r="130" spans="1:11" s="101" customFormat="1" ht="12" customHeight="1" x14ac:dyDescent="0.2">
      <c r="A130" s="462" t="s">
        <v>274</v>
      </c>
      <c r="B130" s="9" t="s">
        <v>528</v>
      </c>
      <c r="C130" s="281"/>
    </row>
    <row r="131" spans="1:11" ht="12" customHeight="1" x14ac:dyDescent="0.2">
      <c r="A131" s="462" t="s">
        <v>275</v>
      </c>
      <c r="B131" s="9" t="s">
        <v>468</v>
      </c>
      <c r="C131" s="281"/>
    </row>
    <row r="132" spans="1:11" ht="12" customHeight="1" thickBot="1" x14ac:dyDescent="0.25">
      <c r="A132" s="471" t="s">
        <v>276</v>
      </c>
      <c r="B132" s="7" t="s">
        <v>527</v>
      </c>
      <c r="C132" s="281"/>
    </row>
    <row r="133" spans="1:11" ht="12" customHeight="1" thickBot="1" x14ac:dyDescent="0.25">
      <c r="A133" s="32" t="s">
        <v>23</v>
      </c>
      <c r="B133" s="130" t="s">
        <v>461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470</v>
      </c>
      <c r="C134" s="281"/>
    </row>
    <row r="135" spans="1:11" ht="12" customHeight="1" x14ac:dyDescent="0.2">
      <c r="A135" s="462" t="s">
        <v>93</v>
      </c>
      <c r="B135" s="9" t="s">
        <v>462</v>
      </c>
      <c r="C135" s="281"/>
    </row>
    <row r="136" spans="1:11" ht="12" customHeight="1" x14ac:dyDescent="0.2">
      <c r="A136" s="462" t="s">
        <v>94</v>
      </c>
      <c r="B136" s="9" t="s">
        <v>463</v>
      </c>
      <c r="C136" s="281"/>
    </row>
    <row r="137" spans="1:11" ht="12" customHeight="1" x14ac:dyDescent="0.2">
      <c r="A137" s="462" t="s">
        <v>176</v>
      </c>
      <c r="B137" s="9" t="s">
        <v>526</v>
      </c>
      <c r="C137" s="281"/>
    </row>
    <row r="138" spans="1:11" ht="12" customHeight="1" x14ac:dyDescent="0.2">
      <c r="A138" s="462" t="s">
        <v>177</v>
      </c>
      <c r="B138" s="9" t="s">
        <v>465</v>
      </c>
      <c r="C138" s="281"/>
    </row>
    <row r="139" spans="1:11" s="101" customFormat="1" ht="12" customHeight="1" thickBot="1" x14ac:dyDescent="0.25">
      <c r="A139" s="471" t="s">
        <v>178</v>
      </c>
      <c r="B139" s="7" t="s">
        <v>466</v>
      </c>
      <c r="C139" s="281"/>
    </row>
    <row r="140" spans="1:11" ht="12" customHeight="1" thickBot="1" x14ac:dyDescent="0.25">
      <c r="A140" s="32" t="s">
        <v>24</v>
      </c>
      <c r="B140" s="130" t="s">
        <v>554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380</v>
      </c>
      <c r="C141" s="281"/>
    </row>
    <row r="142" spans="1:11" ht="12" customHeight="1" x14ac:dyDescent="0.2">
      <c r="A142" s="462" t="s">
        <v>96</v>
      </c>
      <c r="B142" s="9" t="s">
        <v>381</v>
      </c>
      <c r="C142" s="281"/>
    </row>
    <row r="143" spans="1:11" s="101" customFormat="1" ht="12" customHeight="1" x14ac:dyDescent="0.2">
      <c r="A143" s="462" t="s">
        <v>294</v>
      </c>
      <c r="B143" s="9" t="s">
        <v>553</v>
      </c>
      <c r="C143" s="281"/>
    </row>
    <row r="144" spans="1:11" s="101" customFormat="1" ht="12" customHeight="1" x14ac:dyDescent="0.2">
      <c r="A144" s="462" t="s">
        <v>295</v>
      </c>
      <c r="B144" s="9" t="s">
        <v>475</v>
      </c>
      <c r="C144" s="281"/>
    </row>
    <row r="145" spans="1:3" s="101" customFormat="1" ht="12" customHeight="1" thickBot="1" x14ac:dyDescent="0.25">
      <c r="A145" s="471" t="s">
        <v>296</v>
      </c>
      <c r="B145" s="7" t="s">
        <v>400</v>
      </c>
      <c r="C145" s="281"/>
    </row>
    <row r="146" spans="1:3" s="101" customFormat="1" ht="12" customHeight="1" thickBot="1" x14ac:dyDescent="0.25">
      <c r="A146" s="32" t="s">
        <v>25</v>
      </c>
      <c r="B146" s="130" t="s">
        <v>476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471</v>
      </c>
      <c r="C147" s="281"/>
    </row>
    <row r="148" spans="1:3" s="101" customFormat="1" ht="12" customHeight="1" x14ac:dyDescent="0.2">
      <c r="A148" s="462" t="s">
        <v>98</v>
      </c>
      <c r="B148" s="9" t="s">
        <v>478</v>
      </c>
      <c r="C148" s="281"/>
    </row>
    <row r="149" spans="1:3" s="101" customFormat="1" ht="12" customHeight="1" x14ac:dyDescent="0.2">
      <c r="A149" s="462" t="s">
        <v>306</v>
      </c>
      <c r="B149" s="9" t="s">
        <v>473</v>
      </c>
      <c r="C149" s="281"/>
    </row>
    <row r="150" spans="1:3" ht="12.75" customHeight="1" x14ac:dyDescent="0.2">
      <c r="A150" s="462" t="s">
        <v>307</v>
      </c>
      <c r="B150" s="9" t="s">
        <v>529</v>
      </c>
      <c r="C150" s="281"/>
    </row>
    <row r="151" spans="1:3" ht="12.75" customHeight="1" thickBot="1" x14ac:dyDescent="0.25">
      <c r="A151" s="471" t="s">
        <v>477</v>
      </c>
      <c r="B151" s="7" t="s">
        <v>480</v>
      </c>
      <c r="C151" s="283"/>
    </row>
    <row r="152" spans="1:3" ht="12.75" customHeight="1" thickBot="1" x14ac:dyDescent="0.25">
      <c r="A152" s="518" t="s">
        <v>26</v>
      </c>
      <c r="B152" s="130" t="s">
        <v>481</v>
      </c>
      <c r="C152" s="323"/>
    </row>
    <row r="153" spans="1:3" ht="12" customHeight="1" thickBot="1" x14ac:dyDescent="0.25">
      <c r="A153" s="518" t="s">
        <v>27</v>
      </c>
      <c r="B153" s="130" t="s">
        <v>482</v>
      </c>
      <c r="C153" s="323"/>
    </row>
    <row r="154" spans="1:3" ht="15" customHeight="1" thickBot="1" x14ac:dyDescent="0.25">
      <c r="A154" s="32" t="s">
        <v>28</v>
      </c>
      <c r="B154" s="130" t="s">
        <v>484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483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530</v>
      </c>
      <c r="B157" s="262"/>
      <c r="C157" s="127"/>
    </row>
    <row r="158" spans="1:3" ht="13.5" thickBot="1" x14ac:dyDescent="0.25">
      <c r="A158" s="261" t="s">
        <v>209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+CONCATENATE("9.1.2. melléklet a ……/",LEFT(ÖSSZEFÜGGÉSEK!A5,4),". (….) önkormányzati rendelethez")</f>
        <v>9.1.2.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231</v>
      </c>
      <c r="C2" s="377" t="s">
        <v>55</v>
      </c>
    </row>
    <row r="3" spans="1:3" s="97" customFormat="1" ht="16.5" thickBot="1" x14ac:dyDescent="0.25">
      <c r="A3" s="241" t="s">
        <v>206</v>
      </c>
      <c r="B3" s="376" t="s">
        <v>441</v>
      </c>
      <c r="C3" s="517" t="s">
        <v>61</v>
      </c>
    </row>
    <row r="4" spans="1:3" s="98" customFormat="1" ht="15.95" customHeight="1" thickBot="1" x14ac:dyDescent="0.3">
      <c r="A4" s="242"/>
      <c r="B4" s="242"/>
      <c r="C4" s="243" t="str">
        <f>'9.1.1. sz. mell '!C4</f>
        <v>Forintban!</v>
      </c>
    </row>
    <row r="5" spans="1:3" ht="13.5" thickBot="1" x14ac:dyDescent="0.25">
      <c r="A5" s="434" t="s">
        <v>208</v>
      </c>
      <c r="B5" s="244" t="s">
        <v>576</v>
      </c>
      <c r="C5" s="378" t="s">
        <v>56</v>
      </c>
    </row>
    <row r="6" spans="1:3" s="71" customFormat="1" ht="12.95" customHeight="1" thickBot="1" x14ac:dyDescent="0.25">
      <c r="A6" s="206"/>
      <c r="B6" s="207" t="s">
        <v>504</v>
      </c>
      <c r="C6" s="208" t="s">
        <v>505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258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259</v>
      </c>
      <c r="C9" s="317"/>
    </row>
    <row r="10" spans="1:3" s="100" customFormat="1" ht="12" customHeight="1" x14ac:dyDescent="0.2">
      <c r="A10" s="463" t="s">
        <v>100</v>
      </c>
      <c r="B10" s="444" t="s">
        <v>260</v>
      </c>
      <c r="C10" s="316"/>
    </row>
    <row r="11" spans="1:3" s="100" customFormat="1" ht="12" customHeight="1" x14ac:dyDescent="0.2">
      <c r="A11" s="463" t="s">
        <v>101</v>
      </c>
      <c r="B11" s="444" t="s">
        <v>563</v>
      </c>
      <c r="C11" s="316"/>
    </row>
    <row r="12" spans="1:3" s="100" customFormat="1" ht="12" customHeight="1" x14ac:dyDescent="0.2">
      <c r="A12" s="463" t="s">
        <v>102</v>
      </c>
      <c r="B12" s="444" t="s">
        <v>262</v>
      </c>
      <c r="C12" s="316"/>
    </row>
    <row r="13" spans="1:3" s="100" customFormat="1" ht="12" customHeight="1" x14ac:dyDescent="0.2">
      <c r="A13" s="463" t="s">
        <v>149</v>
      </c>
      <c r="B13" s="444" t="s">
        <v>517</v>
      </c>
      <c r="C13" s="316"/>
    </row>
    <row r="14" spans="1:3" s="99" customFormat="1" ht="12" customHeight="1" thickBot="1" x14ac:dyDescent="0.25">
      <c r="A14" s="464" t="s">
        <v>103</v>
      </c>
      <c r="B14" s="445" t="s">
        <v>444</v>
      </c>
      <c r="C14" s="316"/>
    </row>
    <row r="15" spans="1:3" s="99" customFormat="1" ht="12" customHeight="1" thickBot="1" x14ac:dyDescent="0.25">
      <c r="A15" s="32" t="s">
        <v>20</v>
      </c>
      <c r="B15" s="309" t="s">
        <v>263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264</v>
      </c>
      <c r="C16" s="317"/>
    </row>
    <row r="17" spans="1:3" s="99" customFormat="1" ht="12" customHeight="1" x14ac:dyDescent="0.2">
      <c r="A17" s="463" t="s">
        <v>106</v>
      </c>
      <c r="B17" s="444" t="s">
        <v>265</v>
      </c>
      <c r="C17" s="316"/>
    </row>
    <row r="18" spans="1:3" s="99" customFormat="1" ht="12" customHeight="1" x14ac:dyDescent="0.2">
      <c r="A18" s="463" t="s">
        <v>107</v>
      </c>
      <c r="B18" s="444" t="s">
        <v>433</v>
      </c>
      <c r="C18" s="316"/>
    </row>
    <row r="19" spans="1:3" s="99" customFormat="1" ht="12" customHeight="1" x14ac:dyDescent="0.2">
      <c r="A19" s="463" t="s">
        <v>108</v>
      </c>
      <c r="B19" s="444" t="s">
        <v>434</v>
      </c>
      <c r="C19" s="316"/>
    </row>
    <row r="20" spans="1:3" s="99" customFormat="1" ht="12" customHeight="1" x14ac:dyDescent="0.2">
      <c r="A20" s="463" t="s">
        <v>109</v>
      </c>
      <c r="B20" s="444" t="s">
        <v>266</v>
      </c>
      <c r="C20" s="316"/>
    </row>
    <row r="21" spans="1:3" s="100" customFormat="1" ht="12" customHeight="1" thickBot="1" x14ac:dyDescent="0.25">
      <c r="A21" s="464" t="s">
        <v>118</v>
      </c>
      <c r="B21" s="445" t="s">
        <v>267</v>
      </c>
      <c r="C21" s="318"/>
    </row>
    <row r="22" spans="1:3" s="100" customFormat="1" ht="12" customHeight="1" thickBot="1" x14ac:dyDescent="0.25">
      <c r="A22" s="32" t="s">
        <v>21</v>
      </c>
      <c r="B22" s="21" t="s">
        <v>268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269</v>
      </c>
      <c r="C23" s="317"/>
    </row>
    <row r="24" spans="1:3" s="99" customFormat="1" ht="12" customHeight="1" x14ac:dyDescent="0.2">
      <c r="A24" s="463" t="s">
        <v>89</v>
      </c>
      <c r="B24" s="444" t="s">
        <v>270</v>
      </c>
      <c r="C24" s="316"/>
    </row>
    <row r="25" spans="1:3" s="100" customFormat="1" ht="12" customHeight="1" x14ac:dyDescent="0.2">
      <c r="A25" s="463" t="s">
        <v>90</v>
      </c>
      <c r="B25" s="444" t="s">
        <v>435</v>
      </c>
      <c r="C25" s="316"/>
    </row>
    <row r="26" spans="1:3" s="100" customFormat="1" ht="12" customHeight="1" x14ac:dyDescent="0.2">
      <c r="A26" s="463" t="s">
        <v>91</v>
      </c>
      <c r="B26" s="444" t="s">
        <v>436</v>
      </c>
      <c r="C26" s="316"/>
    </row>
    <row r="27" spans="1:3" s="100" customFormat="1" ht="12" customHeight="1" x14ac:dyDescent="0.2">
      <c r="A27" s="463" t="s">
        <v>172</v>
      </c>
      <c r="B27" s="444" t="s">
        <v>271</v>
      </c>
      <c r="C27" s="316"/>
    </row>
    <row r="28" spans="1:3" s="100" customFormat="1" ht="12" customHeight="1" thickBot="1" x14ac:dyDescent="0.25">
      <c r="A28" s="464" t="s">
        <v>173</v>
      </c>
      <c r="B28" s="445" t="s">
        <v>272</v>
      </c>
      <c r="C28" s="318"/>
    </row>
    <row r="29" spans="1:3" s="100" customFormat="1" ht="12" customHeight="1" thickBot="1" x14ac:dyDescent="0.25">
      <c r="A29" s="32" t="s">
        <v>174</v>
      </c>
      <c r="B29" s="21" t="s">
        <v>273</v>
      </c>
      <c r="C29" s="320">
        <f>SUM(C30:C36)</f>
        <v>0</v>
      </c>
    </row>
    <row r="30" spans="1:3" s="100" customFormat="1" ht="12" customHeight="1" x14ac:dyDescent="0.2">
      <c r="A30" s="462" t="s">
        <v>274</v>
      </c>
      <c r="B30" s="443" t="s">
        <v>568</v>
      </c>
      <c r="C30" s="317"/>
    </row>
    <row r="31" spans="1:3" s="100" customFormat="1" ht="12" customHeight="1" x14ac:dyDescent="0.2">
      <c r="A31" s="463" t="s">
        <v>275</v>
      </c>
      <c r="B31" s="444" t="s">
        <v>569</v>
      </c>
      <c r="C31" s="316"/>
    </row>
    <row r="32" spans="1:3" s="100" customFormat="1" ht="12" customHeight="1" x14ac:dyDescent="0.2">
      <c r="A32" s="463" t="s">
        <v>276</v>
      </c>
      <c r="B32" s="444" t="s">
        <v>570</v>
      </c>
      <c r="C32" s="316"/>
    </row>
    <row r="33" spans="1:3" s="100" customFormat="1" ht="12" customHeight="1" x14ac:dyDescent="0.2">
      <c r="A33" s="463" t="s">
        <v>277</v>
      </c>
      <c r="B33" s="444" t="s">
        <v>571</v>
      </c>
      <c r="C33" s="316"/>
    </row>
    <row r="34" spans="1:3" s="100" customFormat="1" ht="12" customHeight="1" x14ac:dyDescent="0.2">
      <c r="A34" s="463" t="s">
        <v>565</v>
      </c>
      <c r="B34" s="444" t="s">
        <v>278</v>
      </c>
      <c r="C34" s="316"/>
    </row>
    <row r="35" spans="1:3" s="100" customFormat="1" ht="12" customHeight="1" x14ac:dyDescent="0.2">
      <c r="A35" s="463" t="s">
        <v>566</v>
      </c>
      <c r="B35" s="444" t="s">
        <v>279</v>
      </c>
      <c r="C35" s="316"/>
    </row>
    <row r="36" spans="1:3" s="100" customFormat="1" ht="12" customHeight="1" thickBot="1" x14ac:dyDescent="0.25">
      <c r="A36" s="464" t="s">
        <v>567</v>
      </c>
      <c r="B36" s="445" t="s">
        <v>280</v>
      </c>
      <c r="C36" s="318"/>
    </row>
    <row r="37" spans="1:3" s="100" customFormat="1" ht="12" customHeight="1" thickBot="1" x14ac:dyDescent="0.25">
      <c r="A37" s="32" t="s">
        <v>23</v>
      </c>
      <c r="B37" s="21" t="s">
        <v>445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283</v>
      </c>
      <c r="C38" s="317"/>
    </row>
    <row r="39" spans="1:3" s="100" customFormat="1" ht="12" customHeight="1" x14ac:dyDescent="0.2">
      <c r="A39" s="463" t="s">
        <v>93</v>
      </c>
      <c r="B39" s="444" t="s">
        <v>284</v>
      </c>
      <c r="C39" s="316"/>
    </row>
    <row r="40" spans="1:3" s="100" customFormat="1" ht="12" customHeight="1" x14ac:dyDescent="0.2">
      <c r="A40" s="463" t="s">
        <v>94</v>
      </c>
      <c r="B40" s="444" t="s">
        <v>285</v>
      </c>
      <c r="C40" s="316"/>
    </row>
    <row r="41" spans="1:3" s="100" customFormat="1" ht="12" customHeight="1" x14ac:dyDescent="0.2">
      <c r="A41" s="463" t="s">
        <v>176</v>
      </c>
      <c r="B41" s="444" t="s">
        <v>286</v>
      </c>
      <c r="C41" s="316"/>
    </row>
    <row r="42" spans="1:3" s="100" customFormat="1" ht="12" customHeight="1" x14ac:dyDescent="0.2">
      <c r="A42" s="463" t="s">
        <v>177</v>
      </c>
      <c r="B42" s="444" t="s">
        <v>287</v>
      </c>
      <c r="C42" s="316"/>
    </row>
    <row r="43" spans="1:3" s="100" customFormat="1" ht="12" customHeight="1" x14ac:dyDescent="0.2">
      <c r="A43" s="463" t="s">
        <v>178</v>
      </c>
      <c r="B43" s="444" t="s">
        <v>288</v>
      </c>
      <c r="C43" s="316"/>
    </row>
    <row r="44" spans="1:3" s="100" customFormat="1" ht="12" customHeight="1" x14ac:dyDescent="0.2">
      <c r="A44" s="463" t="s">
        <v>179</v>
      </c>
      <c r="B44" s="444" t="s">
        <v>289</v>
      </c>
      <c r="C44" s="316"/>
    </row>
    <row r="45" spans="1:3" s="100" customFormat="1" ht="12" customHeight="1" x14ac:dyDescent="0.2">
      <c r="A45" s="463" t="s">
        <v>180</v>
      </c>
      <c r="B45" s="444" t="s">
        <v>574</v>
      </c>
      <c r="C45" s="316"/>
    </row>
    <row r="46" spans="1:3" s="100" customFormat="1" ht="12" customHeight="1" x14ac:dyDescent="0.2">
      <c r="A46" s="463" t="s">
        <v>281</v>
      </c>
      <c r="B46" s="444" t="s">
        <v>291</v>
      </c>
      <c r="C46" s="319"/>
    </row>
    <row r="47" spans="1:3" s="100" customFormat="1" ht="12" customHeight="1" x14ac:dyDescent="0.2">
      <c r="A47" s="464" t="s">
        <v>282</v>
      </c>
      <c r="B47" s="445" t="s">
        <v>447</v>
      </c>
      <c r="C47" s="429"/>
    </row>
    <row r="48" spans="1:3" s="100" customFormat="1" ht="12" customHeight="1" thickBot="1" x14ac:dyDescent="0.25">
      <c r="A48" s="464" t="s">
        <v>446</v>
      </c>
      <c r="B48" s="445" t="s">
        <v>292</v>
      </c>
      <c r="C48" s="429"/>
    </row>
    <row r="49" spans="1:3" s="100" customFormat="1" ht="12" customHeight="1" thickBot="1" x14ac:dyDescent="0.25">
      <c r="A49" s="32" t="s">
        <v>24</v>
      </c>
      <c r="B49" s="21" t="s">
        <v>293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297</v>
      </c>
      <c r="C50" s="487"/>
    </row>
    <row r="51" spans="1:3" s="100" customFormat="1" ht="12" customHeight="1" x14ac:dyDescent="0.2">
      <c r="A51" s="463" t="s">
        <v>96</v>
      </c>
      <c r="B51" s="444" t="s">
        <v>298</v>
      </c>
      <c r="C51" s="319"/>
    </row>
    <row r="52" spans="1:3" s="100" customFormat="1" ht="12" customHeight="1" x14ac:dyDescent="0.2">
      <c r="A52" s="463" t="s">
        <v>294</v>
      </c>
      <c r="B52" s="444" t="s">
        <v>299</v>
      </c>
      <c r="C52" s="319"/>
    </row>
    <row r="53" spans="1:3" s="100" customFormat="1" ht="12" customHeight="1" x14ac:dyDescent="0.2">
      <c r="A53" s="463" t="s">
        <v>295</v>
      </c>
      <c r="B53" s="444" t="s">
        <v>300</v>
      </c>
      <c r="C53" s="319"/>
    </row>
    <row r="54" spans="1:3" s="100" customFormat="1" ht="12" customHeight="1" thickBot="1" x14ac:dyDescent="0.25">
      <c r="A54" s="464" t="s">
        <v>296</v>
      </c>
      <c r="B54" s="445" t="s">
        <v>301</v>
      </c>
      <c r="C54" s="429"/>
    </row>
    <row r="55" spans="1:3" s="100" customFormat="1" ht="12" customHeight="1" thickBot="1" x14ac:dyDescent="0.25">
      <c r="A55" s="32" t="s">
        <v>181</v>
      </c>
      <c r="B55" s="21" t="s">
        <v>302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303</v>
      </c>
      <c r="C56" s="317"/>
    </row>
    <row r="57" spans="1:3" s="100" customFormat="1" ht="12" customHeight="1" x14ac:dyDescent="0.2">
      <c r="A57" s="463" t="s">
        <v>98</v>
      </c>
      <c r="B57" s="444" t="s">
        <v>437</v>
      </c>
      <c r="C57" s="316"/>
    </row>
    <row r="58" spans="1:3" s="100" customFormat="1" ht="12" customHeight="1" x14ac:dyDescent="0.2">
      <c r="A58" s="463" t="s">
        <v>306</v>
      </c>
      <c r="B58" s="444" t="s">
        <v>304</v>
      </c>
      <c r="C58" s="316"/>
    </row>
    <row r="59" spans="1:3" s="100" customFormat="1" ht="12" customHeight="1" thickBot="1" x14ac:dyDescent="0.25">
      <c r="A59" s="464" t="s">
        <v>307</v>
      </c>
      <c r="B59" s="445" t="s">
        <v>305</v>
      </c>
      <c r="C59" s="318"/>
    </row>
    <row r="60" spans="1:3" s="100" customFormat="1" ht="12" customHeight="1" thickBot="1" x14ac:dyDescent="0.25">
      <c r="A60" s="32" t="s">
        <v>26</v>
      </c>
      <c r="B60" s="309" t="s">
        <v>308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310</v>
      </c>
      <c r="C61" s="319"/>
    </row>
    <row r="62" spans="1:3" s="100" customFormat="1" ht="12" customHeight="1" x14ac:dyDescent="0.2">
      <c r="A62" s="463" t="s">
        <v>183</v>
      </c>
      <c r="B62" s="444" t="s">
        <v>438</v>
      </c>
      <c r="C62" s="319"/>
    </row>
    <row r="63" spans="1:3" s="100" customFormat="1" ht="12" customHeight="1" x14ac:dyDescent="0.2">
      <c r="A63" s="463" t="s">
        <v>236</v>
      </c>
      <c r="B63" s="444" t="s">
        <v>311</v>
      </c>
      <c r="C63" s="319"/>
    </row>
    <row r="64" spans="1:3" s="100" customFormat="1" ht="12" customHeight="1" thickBot="1" x14ac:dyDescent="0.25">
      <c r="A64" s="464" t="s">
        <v>309</v>
      </c>
      <c r="B64" s="445" t="s">
        <v>312</v>
      </c>
      <c r="C64" s="319"/>
    </row>
    <row r="65" spans="1:3" s="100" customFormat="1" ht="12" customHeight="1" thickBot="1" x14ac:dyDescent="0.25">
      <c r="A65" s="32" t="s">
        <v>27</v>
      </c>
      <c r="B65" s="21" t="s">
        <v>313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404</v>
      </c>
      <c r="B66" s="309" t="s">
        <v>315</v>
      </c>
      <c r="C66" s="314">
        <f>SUM(C67:C69)</f>
        <v>0</v>
      </c>
    </row>
    <row r="67" spans="1:3" s="100" customFormat="1" ht="12" customHeight="1" x14ac:dyDescent="0.2">
      <c r="A67" s="462" t="s">
        <v>346</v>
      </c>
      <c r="B67" s="443" t="s">
        <v>316</v>
      </c>
      <c r="C67" s="319"/>
    </row>
    <row r="68" spans="1:3" s="100" customFormat="1" ht="12" customHeight="1" x14ac:dyDescent="0.2">
      <c r="A68" s="463" t="s">
        <v>355</v>
      </c>
      <c r="B68" s="444" t="s">
        <v>317</v>
      </c>
      <c r="C68" s="319"/>
    </row>
    <row r="69" spans="1:3" s="100" customFormat="1" ht="12" customHeight="1" thickBot="1" x14ac:dyDescent="0.25">
      <c r="A69" s="464" t="s">
        <v>356</v>
      </c>
      <c r="B69" s="446" t="s">
        <v>318</v>
      </c>
      <c r="C69" s="319"/>
    </row>
    <row r="70" spans="1:3" s="100" customFormat="1" ht="12" customHeight="1" thickBot="1" x14ac:dyDescent="0.2">
      <c r="A70" s="465" t="s">
        <v>319</v>
      </c>
      <c r="B70" s="309" t="s">
        <v>320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321</v>
      </c>
      <c r="C71" s="319"/>
    </row>
    <row r="72" spans="1:3" s="100" customFormat="1" ht="12" customHeight="1" x14ac:dyDescent="0.2">
      <c r="A72" s="463" t="s">
        <v>151</v>
      </c>
      <c r="B72" s="444" t="s">
        <v>322</v>
      </c>
      <c r="C72" s="319"/>
    </row>
    <row r="73" spans="1:3" s="100" customFormat="1" ht="12" customHeight="1" x14ac:dyDescent="0.2">
      <c r="A73" s="463" t="s">
        <v>347</v>
      </c>
      <c r="B73" s="444" t="s">
        <v>323</v>
      </c>
      <c r="C73" s="319"/>
    </row>
    <row r="74" spans="1:3" s="100" customFormat="1" ht="12" customHeight="1" thickBot="1" x14ac:dyDescent="0.25">
      <c r="A74" s="464" t="s">
        <v>348</v>
      </c>
      <c r="B74" s="445" t="s">
        <v>324</v>
      </c>
      <c r="C74" s="319"/>
    </row>
    <row r="75" spans="1:3" s="100" customFormat="1" ht="12" customHeight="1" thickBot="1" x14ac:dyDescent="0.2">
      <c r="A75" s="465" t="s">
        <v>325</v>
      </c>
      <c r="B75" s="309" t="s">
        <v>326</v>
      </c>
      <c r="C75" s="314">
        <f>SUM(C76:C77)</f>
        <v>0</v>
      </c>
    </row>
    <row r="76" spans="1:3" s="100" customFormat="1" ht="12" customHeight="1" x14ac:dyDescent="0.2">
      <c r="A76" s="462" t="s">
        <v>349</v>
      </c>
      <c r="B76" s="443" t="s">
        <v>327</v>
      </c>
      <c r="C76" s="319"/>
    </row>
    <row r="77" spans="1:3" s="100" customFormat="1" ht="12" customHeight="1" thickBot="1" x14ac:dyDescent="0.25">
      <c r="A77" s="464" t="s">
        <v>350</v>
      </c>
      <c r="B77" s="445" t="s">
        <v>328</v>
      </c>
      <c r="C77" s="319"/>
    </row>
    <row r="78" spans="1:3" s="99" customFormat="1" ht="12" customHeight="1" thickBot="1" x14ac:dyDescent="0.2">
      <c r="A78" s="465" t="s">
        <v>329</v>
      </c>
      <c r="B78" s="309" t="s">
        <v>330</v>
      </c>
      <c r="C78" s="314">
        <f>SUM(C79:C81)</f>
        <v>0</v>
      </c>
    </row>
    <row r="79" spans="1:3" s="100" customFormat="1" ht="12" customHeight="1" x14ac:dyDescent="0.2">
      <c r="A79" s="462" t="s">
        <v>351</v>
      </c>
      <c r="B79" s="443" t="s">
        <v>331</v>
      </c>
      <c r="C79" s="319"/>
    </row>
    <row r="80" spans="1:3" s="100" customFormat="1" ht="12" customHeight="1" x14ac:dyDescent="0.2">
      <c r="A80" s="463" t="s">
        <v>352</v>
      </c>
      <c r="B80" s="444" t="s">
        <v>332</v>
      </c>
      <c r="C80" s="319"/>
    </row>
    <row r="81" spans="1:3" s="100" customFormat="1" ht="12" customHeight="1" thickBot="1" x14ac:dyDescent="0.25">
      <c r="A81" s="464" t="s">
        <v>353</v>
      </c>
      <c r="B81" s="445" t="s">
        <v>333</v>
      </c>
      <c r="C81" s="319"/>
    </row>
    <row r="82" spans="1:3" s="100" customFormat="1" ht="12" customHeight="1" thickBot="1" x14ac:dyDescent="0.2">
      <c r="A82" s="465" t="s">
        <v>334</v>
      </c>
      <c r="B82" s="309" t="s">
        <v>354</v>
      </c>
      <c r="C82" s="314">
        <f>SUM(C83:C86)</f>
        <v>0</v>
      </c>
    </row>
    <row r="83" spans="1:3" s="100" customFormat="1" ht="12" customHeight="1" x14ac:dyDescent="0.2">
      <c r="A83" s="466" t="s">
        <v>335</v>
      </c>
      <c r="B83" s="443" t="s">
        <v>336</v>
      </c>
      <c r="C83" s="319"/>
    </row>
    <row r="84" spans="1:3" s="100" customFormat="1" ht="12" customHeight="1" x14ac:dyDescent="0.2">
      <c r="A84" s="467" t="s">
        <v>337</v>
      </c>
      <c r="B84" s="444" t="s">
        <v>338</v>
      </c>
      <c r="C84" s="319"/>
    </row>
    <row r="85" spans="1:3" s="100" customFormat="1" ht="12" customHeight="1" x14ac:dyDescent="0.2">
      <c r="A85" s="467" t="s">
        <v>339</v>
      </c>
      <c r="B85" s="444" t="s">
        <v>340</v>
      </c>
      <c r="C85" s="319"/>
    </row>
    <row r="86" spans="1:3" s="99" customFormat="1" ht="12" customHeight="1" thickBot="1" x14ac:dyDescent="0.25">
      <c r="A86" s="468" t="s">
        <v>341</v>
      </c>
      <c r="B86" s="445" t="s">
        <v>342</v>
      </c>
      <c r="C86" s="319"/>
    </row>
    <row r="87" spans="1:3" s="99" customFormat="1" ht="12" customHeight="1" thickBot="1" x14ac:dyDescent="0.2">
      <c r="A87" s="465" t="s">
        <v>343</v>
      </c>
      <c r="B87" s="309" t="s">
        <v>486</v>
      </c>
      <c r="C87" s="488"/>
    </row>
    <row r="88" spans="1:3" s="99" customFormat="1" ht="12" customHeight="1" thickBot="1" x14ac:dyDescent="0.2">
      <c r="A88" s="465" t="s">
        <v>518</v>
      </c>
      <c r="B88" s="309" t="s">
        <v>344</v>
      </c>
      <c r="C88" s="488"/>
    </row>
    <row r="89" spans="1:3" s="99" customFormat="1" ht="12" customHeight="1" thickBot="1" x14ac:dyDescent="0.2">
      <c r="A89" s="465" t="s">
        <v>519</v>
      </c>
      <c r="B89" s="450" t="s">
        <v>489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520</v>
      </c>
      <c r="B90" s="451" t="s">
        <v>521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525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522</v>
      </c>
      <c r="C99" s="318"/>
    </row>
    <row r="100" spans="1:3" ht="12" customHeight="1" x14ac:dyDescent="0.2">
      <c r="A100" s="463" t="s">
        <v>104</v>
      </c>
      <c r="B100" s="149" t="s">
        <v>452</v>
      </c>
      <c r="C100" s="318"/>
    </row>
    <row r="101" spans="1:3" ht="12" customHeight="1" x14ac:dyDescent="0.2">
      <c r="A101" s="463" t="s">
        <v>114</v>
      </c>
      <c r="B101" s="149" t="s">
        <v>451</v>
      </c>
      <c r="C101" s="318"/>
    </row>
    <row r="102" spans="1:3" ht="12" customHeight="1" x14ac:dyDescent="0.2">
      <c r="A102" s="463" t="s">
        <v>115</v>
      </c>
      <c r="B102" s="149" t="s">
        <v>360</v>
      </c>
      <c r="C102" s="318"/>
    </row>
    <row r="103" spans="1:3" ht="12" customHeight="1" x14ac:dyDescent="0.2">
      <c r="A103" s="463" t="s">
        <v>116</v>
      </c>
      <c r="B103" s="150" t="s">
        <v>361</v>
      </c>
      <c r="C103" s="318"/>
    </row>
    <row r="104" spans="1:3" ht="12" customHeight="1" x14ac:dyDescent="0.2">
      <c r="A104" s="463" t="s">
        <v>117</v>
      </c>
      <c r="B104" s="150" t="s">
        <v>362</v>
      </c>
      <c r="C104" s="318"/>
    </row>
    <row r="105" spans="1:3" ht="12" customHeight="1" x14ac:dyDescent="0.2">
      <c r="A105" s="463" t="s">
        <v>119</v>
      </c>
      <c r="B105" s="149" t="s">
        <v>363</v>
      </c>
      <c r="C105" s="318"/>
    </row>
    <row r="106" spans="1:3" ht="12" customHeight="1" x14ac:dyDescent="0.2">
      <c r="A106" s="463" t="s">
        <v>187</v>
      </c>
      <c r="B106" s="149" t="s">
        <v>364</v>
      </c>
      <c r="C106" s="318"/>
    </row>
    <row r="107" spans="1:3" ht="12" customHeight="1" x14ac:dyDescent="0.2">
      <c r="A107" s="463" t="s">
        <v>358</v>
      </c>
      <c r="B107" s="150" t="s">
        <v>365</v>
      </c>
      <c r="C107" s="318"/>
    </row>
    <row r="108" spans="1:3" ht="12" customHeight="1" x14ac:dyDescent="0.2">
      <c r="A108" s="471" t="s">
        <v>359</v>
      </c>
      <c r="B108" s="151" t="s">
        <v>366</v>
      </c>
      <c r="C108" s="318"/>
    </row>
    <row r="109" spans="1:3" ht="12" customHeight="1" x14ac:dyDescent="0.2">
      <c r="A109" s="463" t="s">
        <v>449</v>
      </c>
      <c r="B109" s="151" t="s">
        <v>367</v>
      </c>
      <c r="C109" s="318"/>
    </row>
    <row r="110" spans="1:3" ht="12" customHeight="1" x14ac:dyDescent="0.2">
      <c r="A110" s="463" t="s">
        <v>450</v>
      </c>
      <c r="B110" s="150" t="s">
        <v>368</v>
      </c>
      <c r="C110" s="316"/>
    </row>
    <row r="111" spans="1:3" ht="12" customHeight="1" x14ac:dyDescent="0.2">
      <c r="A111" s="463" t="s">
        <v>454</v>
      </c>
      <c r="B111" s="11" t="s">
        <v>51</v>
      </c>
      <c r="C111" s="316"/>
    </row>
    <row r="112" spans="1:3" ht="12" customHeight="1" x14ac:dyDescent="0.2">
      <c r="A112" s="464" t="s">
        <v>455</v>
      </c>
      <c r="B112" s="8" t="s">
        <v>523</v>
      </c>
      <c r="C112" s="318"/>
    </row>
    <row r="113" spans="1:3" ht="12" customHeight="1" thickBot="1" x14ac:dyDescent="0.25">
      <c r="A113" s="472" t="s">
        <v>456</v>
      </c>
      <c r="B113" s="152" t="s">
        <v>524</v>
      </c>
      <c r="C113" s="322"/>
    </row>
    <row r="114" spans="1:3" ht="12" customHeight="1" thickBot="1" x14ac:dyDescent="0.25">
      <c r="A114" s="32" t="s">
        <v>20</v>
      </c>
      <c r="B114" s="27" t="s">
        <v>369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235</v>
      </c>
      <c r="C115" s="317"/>
    </row>
    <row r="116" spans="1:3" ht="12" customHeight="1" x14ac:dyDescent="0.2">
      <c r="A116" s="462" t="s">
        <v>106</v>
      </c>
      <c r="B116" s="12" t="s">
        <v>373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374</v>
      </c>
      <c r="C118" s="281"/>
    </row>
    <row r="119" spans="1:3" ht="12" customHeight="1" x14ac:dyDescent="0.2">
      <c r="A119" s="462" t="s">
        <v>109</v>
      </c>
      <c r="B119" s="311" t="s">
        <v>237</v>
      </c>
      <c r="C119" s="281"/>
    </row>
    <row r="120" spans="1:3" ht="12" customHeight="1" x14ac:dyDescent="0.2">
      <c r="A120" s="462" t="s">
        <v>118</v>
      </c>
      <c r="B120" s="310" t="s">
        <v>439</v>
      </c>
      <c r="C120" s="281"/>
    </row>
    <row r="121" spans="1:3" ht="12" customHeight="1" x14ac:dyDescent="0.2">
      <c r="A121" s="462" t="s">
        <v>120</v>
      </c>
      <c r="B121" s="439" t="s">
        <v>379</v>
      </c>
      <c r="C121" s="281"/>
    </row>
    <row r="122" spans="1:3" ht="12" customHeight="1" x14ac:dyDescent="0.2">
      <c r="A122" s="462" t="s">
        <v>189</v>
      </c>
      <c r="B122" s="150" t="s">
        <v>362</v>
      </c>
      <c r="C122" s="281"/>
    </row>
    <row r="123" spans="1:3" ht="12" customHeight="1" x14ac:dyDescent="0.2">
      <c r="A123" s="462" t="s">
        <v>190</v>
      </c>
      <c r="B123" s="150" t="s">
        <v>378</v>
      </c>
      <c r="C123" s="281"/>
    </row>
    <row r="124" spans="1:3" ht="12" customHeight="1" x14ac:dyDescent="0.2">
      <c r="A124" s="462" t="s">
        <v>191</v>
      </c>
      <c r="B124" s="150" t="s">
        <v>377</v>
      </c>
      <c r="C124" s="281"/>
    </row>
    <row r="125" spans="1:3" ht="12" customHeight="1" x14ac:dyDescent="0.2">
      <c r="A125" s="462" t="s">
        <v>370</v>
      </c>
      <c r="B125" s="150" t="s">
        <v>365</v>
      </c>
      <c r="C125" s="281"/>
    </row>
    <row r="126" spans="1:3" ht="12" customHeight="1" x14ac:dyDescent="0.2">
      <c r="A126" s="462" t="s">
        <v>371</v>
      </c>
      <c r="B126" s="150" t="s">
        <v>376</v>
      </c>
      <c r="C126" s="281"/>
    </row>
    <row r="127" spans="1:3" ht="12" customHeight="1" thickBot="1" x14ac:dyDescent="0.25">
      <c r="A127" s="471" t="s">
        <v>372</v>
      </c>
      <c r="B127" s="150" t="s">
        <v>375</v>
      </c>
      <c r="C127" s="283"/>
    </row>
    <row r="128" spans="1:3" ht="12" customHeight="1" thickBot="1" x14ac:dyDescent="0.25">
      <c r="A128" s="32" t="s">
        <v>21</v>
      </c>
      <c r="B128" s="130" t="s">
        <v>459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460</v>
      </c>
      <c r="C129" s="314">
        <f>+C130+C131+C132</f>
        <v>0</v>
      </c>
    </row>
    <row r="130" spans="1:11" s="101" customFormat="1" ht="12" customHeight="1" x14ac:dyDescent="0.2">
      <c r="A130" s="462" t="s">
        <v>274</v>
      </c>
      <c r="B130" s="9" t="s">
        <v>528</v>
      </c>
      <c r="C130" s="281"/>
    </row>
    <row r="131" spans="1:11" ht="12" customHeight="1" x14ac:dyDescent="0.2">
      <c r="A131" s="462" t="s">
        <v>275</v>
      </c>
      <c r="B131" s="9" t="s">
        <v>468</v>
      </c>
      <c r="C131" s="281"/>
    </row>
    <row r="132" spans="1:11" ht="12" customHeight="1" thickBot="1" x14ac:dyDescent="0.25">
      <c r="A132" s="471" t="s">
        <v>276</v>
      </c>
      <c r="B132" s="7" t="s">
        <v>527</v>
      </c>
      <c r="C132" s="281"/>
    </row>
    <row r="133" spans="1:11" ht="12" customHeight="1" thickBot="1" x14ac:dyDescent="0.25">
      <c r="A133" s="32" t="s">
        <v>23</v>
      </c>
      <c r="B133" s="130" t="s">
        <v>461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470</v>
      </c>
      <c r="C134" s="281"/>
    </row>
    <row r="135" spans="1:11" ht="12" customHeight="1" x14ac:dyDescent="0.2">
      <c r="A135" s="462" t="s">
        <v>93</v>
      </c>
      <c r="B135" s="9" t="s">
        <v>462</v>
      </c>
      <c r="C135" s="281"/>
    </row>
    <row r="136" spans="1:11" ht="12" customHeight="1" x14ac:dyDescent="0.2">
      <c r="A136" s="462" t="s">
        <v>94</v>
      </c>
      <c r="B136" s="9" t="s">
        <v>463</v>
      </c>
      <c r="C136" s="281"/>
    </row>
    <row r="137" spans="1:11" ht="12" customHeight="1" x14ac:dyDescent="0.2">
      <c r="A137" s="462" t="s">
        <v>176</v>
      </c>
      <c r="B137" s="9" t="s">
        <v>526</v>
      </c>
      <c r="C137" s="281"/>
    </row>
    <row r="138" spans="1:11" ht="12" customHeight="1" x14ac:dyDescent="0.2">
      <c r="A138" s="462" t="s">
        <v>177</v>
      </c>
      <c r="B138" s="9" t="s">
        <v>465</v>
      </c>
      <c r="C138" s="281"/>
    </row>
    <row r="139" spans="1:11" s="101" customFormat="1" ht="12" customHeight="1" thickBot="1" x14ac:dyDescent="0.25">
      <c r="A139" s="471" t="s">
        <v>178</v>
      </c>
      <c r="B139" s="7" t="s">
        <v>466</v>
      </c>
      <c r="C139" s="281"/>
    </row>
    <row r="140" spans="1:11" ht="12" customHeight="1" thickBot="1" x14ac:dyDescent="0.25">
      <c r="A140" s="32" t="s">
        <v>24</v>
      </c>
      <c r="B140" s="130" t="s">
        <v>554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380</v>
      </c>
      <c r="C141" s="281"/>
    </row>
    <row r="142" spans="1:11" ht="12" customHeight="1" x14ac:dyDescent="0.2">
      <c r="A142" s="462" t="s">
        <v>96</v>
      </c>
      <c r="B142" s="9" t="s">
        <v>381</v>
      </c>
      <c r="C142" s="281"/>
    </row>
    <row r="143" spans="1:11" s="101" customFormat="1" ht="12" customHeight="1" x14ac:dyDescent="0.2">
      <c r="A143" s="462" t="s">
        <v>294</v>
      </c>
      <c r="B143" s="9" t="s">
        <v>553</v>
      </c>
      <c r="C143" s="281"/>
    </row>
    <row r="144" spans="1:11" s="101" customFormat="1" ht="12" customHeight="1" x14ac:dyDescent="0.2">
      <c r="A144" s="462" t="s">
        <v>295</v>
      </c>
      <c r="B144" s="9" t="s">
        <v>475</v>
      </c>
      <c r="C144" s="281"/>
    </row>
    <row r="145" spans="1:3" s="101" customFormat="1" ht="12" customHeight="1" thickBot="1" x14ac:dyDescent="0.25">
      <c r="A145" s="471" t="s">
        <v>296</v>
      </c>
      <c r="B145" s="7" t="s">
        <v>400</v>
      </c>
      <c r="C145" s="281"/>
    </row>
    <row r="146" spans="1:3" s="101" customFormat="1" ht="12" customHeight="1" thickBot="1" x14ac:dyDescent="0.25">
      <c r="A146" s="32" t="s">
        <v>25</v>
      </c>
      <c r="B146" s="130" t="s">
        <v>476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471</v>
      </c>
      <c r="C147" s="281"/>
    </row>
    <row r="148" spans="1:3" s="101" customFormat="1" ht="12" customHeight="1" x14ac:dyDescent="0.2">
      <c r="A148" s="462" t="s">
        <v>98</v>
      </c>
      <c r="B148" s="9" t="s">
        <v>478</v>
      </c>
      <c r="C148" s="281"/>
    </row>
    <row r="149" spans="1:3" s="101" customFormat="1" ht="12" customHeight="1" x14ac:dyDescent="0.2">
      <c r="A149" s="462" t="s">
        <v>306</v>
      </c>
      <c r="B149" s="9" t="s">
        <v>473</v>
      </c>
      <c r="C149" s="281"/>
    </row>
    <row r="150" spans="1:3" ht="12.75" customHeight="1" x14ac:dyDescent="0.2">
      <c r="A150" s="462" t="s">
        <v>307</v>
      </c>
      <c r="B150" s="9" t="s">
        <v>529</v>
      </c>
      <c r="C150" s="281"/>
    </row>
    <row r="151" spans="1:3" ht="12.75" customHeight="1" thickBot="1" x14ac:dyDescent="0.25">
      <c r="A151" s="471" t="s">
        <v>477</v>
      </c>
      <c r="B151" s="7" t="s">
        <v>480</v>
      </c>
      <c r="C151" s="283"/>
    </row>
    <row r="152" spans="1:3" ht="12.75" customHeight="1" thickBot="1" x14ac:dyDescent="0.25">
      <c r="A152" s="518" t="s">
        <v>26</v>
      </c>
      <c r="B152" s="130" t="s">
        <v>481</v>
      </c>
      <c r="C152" s="323"/>
    </row>
    <row r="153" spans="1:3" ht="12" customHeight="1" thickBot="1" x14ac:dyDescent="0.25">
      <c r="A153" s="518" t="s">
        <v>27</v>
      </c>
      <c r="B153" s="130" t="s">
        <v>482</v>
      </c>
      <c r="C153" s="323"/>
    </row>
    <row r="154" spans="1:3" ht="15" customHeight="1" thickBot="1" x14ac:dyDescent="0.25">
      <c r="A154" s="32" t="s">
        <v>28</v>
      </c>
      <c r="B154" s="130" t="s">
        <v>484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483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530</v>
      </c>
      <c r="B157" s="262"/>
      <c r="C157" s="127"/>
    </row>
    <row r="158" spans="1:3" ht="13.5" thickBot="1" x14ac:dyDescent="0.25">
      <c r="A158" s="261" t="s">
        <v>209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F16" sqref="F16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9" t="str">
        <f>+CONCATENATE("9.1.3. melléklet a ……/",LEFT(ÖSSZEFÜGGÉSEK!A5,4),". (….) önkormányzati rendelethez")</f>
        <v>9.1.3. melléklet a ……/2017. (….) önkormányzati rendelethez</v>
      </c>
    </row>
    <row r="2" spans="1:3" s="97" customFormat="1" ht="21" customHeight="1" x14ac:dyDescent="0.2">
      <c r="A2" s="433" t="s">
        <v>62</v>
      </c>
      <c r="B2" s="375" t="s">
        <v>231</v>
      </c>
      <c r="C2" s="377" t="s">
        <v>55</v>
      </c>
    </row>
    <row r="3" spans="1:3" s="97" customFormat="1" ht="16.5" thickBot="1" x14ac:dyDescent="0.25">
      <c r="A3" s="241" t="s">
        <v>206</v>
      </c>
      <c r="B3" s="376" t="s">
        <v>541</v>
      </c>
      <c r="C3" s="517" t="s">
        <v>442</v>
      </c>
    </row>
    <row r="4" spans="1:3" s="98" customFormat="1" ht="15.95" customHeight="1" thickBot="1" x14ac:dyDescent="0.3">
      <c r="A4" s="242"/>
      <c r="B4" s="242"/>
      <c r="C4" s="243" t="str">
        <f>'9.1.2. sz. mell '!C4</f>
        <v>Forintban!</v>
      </c>
    </row>
    <row r="5" spans="1:3" ht="13.5" thickBot="1" x14ac:dyDescent="0.25">
      <c r="A5" s="434" t="s">
        <v>208</v>
      </c>
      <c r="B5" s="244" t="s">
        <v>576</v>
      </c>
      <c r="C5" s="378" t="s">
        <v>56</v>
      </c>
    </row>
    <row r="6" spans="1:3" s="71" customFormat="1" ht="12.95" customHeight="1" thickBot="1" x14ac:dyDescent="0.25">
      <c r="A6" s="206"/>
      <c r="B6" s="207" t="s">
        <v>504</v>
      </c>
      <c r="C6" s="208" t="s">
        <v>505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258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259</v>
      </c>
      <c r="C9" s="317"/>
    </row>
    <row r="10" spans="1:3" s="100" customFormat="1" ht="12" customHeight="1" x14ac:dyDescent="0.2">
      <c r="A10" s="463" t="s">
        <v>100</v>
      </c>
      <c r="B10" s="444" t="s">
        <v>260</v>
      </c>
      <c r="C10" s="316"/>
    </row>
    <row r="11" spans="1:3" s="100" customFormat="1" ht="12" customHeight="1" x14ac:dyDescent="0.2">
      <c r="A11" s="463" t="s">
        <v>101</v>
      </c>
      <c r="B11" s="444" t="s">
        <v>563</v>
      </c>
      <c r="C11" s="316"/>
    </row>
    <row r="12" spans="1:3" s="100" customFormat="1" ht="12" customHeight="1" x14ac:dyDescent="0.2">
      <c r="A12" s="463" t="s">
        <v>102</v>
      </c>
      <c r="B12" s="444" t="s">
        <v>262</v>
      </c>
      <c r="C12" s="316"/>
    </row>
    <row r="13" spans="1:3" s="100" customFormat="1" ht="12" customHeight="1" x14ac:dyDescent="0.2">
      <c r="A13" s="463" t="s">
        <v>149</v>
      </c>
      <c r="B13" s="444" t="s">
        <v>517</v>
      </c>
      <c r="C13" s="316"/>
    </row>
    <row r="14" spans="1:3" s="99" customFormat="1" ht="12" customHeight="1" thickBot="1" x14ac:dyDescent="0.25">
      <c r="A14" s="464" t="s">
        <v>103</v>
      </c>
      <c r="B14" s="445" t="s">
        <v>444</v>
      </c>
      <c r="C14" s="316"/>
    </row>
    <row r="15" spans="1:3" s="99" customFormat="1" ht="12" customHeight="1" thickBot="1" x14ac:dyDescent="0.25">
      <c r="A15" s="32" t="s">
        <v>20</v>
      </c>
      <c r="B15" s="309" t="s">
        <v>263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264</v>
      </c>
      <c r="C16" s="317"/>
    </row>
    <row r="17" spans="1:3" s="99" customFormat="1" ht="12" customHeight="1" x14ac:dyDescent="0.2">
      <c r="A17" s="463" t="s">
        <v>106</v>
      </c>
      <c r="B17" s="444" t="s">
        <v>265</v>
      </c>
      <c r="C17" s="316"/>
    </row>
    <row r="18" spans="1:3" s="99" customFormat="1" ht="12" customHeight="1" x14ac:dyDescent="0.2">
      <c r="A18" s="463" t="s">
        <v>107</v>
      </c>
      <c r="B18" s="444" t="s">
        <v>433</v>
      </c>
      <c r="C18" s="316"/>
    </row>
    <row r="19" spans="1:3" s="99" customFormat="1" ht="12" customHeight="1" x14ac:dyDescent="0.2">
      <c r="A19" s="463" t="s">
        <v>108</v>
      </c>
      <c r="B19" s="444" t="s">
        <v>434</v>
      </c>
      <c r="C19" s="316"/>
    </row>
    <row r="20" spans="1:3" s="99" customFormat="1" ht="12" customHeight="1" x14ac:dyDescent="0.2">
      <c r="A20" s="463" t="s">
        <v>109</v>
      </c>
      <c r="B20" s="444" t="s">
        <v>266</v>
      </c>
      <c r="C20" s="316"/>
    </row>
    <row r="21" spans="1:3" s="100" customFormat="1" ht="12" customHeight="1" thickBot="1" x14ac:dyDescent="0.25">
      <c r="A21" s="464" t="s">
        <v>118</v>
      </c>
      <c r="B21" s="445" t="s">
        <v>267</v>
      </c>
      <c r="C21" s="318"/>
    </row>
    <row r="22" spans="1:3" s="100" customFormat="1" ht="12" customHeight="1" thickBot="1" x14ac:dyDescent="0.25">
      <c r="A22" s="32" t="s">
        <v>21</v>
      </c>
      <c r="B22" s="21" t="s">
        <v>268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269</v>
      </c>
      <c r="C23" s="317"/>
    </row>
    <row r="24" spans="1:3" s="99" customFormat="1" ht="12" customHeight="1" x14ac:dyDescent="0.2">
      <c r="A24" s="463" t="s">
        <v>89</v>
      </c>
      <c r="B24" s="444" t="s">
        <v>270</v>
      </c>
      <c r="C24" s="316"/>
    </row>
    <row r="25" spans="1:3" s="100" customFormat="1" ht="12" customHeight="1" x14ac:dyDescent="0.2">
      <c r="A25" s="463" t="s">
        <v>90</v>
      </c>
      <c r="B25" s="444" t="s">
        <v>435</v>
      </c>
      <c r="C25" s="316"/>
    </row>
    <row r="26" spans="1:3" s="100" customFormat="1" ht="12" customHeight="1" x14ac:dyDescent="0.2">
      <c r="A26" s="463" t="s">
        <v>91</v>
      </c>
      <c r="B26" s="444" t="s">
        <v>436</v>
      </c>
      <c r="C26" s="316"/>
    </row>
    <row r="27" spans="1:3" s="100" customFormat="1" ht="12" customHeight="1" x14ac:dyDescent="0.2">
      <c r="A27" s="463" t="s">
        <v>172</v>
      </c>
      <c r="B27" s="444" t="s">
        <v>271</v>
      </c>
      <c r="C27" s="316"/>
    </row>
    <row r="28" spans="1:3" s="100" customFormat="1" ht="12" customHeight="1" thickBot="1" x14ac:dyDescent="0.25">
      <c r="A28" s="464" t="s">
        <v>173</v>
      </c>
      <c r="B28" s="445" t="s">
        <v>272</v>
      </c>
      <c r="C28" s="318"/>
    </row>
    <row r="29" spans="1:3" s="100" customFormat="1" ht="12" customHeight="1" thickBot="1" x14ac:dyDescent="0.25">
      <c r="A29" s="32" t="s">
        <v>174</v>
      </c>
      <c r="B29" s="21" t="s">
        <v>273</v>
      </c>
      <c r="C29" s="320">
        <f>SUM(C30:C36)</f>
        <v>0</v>
      </c>
    </row>
    <row r="30" spans="1:3" s="100" customFormat="1" ht="12" customHeight="1" x14ac:dyDescent="0.2">
      <c r="A30" s="462" t="s">
        <v>274</v>
      </c>
      <c r="B30" s="443" t="s">
        <v>568</v>
      </c>
      <c r="C30" s="317"/>
    </row>
    <row r="31" spans="1:3" s="100" customFormat="1" ht="12" customHeight="1" x14ac:dyDescent="0.2">
      <c r="A31" s="463" t="s">
        <v>275</v>
      </c>
      <c r="B31" s="444" t="s">
        <v>569</v>
      </c>
      <c r="C31" s="316"/>
    </row>
    <row r="32" spans="1:3" s="100" customFormat="1" ht="12" customHeight="1" x14ac:dyDescent="0.2">
      <c r="A32" s="463" t="s">
        <v>276</v>
      </c>
      <c r="B32" s="444" t="s">
        <v>570</v>
      </c>
      <c r="C32" s="316"/>
    </row>
    <row r="33" spans="1:3" s="100" customFormat="1" ht="12" customHeight="1" x14ac:dyDescent="0.2">
      <c r="A33" s="463" t="s">
        <v>277</v>
      </c>
      <c r="B33" s="444" t="s">
        <v>571</v>
      </c>
      <c r="C33" s="316"/>
    </row>
    <row r="34" spans="1:3" s="100" customFormat="1" ht="12" customHeight="1" x14ac:dyDescent="0.2">
      <c r="A34" s="463" t="s">
        <v>565</v>
      </c>
      <c r="B34" s="444" t="s">
        <v>278</v>
      </c>
      <c r="C34" s="316"/>
    </row>
    <row r="35" spans="1:3" s="100" customFormat="1" ht="12" customHeight="1" x14ac:dyDescent="0.2">
      <c r="A35" s="463" t="s">
        <v>566</v>
      </c>
      <c r="B35" s="444" t="s">
        <v>279</v>
      </c>
      <c r="C35" s="316"/>
    </row>
    <row r="36" spans="1:3" s="100" customFormat="1" ht="12" customHeight="1" thickBot="1" x14ac:dyDescent="0.25">
      <c r="A36" s="464" t="s">
        <v>567</v>
      </c>
      <c r="B36" s="543" t="s">
        <v>280</v>
      </c>
      <c r="C36" s="318"/>
    </row>
    <row r="37" spans="1:3" s="100" customFormat="1" ht="12" customHeight="1" thickBot="1" x14ac:dyDescent="0.25">
      <c r="A37" s="32" t="s">
        <v>23</v>
      </c>
      <c r="B37" s="21" t="s">
        <v>445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283</v>
      </c>
      <c r="C38" s="317"/>
    </row>
    <row r="39" spans="1:3" s="100" customFormat="1" ht="12" customHeight="1" x14ac:dyDescent="0.2">
      <c r="A39" s="463" t="s">
        <v>93</v>
      </c>
      <c r="B39" s="444" t="s">
        <v>284</v>
      </c>
      <c r="C39" s="316"/>
    </row>
    <row r="40" spans="1:3" s="100" customFormat="1" ht="12" customHeight="1" x14ac:dyDescent="0.2">
      <c r="A40" s="463" t="s">
        <v>94</v>
      </c>
      <c r="B40" s="444" t="s">
        <v>285</v>
      </c>
      <c r="C40" s="316"/>
    </row>
    <row r="41" spans="1:3" s="100" customFormat="1" ht="12" customHeight="1" x14ac:dyDescent="0.2">
      <c r="A41" s="463" t="s">
        <v>176</v>
      </c>
      <c r="B41" s="444" t="s">
        <v>286</v>
      </c>
      <c r="C41" s="316"/>
    </row>
    <row r="42" spans="1:3" s="100" customFormat="1" ht="12" customHeight="1" x14ac:dyDescent="0.2">
      <c r="A42" s="463" t="s">
        <v>177</v>
      </c>
      <c r="B42" s="444" t="s">
        <v>287</v>
      </c>
      <c r="C42" s="316"/>
    </row>
    <row r="43" spans="1:3" s="100" customFormat="1" ht="12" customHeight="1" x14ac:dyDescent="0.2">
      <c r="A43" s="463" t="s">
        <v>178</v>
      </c>
      <c r="B43" s="444" t="s">
        <v>288</v>
      </c>
      <c r="C43" s="316"/>
    </row>
    <row r="44" spans="1:3" s="100" customFormat="1" ht="12" customHeight="1" x14ac:dyDescent="0.2">
      <c r="A44" s="463" t="s">
        <v>179</v>
      </c>
      <c r="B44" s="444" t="s">
        <v>289</v>
      </c>
      <c r="C44" s="316"/>
    </row>
    <row r="45" spans="1:3" s="100" customFormat="1" ht="12" customHeight="1" x14ac:dyDescent="0.2">
      <c r="A45" s="463" t="s">
        <v>180</v>
      </c>
      <c r="B45" s="444" t="s">
        <v>572</v>
      </c>
      <c r="C45" s="316"/>
    </row>
    <row r="46" spans="1:3" s="100" customFormat="1" ht="12" customHeight="1" x14ac:dyDescent="0.2">
      <c r="A46" s="463" t="s">
        <v>281</v>
      </c>
      <c r="B46" s="444" t="s">
        <v>291</v>
      </c>
      <c r="C46" s="319"/>
    </row>
    <row r="47" spans="1:3" s="100" customFormat="1" ht="12" customHeight="1" x14ac:dyDescent="0.2">
      <c r="A47" s="464" t="s">
        <v>282</v>
      </c>
      <c r="B47" s="445" t="s">
        <v>447</v>
      </c>
      <c r="C47" s="429"/>
    </row>
    <row r="48" spans="1:3" s="100" customFormat="1" ht="12" customHeight="1" thickBot="1" x14ac:dyDescent="0.25">
      <c r="A48" s="464" t="s">
        <v>446</v>
      </c>
      <c r="B48" s="445" t="s">
        <v>292</v>
      </c>
      <c r="C48" s="429"/>
    </row>
    <row r="49" spans="1:3" s="100" customFormat="1" ht="12" customHeight="1" thickBot="1" x14ac:dyDescent="0.25">
      <c r="A49" s="32" t="s">
        <v>24</v>
      </c>
      <c r="B49" s="21" t="s">
        <v>293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297</v>
      </c>
      <c r="C50" s="487"/>
    </row>
    <row r="51" spans="1:3" s="100" customFormat="1" ht="12" customHeight="1" x14ac:dyDescent="0.2">
      <c r="A51" s="463" t="s">
        <v>96</v>
      </c>
      <c r="B51" s="444" t="s">
        <v>298</v>
      </c>
      <c r="C51" s="319"/>
    </row>
    <row r="52" spans="1:3" s="100" customFormat="1" ht="12" customHeight="1" x14ac:dyDescent="0.2">
      <c r="A52" s="463" t="s">
        <v>294</v>
      </c>
      <c r="B52" s="444" t="s">
        <v>299</v>
      </c>
      <c r="C52" s="319"/>
    </row>
    <row r="53" spans="1:3" s="100" customFormat="1" ht="12" customHeight="1" x14ac:dyDescent="0.2">
      <c r="A53" s="463" t="s">
        <v>295</v>
      </c>
      <c r="B53" s="444" t="s">
        <v>300</v>
      </c>
      <c r="C53" s="319"/>
    </row>
    <row r="54" spans="1:3" s="100" customFormat="1" ht="12" customHeight="1" thickBot="1" x14ac:dyDescent="0.25">
      <c r="A54" s="464" t="s">
        <v>296</v>
      </c>
      <c r="B54" s="543" t="s">
        <v>301</v>
      </c>
      <c r="C54" s="429"/>
    </row>
    <row r="55" spans="1:3" s="100" customFormat="1" ht="12" customHeight="1" thickBot="1" x14ac:dyDescent="0.25">
      <c r="A55" s="32" t="s">
        <v>181</v>
      </c>
      <c r="B55" s="21" t="s">
        <v>302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303</v>
      </c>
      <c r="C56" s="317"/>
    </row>
    <row r="57" spans="1:3" s="100" customFormat="1" ht="12" customHeight="1" x14ac:dyDescent="0.2">
      <c r="A57" s="463" t="s">
        <v>98</v>
      </c>
      <c r="B57" s="444" t="s">
        <v>437</v>
      </c>
      <c r="C57" s="316"/>
    </row>
    <row r="58" spans="1:3" s="100" customFormat="1" ht="12" customHeight="1" x14ac:dyDescent="0.2">
      <c r="A58" s="463" t="s">
        <v>306</v>
      </c>
      <c r="B58" s="444" t="s">
        <v>304</v>
      </c>
      <c r="C58" s="316"/>
    </row>
    <row r="59" spans="1:3" s="100" customFormat="1" ht="12" customHeight="1" thickBot="1" x14ac:dyDescent="0.25">
      <c r="A59" s="464" t="s">
        <v>307</v>
      </c>
      <c r="B59" s="543" t="s">
        <v>305</v>
      </c>
      <c r="C59" s="318"/>
    </row>
    <row r="60" spans="1:3" s="100" customFormat="1" ht="12" customHeight="1" thickBot="1" x14ac:dyDescent="0.25">
      <c r="A60" s="32" t="s">
        <v>26</v>
      </c>
      <c r="B60" s="309" t="s">
        <v>308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310</v>
      </c>
      <c r="C61" s="319"/>
    </row>
    <row r="62" spans="1:3" s="100" customFormat="1" ht="12" customHeight="1" x14ac:dyDescent="0.2">
      <c r="A62" s="463" t="s">
        <v>183</v>
      </c>
      <c r="B62" s="444" t="s">
        <v>438</v>
      </c>
      <c r="C62" s="319"/>
    </row>
    <row r="63" spans="1:3" s="100" customFormat="1" ht="12" customHeight="1" x14ac:dyDescent="0.2">
      <c r="A63" s="463" t="s">
        <v>236</v>
      </c>
      <c r="B63" s="444" t="s">
        <v>311</v>
      </c>
      <c r="C63" s="319"/>
    </row>
    <row r="64" spans="1:3" s="100" customFormat="1" ht="12" customHeight="1" thickBot="1" x14ac:dyDescent="0.25">
      <c r="A64" s="464" t="s">
        <v>309</v>
      </c>
      <c r="B64" s="543" t="s">
        <v>312</v>
      </c>
      <c r="C64" s="319"/>
    </row>
    <row r="65" spans="1:3" s="100" customFormat="1" ht="12" customHeight="1" thickBot="1" x14ac:dyDescent="0.25">
      <c r="A65" s="32" t="s">
        <v>27</v>
      </c>
      <c r="B65" s="21" t="s">
        <v>313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404</v>
      </c>
      <c r="B66" s="309" t="s">
        <v>315</v>
      </c>
      <c r="C66" s="314">
        <f>SUM(C67:C69)</f>
        <v>0</v>
      </c>
    </row>
    <row r="67" spans="1:3" s="100" customFormat="1" ht="12" customHeight="1" x14ac:dyDescent="0.2">
      <c r="A67" s="462" t="s">
        <v>346</v>
      </c>
      <c r="B67" s="443" t="s">
        <v>316</v>
      </c>
      <c r="C67" s="319"/>
    </row>
    <row r="68" spans="1:3" s="100" customFormat="1" ht="12" customHeight="1" x14ac:dyDescent="0.2">
      <c r="A68" s="463" t="s">
        <v>355</v>
      </c>
      <c r="B68" s="444" t="s">
        <v>317</v>
      </c>
      <c r="C68" s="319"/>
    </row>
    <row r="69" spans="1:3" s="100" customFormat="1" ht="12" customHeight="1" thickBot="1" x14ac:dyDescent="0.25">
      <c r="A69" s="464" t="s">
        <v>356</v>
      </c>
      <c r="B69" s="547" t="s">
        <v>318</v>
      </c>
      <c r="C69" s="319"/>
    </row>
    <row r="70" spans="1:3" s="100" customFormat="1" ht="12" customHeight="1" thickBot="1" x14ac:dyDescent="0.2">
      <c r="A70" s="465" t="s">
        <v>319</v>
      </c>
      <c r="B70" s="309" t="s">
        <v>320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321</v>
      </c>
      <c r="C71" s="319"/>
    </row>
    <row r="72" spans="1:3" s="100" customFormat="1" ht="12" customHeight="1" x14ac:dyDescent="0.2">
      <c r="A72" s="463" t="s">
        <v>151</v>
      </c>
      <c r="B72" s="444" t="s">
        <v>322</v>
      </c>
      <c r="C72" s="319"/>
    </row>
    <row r="73" spans="1:3" s="100" customFormat="1" ht="12" customHeight="1" x14ac:dyDescent="0.2">
      <c r="A73" s="463" t="s">
        <v>347</v>
      </c>
      <c r="B73" s="444" t="s">
        <v>323</v>
      </c>
      <c r="C73" s="319"/>
    </row>
    <row r="74" spans="1:3" s="100" customFormat="1" ht="12" customHeight="1" thickBot="1" x14ac:dyDescent="0.25">
      <c r="A74" s="464" t="s">
        <v>348</v>
      </c>
      <c r="B74" s="445" t="s">
        <v>324</v>
      </c>
      <c r="C74" s="319"/>
    </row>
    <row r="75" spans="1:3" s="100" customFormat="1" ht="12" customHeight="1" thickBot="1" x14ac:dyDescent="0.2">
      <c r="A75" s="465" t="s">
        <v>325</v>
      </c>
      <c r="B75" s="309" t="s">
        <v>326</v>
      </c>
      <c r="C75" s="314">
        <f>SUM(C76:C77)</f>
        <v>0</v>
      </c>
    </row>
    <row r="76" spans="1:3" s="100" customFormat="1" ht="12" customHeight="1" x14ac:dyDescent="0.2">
      <c r="A76" s="462" t="s">
        <v>349</v>
      </c>
      <c r="B76" s="443" t="s">
        <v>327</v>
      </c>
      <c r="C76" s="319"/>
    </row>
    <row r="77" spans="1:3" s="100" customFormat="1" ht="12" customHeight="1" thickBot="1" x14ac:dyDescent="0.25">
      <c r="A77" s="464" t="s">
        <v>350</v>
      </c>
      <c r="B77" s="445" t="s">
        <v>328</v>
      </c>
      <c r="C77" s="319"/>
    </row>
    <row r="78" spans="1:3" s="99" customFormat="1" ht="12" customHeight="1" thickBot="1" x14ac:dyDescent="0.2">
      <c r="A78" s="465" t="s">
        <v>329</v>
      </c>
      <c r="B78" s="309" t="s">
        <v>330</v>
      </c>
      <c r="C78" s="314">
        <f>SUM(C79:C81)</f>
        <v>0</v>
      </c>
    </row>
    <row r="79" spans="1:3" s="100" customFormat="1" ht="12" customHeight="1" x14ac:dyDescent="0.2">
      <c r="A79" s="462" t="s">
        <v>351</v>
      </c>
      <c r="B79" s="443" t="s">
        <v>331</v>
      </c>
      <c r="C79" s="319"/>
    </row>
    <row r="80" spans="1:3" s="100" customFormat="1" ht="12" customHeight="1" x14ac:dyDescent="0.2">
      <c r="A80" s="463" t="s">
        <v>352</v>
      </c>
      <c r="B80" s="444" t="s">
        <v>332</v>
      </c>
      <c r="C80" s="319"/>
    </row>
    <row r="81" spans="1:3" s="100" customFormat="1" ht="12" customHeight="1" thickBot="1" x14ac:dyDescent="0.25">
      <c r="A81" s="464" t="s">
        <v>353</v>
      </c>
      <c r="B81" s="445" t="s">
        <v>333</v>
      </c>
      <c r="C81" s="319"/>
    </row>
    <row r="82" spans="1:3" s="100" customFormat="1" ht="12" customHeight="1" thickBot="1" x14ac:dyDescent="0.2">
      <c r="A82" s="465" t="s">
        <v>334</v>
      </c>
      <c r="B82" s="309" t="s">
        <v>354</v>
      </c>
      <c r="C82" s="314">
        <f>SUM(C83:C86)</f>
        <v>0</v>
      </c>
    </row>
    <row r="83" spans="1:3" s="100" customFormat="1" ht="12" customHeight="1" x14ac:dyDescent="0.2">
      <c r="A83" s="466" t="s">
        <v>335</v>
      </c>
      <c r="B83" s="443" t="s">
        <v>336</v>
      </c>
      <c r="C83" s="319"/>
    </row>
    <row r="84" spans="1:3" s="100" customFormat="1" ht="12" customHeight="1" x14ac:dyDescent="0.2">
      <c r="A84" s="467" t="s">
        <v>337</v>
      </c>
      <c r="B84" s="444" t="s">
        <v>338</v>
      </c>
      <c r="C84" s="319"/>
    </row>
    <row r="85" spans="1:3" s="100" customFormat="1" ht="12" customHeight="1" x14ac:dyDescent="0.2">
      <c r="A85" s="467" t="s">
        <v>339</v>
      </c>
      <c r="B85" s="444" t="s">
        <v>340</v>
      </c>
      <c r="C85" s="319"/>
    </row>
    <row r="86" spans="1:3" s="99" customFormat="1" ht="12" customHeight="1" thickBot="1" x14ac:dyDescent="0.25">
      <c r="A86" s="468" t="s">
        <v>341</v>
      </c>
      <c r="B86" s="445" t="s">
        <v>342</v>
      </c>
      <c r="C86" s="319"/>
    </row>
    <row r="87" spans="1:3" s="99" customFormat="1" ht="12" customHeight="1" thickBot="1" x14ac:dyDescent="0.2">
      <c r="A87" s="465" t="s">
        <v>343</v>
      </c>
      <c r="B87" s="309" t="s">
        <v>486</v>
      </c>
      <c r="C87" s="488"/>
    </row>
    <row r="88" spans="1:3" s="99" customFormat="1" ht="12" customHeight="1" thickBot="1" x14ac:dyDescent="0.2">
      <c r="A88" s="465" t="s">
        <v>518</v>
      </c>
      <c r="B88" s="309" t="s">
        <v>344</v>
      </c>
      <c r="C88" s="488"/>
    </row>
    <row r="89" spans="1:3" s="99" customFormat="1" ht="12" customHeight="1" thickBot="1" x14ac:dyDescent="0.2">
      <c r="A89" s="465" t="s">
        <v>519</v>
      </c>
      <c r="B89" s="450" t="s">
        <v>489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520</v>
      </c>
      <c r="B90" s="451" t="s">
        <v>521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525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522</v>
      </c>
      <c r="C99" s="318"/>
    </row>
    <row r="100" spans="1:3" ht="12" customHeight="1" x14ac:dyDescent="0.2">
      <c r="A100" s="463" t="s">
        <v>104</v>
      </c>
      <c r="B100" s="149" t="s">
        <v>452</v>
      </c>
      <c r="C100" s="318"/>
    </row>
    <row r="101" spans="1:3" ht="12" customHeight="1" x14ac:dyDescent="0.2">
      <c r="A101" s="463" t="s">
        <v>114</v>
      </c>
      <c r="B101" s="149" t="s">
        <v>451</v>
      </c>
      <c r="C101" s="318"/>
    </row>
    <row r="102" spans="1:3" ht="12" customHeight="1" x14ac:dyDescent="0.2">
      <c r="A102" s="463" t="s">
        <v>115</v>
      </c>
      <c r="B102" s="149" t="s">
        <v>360</v>
      </c>
      <c r="C102" s="318"/>
    </row>
    <row r="103" spans="1:3" ht="12" customHeight="1" x14ac:dyDescent="0.2">
      <c r="A103" s="463" t="s">
        <v>116</v>
      </c>
      <c r="B103" s="150" t="s">
        <v>361</v>
      </c>
      <c r="C103" s="318"/>
    </row>
    <row r="104" spans="1:3" ht="12" customHeight="1" x14ac:dyDescent="0.2">
      <c r="A104" s="463" t="s">
        <v>117</v>
      </c>
      <c r="B104" s="150" t="s">
        <v>362</v>
      </c>
      <c r="C104" s="318"/>
    </row>
    <row r="105" spans="1:3" ht="12" customHeight="1" x14ac:dyDescent="0.2">
      <c r="A105" s="463" t="s">
        <v>119</v>
      </c>
      <c r="B105" s="149" t="s">
        <v>363</v>
      </c>
      <c r="C105" s="318"/>
    </row>
    <row r="106" spans="1:3" ht="12" customHeight="1" x14ac:dyDescent="0.2">
      <c r="A106" s="463" t="s">
        <v>187</v>
      </c>
      <c r="B106" s="149" t="s">
        <v>364</v>
      </c>
      <c r="C106" s="318"/>
    </row>
    <row r="107" spans="1:3" ht="12" customHeight="1" x14ac:dyDescent="0.2">
      <c r="A107" s="463" t="s">
        <v>358</v>
      </c>
      <c r="B107" s="150" t="s">
        <v>365</v>
      </c>
      <c r="C107" s="318"/>
    </row>
    <row r="108" spans="1:3" ht="12" customHeight="1" x14ac:dyDescent="0.2">
      <c r="A108" s="471" t="s">
        <v>359</v>
      </c>
      <c r="B108" s="151" t="s">
        <v>366</v>
      </c>
      <c r="C108" s="318"/>
    </row>
    <row r="109" spans="1:3" ht="12" customHeight="1" x14ac:dyDescent="0.2">
      <c r="A109" s="463" t="s">
        <v>449</v>
      </c>
      <c r="B109" s="151" t="s">
        <v>367</v>
      </c>
      <c r="C109" s="318"/>
    </row>
    <row r="110" spans="1:3" ht="12" customHeight="1" x14ac:dyDescent="0.2">
      <c r="A110" s="463" t="s">
        <v>450</v>
      </c>
      <c r="B110" s="150" t="s">
        <v>368</v>
      </c>
      <c r="C110" s="316"/>
    </row>
    <row r="111" spans="1:3" ht="12" customHeight="1" x14ac:dyDescent="0.2">
      <c r="A111" s="463" t="s">
        <v>454</v>
      </c>
      <c r="B111" s="11" t="s">
        <v>51</v>
      </c>
      <c r="C111" s="316"/>
    </row>
    <row r="112" spans="1:3" ht="12" customHeight="1" x14ac:dyDescent="0.2">
      <c r="A112" s="464" t="s">
        <v>455</v>
      </c>
      <c r="B112" s="8" t="s">
        <v>523</v>
      </c>
      <c r="C112" s="318"/>
    </row>
    <row r="113" spans="1:3" ht="12" customHeight="1" thickBot="1" x14ac:dyDescent="0.25">
      <c r="A113" s="472" t="s">
        <v>456</v>
      </c>
      <c r="B113" s="152" t="s">
        <v>524</v>
      </c>
      <c r="C113" s="322"/>
    </row>
    <row r="114" spans="1:3" ht="12" customHeight="1" thickBot="1" x14ac:dyDescent="0.25">
      <c r="A114" s="32" t="s">
        <v>20</v>
      </c>
      <c r="B114" s="27" t="s">
        <v>369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235</v>
      </c>
      <c r="C115" s="317"/>
    </row>
    <row r="116" spans="1:3" ht="12" customHeight="1" x14ac:dyDescent="0.2">
      <c r="A116" s="462" t="s">
        <v>106</v>
      </c>
      <c r="B116" s="12" t="s">
        <v>373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374</v>
      </c>
      <c r="C118" s="281"/>
    </row>
    <row r="119" spans="1:3" ht="12" customHeight="1" x14ac:dyDescent="0.2">
      <c r="A119" s="462" t="s">
        <v>109</v>
      </c>
      <c r="B119" s="311" t="s">
        <v>237</v>
      </c>
      <c r="C119" s="281"/>
    </row>
    <row r="120" spans="1:3" ht="12" customHeight="1" x14ac:dyDescent="0.2">
      <c r="A120" s="462" t="s">
        <v>118</v>
      </c>
      <c r="B120" s="310" t="s">
        <v>439</v>
      </c>
      <c r="C120" s="281"/>
    </row>
    <row r="121" spans="1:3" ht="12" customHeight="1" x14ac:dyDescent="0.2">
      <c r="A121" s="462" t="s">
        <v>120</v>
      </c>
      <c r="B121" s="439" t="s">
        <v>379</v>
      </c>
      <c r="C121" s="281"/>
    </row>
    <row r="122" spans="1:3" ht="12" customHeight="1" x14ac:dyDescent="0.2">
      <c r="A122" s="462" t="s">
        <v>189</v>
      </c>
      <c r="B122" s="150" t="s">
        <v>362</v>
      </c>
      <c r="C122" s="281"/>
    </row>
    <row r="123" spans="1:3" ht="12" customHeight="1" x14ac:dyDescent="0.2">
      <c r="A123" s="462" t="s">
        <v>190</v>
      </c>
      <c r="B123" s="150" t="s">
        <v>378</v>
      </c>
      <c r="C123" s="281"/>
    </row>
    <row r="124" spans="1:3" ht="12" customHeight="1" x14ac:dyDescent="0.2">
      <c r="A124" s="462" t="s">
        <v>191</v>
      </c>
      <c r="B124" s="150" t="s">
        <v>377</v>
      </c>
      <c r="C124" s="281"/>
    </row>
    <row r="125" spans="1:3" ht="12" customHeight="1" x14ac:dyDescent="0.2">
      <c r="A125" s="462" t="s">
        <v>370</v>
      </c>
      <c r="B125" s="150" t="s">
        <v>365</v>
      </c>
      <c r="C125" s="281"/>
    </row>
    <row r="126" spans="1:3" ht="12" customHeight="1" x14ac:dyDescent="0.2">
      <c r="A126" s="462" t="s">
        <v>371</v>
      </c>
      <c r="B126" s="150" t="s">
        <v>376</v>
      </c>
      <c r="C126" s="281"/>
    </row>
    <row r="127" spans="1:3" ht="12" customHeight="1" thickBot="1" x14ac:dyDescent="0.25">
      <c r="A127" s="471" t="s">
        <v>372</v>
      </c>
      <c r="B127" s="150" t="s">
        <v>375</v>
      </c>
      <c r="C127" s="283"/>
    </row>
    <row r="128" spans="1:3" ht="12" customHeight="1" thickBot="1" x14ac:dyDescent="0.25">
      <c r="A128" s="32" t="s">
        <v>21</v>
      </c>
      <c r="B128" s="130" t="s">
        <v>459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460</v>
      </c>
      <c r="C129" s="314">
        <f>+C130+C131+C132</f>
        <v>0</v>
      </c>
    </row>
    <row r="130" spans="1:11" s="101" customFormat="1" ht="12" customHeight="1" x14ac:dyDescent="0.2">
      <c r="A130" s="462" t="s">
        <v>274</v>
      </c>
      <c r="B130" s="9" t="s">
        <v>528</v>
      </c>
      <c r="C130" s="281"/>
    </row>
    <row r="131" spans="1:11" ht="12" customHeight="1" x14ac:dyDescent="0.2">
      <c r="A131" s="462" t="s">
        <v>275</v>
      </c>
      <c r="B131" s="9" t="s">
        <v>468</v>
      </c>
      <c r="C131" s="281"/>
    </row>
    <row r="132" spans="1:11" ht="12" customHeight="1" thickBot="1" x14ac:dyDescent="0.25">
      <c r="A132" s="471" t="s">
        <v>276</v>
      </c>
      <c r="B132" s="7" t="s">
        <v>527</v>
      </c>
      <c r="C132" s="281"/>
    </row>
    <row r="133" spans="1:11" ht="12" customHeight="1" thickBot="1" x14ac:dyDescent="0.25">
      <c r="A133" s="32" t="s">
        <v>23</v>
      </c>
      <c r="B133" s="130" t="s">
        <v>461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470</v>
      </c>
      <c r="C134" s="281"/>
    </row>
    <row r="135" spans="1:11" ht="12" customHeight="1" x14ac:dyDescent="0.2">
      <c r="A135" s="462" t="s">
        <v>93</v>
      </c>
      <c r="B135" s="9" t="s">
        <v>462</v>
      </c>
      <c r="C135" s="281"/>
    </row>
    <row r="136" spans="1:11" ht="12" customHeight="1" x14ac:dyDescent="0.2">
      <c r="A136" s="462" t="s">
        <v>94</v>
      </c>
      <c r="B136" s="9" t="s">
        <v>463</v>
      </c>
      <c r="C136" s="281"/>
    </row>
    <row r="137" spans="1:11" ht="12" customHeight="1" x14ac:dyDescent="0.2">
      <c r="A137" s="462" t="s">
        <v>176</v>
      </c>
      <c r="B137" s="9" t="s">
        <v>526</v>
      </c>
      <c r="C137" s="281"/>
    </row>
    <row r="138" spans="1:11" ht="12" customHeight="1" x14ac:dyDescent="0.2">
      <c r="A138" s="462" t="s">
        <v>177</v>
      </c>
      <c r="B138" s="9" t="s">
        <v>465</v>
      </c>
      <c r="C138" s="281"/>
    </row>
    <row r="139" spans="1:11" s="101" customFormat="1" ht="12" customHeight="1" thickBot="1" x14ac:dyDescent="0.25">
      <c r="A139" s="471" t="s">
        <v>178</v>
      </c>
      <c r="B139" s="7" t="s">
        <v>466</v>
      </c>
      <c r="C139" s="281"/>
    </row>
    <row r="140" spans="1:11" ht="12" customHeight="1" thickBot="1" x14ac:dyDescent="0.25">
      <c r="A140" s="32" t="s">
        <v>24</v>
      </c>
      <c r="B140" s="130" t="s">
        <v>554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380</v>
      </c>
      <c r="C141" s="281"/>
    </row>
    <row r="142" spans="1:11" ht="12" customHeight="1" x14ac:dyDescent="0.2">
      <c r="A142" s="462" t="s">
        <v>96</v>
      </c>
      <c r="B142" s="9" t="s">
        <v>381</v>
      </c>
      <c r="C142" s="281"/>
    </row>
    <row r="143" spans="1:11" s="101" customFormat="1" ht="12" customHeight="1" x14ac:dyDescent="0.2">
      <c r="A143" s="462" t="s">
        <v>294</v>
      </c>
      <c r="B143" s="9" t="s">
        <v>553</v>
      </c>
      <c r="C143" s="281"/>
    </row>
    <row r="144" spans="1:11" s="101" customFormat="1" ht="12" customHeight="1" x14ac:dyDescent="0.2">
      <c r="A144" s="462" t="s">
        <v>295</v>
      </c>
      <c r="B144" s="9" t="s">
        <v>475</v>
      </c>
      <c r="C144" s="281"/>
    </row>
    <row r="145" spans="1:3" s="101" customFormat="1" ht="12" customHeight="1" thickBot="1" x14ac:dyDescent="0.25">
      <c r="A145" s="471" t="s">
        <v>296</v>
      </c>
      <c r="B145" s="7" t="s">
        <v>400</v>
      </c>
      <c r="C145" s="281"/>
    </row>
    <row r="146" spans="1:3" s="101" customFormat="1" ht="12" customHeight="1" thickBot="1" x14ac:dyDescent="0.25">
      <c r="A146" s="32" t="s">
        <v>25</v>
      </c>
      <c r="B146" s="130" t="s">
        <v>476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471</v>
      </c>
      <c r="C147" s="281"/>
    </row>
    <row r="148" spans="1:3" s="101" customFormat="1" ht="12" customHeight="1" x14ac:dyDescent="0.2">
      <c r="A148" s="462" t="s">
        <v>98</v>
      </c>
      <c r="B148" s="9" t="s">
        <v>478</v>
      </c>
      <c r="C148" s="281"/>
    </row>
    <row r="149" spans="1:3" s="101" customFormat="1" ht="12" customHeight="1" x14ac:dyDescent="0.2">
      <c r="A149" s="462" t="s">
        <v>306</v>
      </c>
      <c r="B149" s="9" t="s">
        <v>473</v>
      </c>
      <c r="C149" s="281"/>
    </row>
    <row r="150" spans="1:3" ht="12.75" customHeight="1" x14ac:dyDescent="0.2">
      <c r="A150" s="462" t="s">
        <v>307</v>
      </c>
      <c r="B150" s="9" t="s">
        <v>529</v>
      </c>
      <c r="C150" s="281"/>
    </row>
    <row r="151" spans="1:3" ht="12.75" customHeight="1" thickBot="1" x14ac:dyDescent="0.25">
      <c r="A151" s="471" t="s">
        <v>477</v>
      </c>
      <c r="B151" s="7" t="s">
        <v>480</v>
      </c>
      <c r="C151" s="283"/>
    </row>
    <row r="152" spans="1:3" ht="12.75" customHeight="1" thickBot="1" x14ac:dyDescent="0.25">
      <c r="A152" s="518" t="s">
        <v>26</v>
      </c>
      <c r="B152" s="130" t="s">
        <v>481</v>
      </c>
      <c r="C152" s="323"/>
    </row>
    <row r="153" spans="1:3" ht="12" customHeight="1" thickBot="1" x14ac:dyDescent="0.25">
      <c r="A153" s="518" t="s">
        <v>27</v>
      </c>
      <c r="B153" s="130" t="s">
        <v>482</v>
      </c>
      <c r="C153" s="323"/>
    </row>
    <row r="154" spans="1:3" ht="15" customHeight="1" thickBot="1" x14ac:dyDescent="0.25">
      <c r="A154" s="32" t="s">
        <v>28</v>
      </c>
      <c r="B154" s="130" t="s">
        <v>484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483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530</v>
      </c>
      <c r="B157" s="262"/>
      <c r="C157" s="127"/>
    </row>
    <row r="158" spans="1:3" ht="13.5" thickBot="1" x14ac:dyDescent="0.25">
      <c r="A158" s="261" t="s">
        <v>209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E21" sqref="E2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 melléklet a ……/",LEFT(ÖSSZEFÜGGÉSEK!A5,4),". (….) önkormányzati rendelethez")</f>
        <v>9.2.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409</v>
      </c>
      <c r="C2" s="389" t="s">
        <v>60</v>
      </c>
    </row>
    <row r="3" spans="1:3" s="482" customFormat="1" ht="24.75" thickBot="1" x14ac:dyDescent="0.25">
      <c r="A3" s="476" t="s">
        <v>206</v>
      </c>
      <c r="B3" s="376" t="s">
        <v>408</v>
      </c>
      <c r="C3" s="390"/>
    </row>
    <row r="4" spans="1:3" s="483" customFormat="1" ht="15.95" customHeight="1" thickBot="1" x14ac:dyDescent="0.3">
      <c r="A4" s="242"/>
      <c r="B4" s="242"/>
      <c r="C4" s="243" t="str">
        <f>'9.1.3.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533</v>
      </c>
      <c r="C26" s="334">
        <f>+C27+C28+C29</f>
        <v>0</v>
      </c>
    </row>
    <row r="27" spans="1:3" s="485" customFormat="1" ht="12" customHeight="1" x14ac:dyDescent="0.2">
      <c r="A27" s="479" t="s">
        <v>274</v>
      </c>
      <c r="B27" s="480" t="s">
        <v>269</v>
      </c>
      <c r="C27" s="80"/>
    </row>
    <row r="28" spans="1:3" s="485" customFormat="1" ht="12" customHeight="1" x14ac:dyDescent="0.2">
      <c r="A28" s="479" t="s">
        <v>275</v>
      </c>
      <c r="B28" s="480" t="s">
        <v>413</v>
      </c>
      <c r="C28" s="332"/>
    </row>
    <row r="29" spans="1:3" s="485" customFormat="1" ht="12" customHeight="1" x14ac:dyDescent="0.2">
      <c r="A29" s="479" t="s">
        <v>276</v>
      </c>
      <c r="B29" s="481" t="s">
        <v>416</v>
      </c>
      <c r="C29" s="332"/>
    </row>
    <row r="30" spans="1:3" s="485" customFormat="1" ht="12" customHeight="1" thickBot="1" x14ac:dyDescent="0.25">
      <c r="A30" s="478" t="s">
        <v>277</v>
      </c>
      <c r="B30" s="148" t="s">
        <v>534</v>
      </c>
      <c r="C30" s="87"/>
    </row>
    <row r="31" spans="1:3" s="485" customFormat="1" ht="12" customHeight="1" thickBot="1" x14ac:dyDescent="0.25">
      <c r="A31" s="214" t="s">
        <v>23</v>
      </c>
      <c r="B31" s="130" t="s">
        <v>417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297</v>
      </c>
      <c r="C32" s="80"/>
    </row>
    <row r="33" spans="1:3" s="485" customFormat="1" ht="12" customHeight="1" x14ac:dyDescent="0.2">
      <c r="A33" s="479" t="s">
        <v>93</v>
      </c>
      <c r="B33" s="481" t="s">
        <v>298</v>
      </c>
      <c r="C33" s="335"/>
    </row>
    <row r="34" spans="1:3" s="485" customFormat="1" ht="12" customHeight="1" thickBot="1" x14ac:dyDescent="0.25">
      <c r="A34" s="478" t="s">
        <v>94</v>
      </c>
      <c r="B34" s="148" t="s">
        <v>299</v>
      </c>
      <c r="C34" s="87"/>
    </row>
    <row r="35" spans="1:3" s="391" customFormat="1" ht="12" customHeight="1" thickBot="1" x14ac:dyDescent="0.25">
      <c r="A35" s="214" t="s">
        <v>24</v>
      </c>
      <c r="B35" s="130" t="s">
        <v>385</v>
      </c>
      <c r="C35" s="361"/>
    </row>
    <row r="36" spans="1:3" s="391" customFormat="1" ht="12" customHeight="1" thickBot="1" x14ac:dyDescent="0.25">
      <c r="A36" s="214" t="s">
        <v>25</v>
      </c>
      <c r="B36" s="130" t="s">
        <v>418</v>
      </c>
      <c r="C36" s="382"/>
    </row>
    <row r="37" spans="1:3" s="391" customFormat="1" ht="12" customHeight="1" thickBot="1" x14ac:dyDescent="0.25">
      <c r="A37" s="206" t="s">
        <v>26</v>
      </c>
      <c r="B37" s="130" t="s">
        <v>419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420</v>
      </c>
      <c r="C38" s="383">
        <f>+C39+C40+C41</f>
        <v>0</v>
      </c>
    </row>
    <row r="39" spans="1:3" s="391" customFormat="1" ht="12" customHeight="1" x14ac:dyDescent="0.2">
      <c r="A39" s="479" t="s">
        <v>421</v>
      </c>
      <c r="B39" s="480" t="s">
        <v>242</v>
      </c>
      <c r="C39" s="80"/>
    </row>
    <row r="40" spans="1:3" s="391" customFormat="1" ht="12" customHeight="1" x14ac:dyDescent="0.2">
      <c r="A40" s="479" t="s">
        <v>422</v>
      </c>
      <c r="B40" s="481" t="s">
        <v>2</v>
      </c>
      <c r="C40" s="335"/>
    </row>
    <row r="41" spans="1:3" s="485" customFormat="1" ht="12" customHeight="1" thickBot="1" x14ac:dyDescent="0.25">
      <c r="A41" s="478" t="s">
        <v>423</v>
      </c>
      <c r="B41" s="148" t="s">
        <v>424</v>
      </c>
      <c r="C41" s="87"/>
    </row>
    <row r="42" spans="1:3" s="485" customFormat="1" ht="15" customHeight="1" thickBot="1" x14ac:dyDescent="0.25">
      <c r="A42" s="250" t="s">
        <v>28</v>
      </c>
      <c r="B42" s="251" t="s">
        <v>425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426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427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235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535</v>
      </c>
      <c r="C56" s="83"/>
    </row>
    <row r="57" spans="1:3" ht="12" customHeight="1" thickBot="1" x14ac:dyDescent="0.25">
      <c r="A57" s="214" t="s">
        <v>21</v>
      </c>
      <c r="B57" s="130" t="s">
        <v>13</v>
      </c>
      <c r="C57" s="361"/>
    </row>
    <row r="58" spans="1:3" ht="15" customHeight="1" thickBot="1" x14ac:dyDescent="0.25">
      <c r="A58" s="214" t="s">
        <v>22</v>
      </c>
      <c r="B58" s="258" t="s">
        <v>542</v>
      </c>
      <c r="C58" s="387">
        <f>+C46+C52+C57</f>
        <v>0</v>
      </c>
    </row>
    <row r="59" spans="1:3" ht="13.5" thickBot="1" x14ac:dyDescent="0.25">
      <c r="C59" s="388"/>
    </row>
    <row r="60" spans="1:3" ht="15" customHeight="1" thickBot="1" x14ac:dyDescent="0.25">
      <c r="A60" s="261" t="s">
        <v>530</v>
      </c>
      <c r="B60" s="262"/>
      <c r="C60" s="127"/>
    </row>
    <row r="61" spans="1:3" ht="14.25" customHeight="1" thickBot="1" x14ac:dyDescent="0.25">
      <c r="A61" s="261" t="s">
        <v>209</v>
      </c>
      <c r="B61" s="262"/>
      <c r="C61" s="127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tabSelected="1" topLeftCell="B32" zoomScale="130" zoomScaleNormal="130" zoomScaleSheetLayoutView="100" workbookViewId="0">
      <selection activeCell="F161" sqref="F161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2" t="s">
        <v>16</v>
      </c>
      <c r="B1" s="592"/>
      <c r="C1" s="592"/>
    </row>
    <row r="2" spans="1:3" ht="15.95" customHeight="1" thickBot="1" x14ac:dyDescent="0.3">
      <c r="A2" s="593" t="s">
        <v>153</v>
      </c>
      <c r="B2" s="593"/>
      <c r="C2" s="324" t="s">
        <v>577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504</v>
      </c>
      <c r="C4" s="437" t="s">
        <v>505</v>
      </c>
    </row>
    <row r="5" spans="1:3" s="442" customFormat="1" ht="12" customHeight="1" thickBot="1" x14ac:dyDescent="0.25">
      <c r="A5" s="20" t="s">
        <v>19</v>
      </c>
      <c r="B5" s="21" t="s">
        <v>258</v>
      </c>
      <c r="C5" s="314">
        <f>+C6+C7+C8+C9+C10+C11</f>
        <v>18389902</v>
      </c>
    </row>
    <row r="6" spans="1:3" s="442" customFormat="1" ht="12" customHeight="1" x14ac:dyDescent="0.2">
      <c r="A6" s="15" t="s">
        <v>99</v>
      </c>
      <c r="B6" s="443" t="s">
        <v>259</v>
      </c>
      <c r="C6" s="317">
        <v>11626572</v>
      </c>
    </row>
    <row r="7" spans="1:3" s="442" customFormat="1" ht="12" customHeight="1" x14ac:dyDescent="0.2">
      <c r="A7" s="14" t="s">
        <v>100</v>
      </c>
      <c r="B7" s="444" t="s">
        <v>260</v>
      </c>
      <c r="C7" s="316"/>
    </row>
    <row r="8" spans="1:3" s="442" customFormat="1" ht="12" customHeight="1" x14ac:dyDescent="0.2">
      <c r="A8" s="14" t="s">
        <v>101</v>
      </c>
      <c r="B8" s="444" t="s">
        <v>563</v>
      </c>
      <c r="C8" s="316">
        <v>5563330</v>
      </c>
    </row>
    <row r="9" spans="1:3" s="442" customFormat="1" ht="12" customHeight="1" x14ac:dyDescent="0.2">
      <c r="A9" s="14" t="s">
        <v>102</v>
      </c>
      <c r="B9" s="444" t="s">
        <v>262</v>
      </c>
      <c r="C9" s="316">
        <v>1200000</v>
      </c>
    </row>
    <row r="10" spans="1:3" s="442" customFormat="1" ht="12" customHeight="1" x14ac:dyDescent="0.2">
      <c r="A10" s="14" t="s">
        <v>149</v>
      </c>
      <c r="B10" s="310" t="s">
        <v>443</v>
      </c>
      <c r="C10" s="316"/>
    </row>
    <row r="11" spans="1:3" s="442" customFormat="1" ht="12" customHeight="1" thickBot="1" x14ac:dyDescent="0.25">
      <c r="A11" s="16" t="s">
        <v>103</v>
      </c>
      <c r="B11" s="311" t="s">
        <v>444</v>
      </c>
      <c r="C11" s="316"/>
    </row>
    <row r="12" spans="1:3" s="442" customFormat="1" ht="12" customHeight="1" thickBot="1" x14ac:dyDescent="0.25">
      <c r="A12" s="20" t="s">
        <v>20</v>
      </c>
      <c r="B12" s="309" t="s">
        <v>263</v>
      </c>
      <c r="C12" s="314">
        <f>+C13+C14+C15+C16+C17</f>
        <v>41978000</v>
      </c>
    </row>
    <row r="13" spans="1:3" s="442" customFormat="1" ht="12" customHeight="1" x14ac:dyDescent="0.2">
      <c r="A13" s="15" t="s">
        <v>105</v>
      </c>
      <c r="B13" s="443" t="s">
        <v>264</v>
      </c>
      <c r="C13" s="317"/>
    </row>
    <row r="14" spans="1:3" s="442" customFormat="1" ht="12" customHeight="1" x14ac:dyDescent="0.2">
      <c r="A14" s="14" t="s">
        <v>106</v>
      </c>
      <c r="B14" s="444" t="s">
        <v>265</v>
      </c>
      <c r="C14" s="316"/>
    </row>
    <row r="15" spans="1:3" s="442" customFormat="1" ht="12" customHeight="1" x14ac:dyDescent="0.2">
      <c r="A15" s="14" t="s">
        <v>107</v>
      </c>
      <c r="B15" s="444" t="s">
        <v>433</v>
      </c>
      <c r="C15" s="316"/>
    </row>
    <row r="16" spans="1:3" s="442" customFormat="1" ht="12" customHeight="1" x14ac:dyDescent="0.2">
      <c r="A16" s="14" t="s">
        <v>108</v>
      </c>
      <c r="B16" s="444" t="s">
        <v>434</v>
      </c>
      <c r="C16" s="316"/>
    </row>
    <row r="17" spans="1:3" s="442" customFormat="1" ht="12" customHeight="1" x14ac:dyDescent="0.2">
      <c r="A17" s="14" t="s">
        <v>109</v>
      </c>
      <c r="B17" s="444" t="s">
        <v>266</v>
      </c>
      <c r="C17" s="316">
        <v>41978000</v>
      </c>
    </row>
    <row r="18" spans="1:3" s="442" customFormat="1" ht="12" customHeight="1" thickBot="1" x14ac:dyDescent="0.25">
      <c r="A18" s="16" t="s">
        <v>118</v>
      </c>
      <c r="B18" s="311" t="s">
        <v>267</v>
      </c>
      <c r="C18" s="318"/>
    </row>
    <row r="19" spans="1:3" s="442" customFormat="1" ht="12" customHeight="1" thickBot="1" x14ac:dyDescent="0.25">
      <c r="A19" s="20" t="s">
        <v>21</v>
      </c>
      <c r="B19" s="21" t="s">
        <v>268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269</v>
      </c>
      <c r="C20" s="317"/>
    </row>
    <row r="21" spans="1:3" s="442" customFormat="1" ht="12" customHeight="1" x14ac:dyDescent="0.2">
      <c r="A21" s="14" t="s">
        <v>89</v>
      </c>
      <c r="B21" s="444" t="s">
        <v>270</v>
      </c>
      <c r="C21" s="316"/>
    </row>
    <row r="22" spans="1:3" s="442" customFormat="1" ht="12" customHeight="1" x14ac:dyDescent="0.2">
      <c r="A22" s="14" t="s">
        <v>90</v>
      </c>
      <c r="B22" s="444" t="s">
        <v>435</v>
      </c>
      <c r="C22" s="316"/>
    </row>
    <row r="23" spans="1:3" s="442" customFormat="1" ht="12" customHeight="1" x14ac:dyDescent="0.2">
      <c r="A23" s="14" t="s">
        <v>91</v>
      </c>
      <c r="B23" s="444" t="s">
        <v>436</v>
      </c>
      <c r="C23" s="316"/>
    </row>
    <row r="24" spans="1:3" s="442" customFormat="1" ht="12" customHeight="1" x14ac:dyDescent="0.2">
      <c r="A24" s="14" t="s">
        <v>172</v>
      </c>
      <c r="B24" s="444" t="s">
        <v>271</v>
      </c>
      <c r="C24" s="316"/>
    </row>
    <row r="25" spans="1:3" s="442" customFormat="1" ht="12" customHeight="1" thickBot="1" x14ac:dyDescent="0.25">
      <c r="A25" s="16" t="s">
        <v>173</v>
      </c>
      <c r="B25" s="445" t="s">
        <v>272</v>
      </c>
      <c r="C25" s="318"/>
    </row>
    <row r="26" spans="1:3" s="442" customFormat="1" ht="12" customHeight="1" thickBot="1" x14ac:dyDescent="0.25">
      <c r="A26" s="20" t="s">
        <v>174</v>
      </c>
      <c r="B26" s="21" t="s">
        <v>564</v>
      </c>
      <c r="C26" s="320">
        <f>SUM(C27:C33)</f>
        <v>2141000</v>
      </c>
    </row>
    <row r="27" spans="1:3" s="442" customFormat="1" ht="12" customHeight="1" x14ac:dyDescent="0.2">
      <c r="A27" s="15" t="s">
        <v>274</v>
      </c>
      <c r="B27" s="443" t="s">
        <v>568</v>
      </c>
      <c r="C27" s="317"/>
    </row>
    <row r="28" spans="1:3" s="442" customFormat="1" ht="12" customHeight="1" x14ac:dyDescent="0.2">
      <c r="A28" s="14" t="s">
        <v>275</v>
      </c>
      <c r="B28" s="444" t="s">
        <v>569</v>
      </c>
      <c r="C28" s="316">
        <v>314000</v>
      </c>
    </row>
    <row r="29" spans="1:3" s="442" customFormat="1" ht="12" customHeight="1" x14ac:dyDescent="0.2">
      <c r="A29" s="14" t="s">
        <v>276</v>
      </c>
      <c r="B29" s="444" t="s">
        <v>570</v>
      </c>
      <c r="C29" s="316">
        <v>1169000</v>
      </c>
    </row>
    <row r="30" spans="1:3" s="442" customFormat="1" ht="12" customHeight="1" x14ac:dyDescent="0.2">
      <c r="A30" s="14" t="s">
        <v>277</v>
      </c>
      <c r="B30" s="444" t="s">
        <v>571</v>
      </c>
      <c r="C30" s="316">
        <v>20000</v>
      </c>
    </row>
    <row r="31" spans="1:3" s="442" customFormat="1" ht="12" customHeight="1" x14ac:dyDescent="0.2">
      <c r="A31" s="14" t="s">
        <v>565</v>
      </c>
      <c r="B31" s="444" t="s">
        <v>278</v>
      </c>
      <c r="C31" s="316">
        <v>638000</v>
      </c>
    </row>
    <row r="32" spans="1:3" s="442" customFormat="1" ht="12" customHeight="1" x14ac:dyDescent="0.2">
      <c r="A32" s="14" t="s">
        <v>566</v>
      </c>
      <c r="B32" s="444" t="s">
        <v>279</v>
      </c>
      <c r="C32" s="316"/>
    </row>
    <row r="33" spans="1:3" s="442" customFormat="1" ht="12" customHeight="1" thickBot="1" x14ac:dyDescent="0.25">
      <c r="A33" s="16" t="s">
        <v>567</v>
      </c>
      <c r="B33" s="543" t="s">
        <v>280</v>
      </c>
      <c r="C33" s="318"/>
    </row>
    <row r="34" spans="1:3" s="442" customFormat="1" ht="12" customHeight="1" thickBot="1" x14ac:dyDescent="0.25">
      <c r="A34" s="20" t="s">
        <v>23</v>
      </c>
      <c r="B34" s="21" t="s">
        <v>445</v>
      </c>
      <c r="C34" s="314">
        <f>SUM(C35:C45)</f>
        <v>672000</v>
      </c>
    </row>
    <row r="35" spans="1:3" s="442" customFormat="1" ht="12" customHeight="1" x14ac:dyDescent="0.2">
      <c r="A35" s="15" t="s">
        <v>92</v>
      </c>
      <c r="B35" s="443" t="s">
        <v>283</v>
      </c>
      <c r="C35" s="317"/>
    </row>
    <row r="36" spans="1:3" s="442" customFormat="1" ht="12" customHeight="1" x14ac:dyDescent="0.2">
      <c r="A36" s="14" t="s">
        <v>93</v>
      </c>
      <c r="B36" s="444" t="s">
        <v>284</v>
      </c>
      <c r="C36" s="316"/>
    </row>
    <row r="37" spans="1:3" s="442" customFormat="1" ht="12" customHeight="1" x14ac:dyDescent="0.2">
      <c r="A37" s="14" t="s">
        <v>94</v>
      </c>
      <c r="B37" s="444" t="s">
        <v>285</v>
      </c>
      <c r="C37" s="316"/>
    </row>
    <row r="38" spans="1:3" s="442" customFormat="1" ht="12" customHeight="1" x14ac:dyDescent="0.2">
      <c r="A38" s="14" t="s">
        <v>176</v>
      </c>
      <c r="B38" s="444" t="s">
        <v>286</v>
      </c>
      <c r="C38" s="316"/>
    </row>
    <row r="39" spans="1:3" s="442" customFormat="1" ht="12" customHeight="1" x14ac:dyDescent="0.2">
      <c r="A39" s="14" t="s">
        <v>177</v>
      </c>
      <c r="B39" s="444" t="s">
        <v>287</v>
      </c>
      <c r="C39" s="316"/>
    </row>
    <row r="40" spans="1:3" s="442" customFormat="1" ht="12" customHeight="1" x14ac:dyDescent="0.2">
      <c r="A40" s="14" t="s">
        <v>178</v>
      </c>
      <c r="B40" s="444" t="s">
        <v>288</v>
      </c>
      <c r="C40" s="316"/>
    </row>
    <row r="41" spans="1:3" s="442" customFormat="1" ht="12" customHeight="1" x14ac:dyDescent="0.2">
      <c r="A41" s="14" t="s">
        <v>179</v>
      </c>
      <c r="B41" s="444" t="s">
        <v>289</v>
      </c>
      <c r="C41" s="316"/>
    </row>
    <row r="42" spans="1:3" s="442" customFormat="1" ht="12" customHeight="1" x14ac:dyDescent="0.2">
      <c r="A42" s="14" t="s">
        <v>180</v>
      </c>
      <c r="B42" s="444" t="s">
        <v>572</v>
      </c>
      <c r="C42" s="316"/>
    </row>
    <row r="43" spans="1:3" s="442" customFormat="1" ht="12" customHeight="1" x14ac:dyDescent="0.2">
      <c r="A43" s="14" t="s">
        <v>281</v>
      </c>
      <c r="B43" s="444" t="s">
        <v>291</v>
      </c>
      <c r="C43" s="319"/>
    </row>
    <row r="44" spans="1:3" s="442" customFormat="1" ht="12" customHeight="1" x14ac:dyDescent="0.2">
      <c r="A44" s="16" t="s">
        <v>282</v>
      </c>
      <c r="B44" s="445" t="s">
        <v>447</v>
      </c>
      <c r="C44" s="429"/>
    </row>
    <row r="45" spans="1:3" s="442" customFormat="1" ht="12" customHeight="1" thickBot="1" x14ac:dyDescent="0.25">
      <c r="A45" s="16" t="s">
        <v>446</v>
      </c>
      <c r="B45" s="311" t="s">
        <v>292</v>
      </c>
      <c r="C45" s="429">
        <v>672000</v>
      </c>
    </row>
    <row r="46" spans="1:3" s="442" customFormat="1" ht="12" customHeight="1" thickBot="1" x14ac:dyDescent="0.25">
      <c r="A46" s="20" t="s">
        <v>24</v>
      </c>
      <c r="B46" s="21" t="s">
        <v>293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297</v>
      </c>
      <c r="C47" s="487"/>
    </row>
    <row r="48" spans="1:3" s="442" customFormat="1" ht="12" customHeight="1" x14ac:dyDescent="0.2">
      <c r="A48" s="14" t="s">
        <v>96</v>
      </c>
      <c r="B48" s="444" t="s">
        <v>298</v>
      </c>
      <c r="C48" s="319"/>
    </row>
    <row r="49" spans="1:3" s="442" customFormat="1" ht="12" customHeight="1" x14ac:dyDescent="0.2">
      <c r="A49" s="14" t="s">
        <v>294</v>
      </c>
      <c r="B49" s="444" t="s">
        <v>299</v>
      </c>
      <c r="C49" s="319"/>
    </row>
    <row r="50" spans="1:3" s="442" customFormat="1" ht="12" customHeight="1" x14ac:dyDescent="0.2">
      <c r="A50" s="14" t="s">
        <v>295</v>
      </c>
      <c r="B50" s="444" t="s">
        <v>300</v>
      </c>
      <c r="C50" s="319"/>
    </row>
    <row r="51" spans="1:3" s="442" customFormat="1" ht="12" customHeight="1" thickBot="1" x14ac:dyDescent="0.25">
      <c r="A51" s="16" t="s">
        <v>296</v>
      </c>
      <c r="B51" s="311" t="s">
        <v>301</v>
      </c>
      <c r="C51" s="429"/>
    </row>
    <row r="52" spans="1:3" s="442" customFormat="1" ht="12" customHeight="1" thickBot="1" x14ac:dyDescent="0.25">
      <c r="A52" s="20" t="s">
        <v>181</v>
      </c>
      <c r="B52" s="21" t="s">
        <v>302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303</v>
      </c>
      <c r="C53" s="317"/>
    </row>
    <row r="54" spans="1:3" s="442" customFormat="1" ht="12" customHeight="1" x14ac:dyDescent="0.2">
      <c r="A54" s="14" t="s">
        <v>98</v>
      </c>
      <c r="B54" s="444" t="s">
        <v>437</v>
      </c>
      <c r="C54" s="316"/>
    </row>
    <row r="55" spans="1:3" s="442" customFormat="1" ht="12" customHeight="1" x14ac:dyDescent="0.2">
      <c r="A55" s="14" t="s">
        <v>306</v>
      </c>
      <c r="B55" s="444" t="s">
        <v>304</v>
      </c>
      <c r="C55" s="316"/>
    </row>
    <row r="56" spans="1:3" s="442" customFormat="1" ht="12" customHeight="1" thickBot="1" x14ac:dyDescent="0.25">
      <c r="A56" s="16" t="s">
        <v>307</v>
      </c>
      <c r="B56" s="311" t="s">
        <v>305</v>
      </c>
      <c r="C56" s="318"/>
    </row>
    <row r="57" spans="1:3" s="442" customFormat="1" ht="12" customHeight="1" thickBot="1" x14ac:dyDescent="0.25">
      <c r="A57" s="20" t="s">
        <v>26</v>
      </c>
      <c r="B57" s="309" t="s">
        <v>308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310</v>
      </c>
      <c r="C58" s="319"/>
    </row>
    <row r="59" spans="1:3" s="442" customFormat="1" ht="12" customHeight="1" x14ac:dyDescent="0.2">
      <c r="A59" s="14" t="s">
        <v>183</v>
      </c>
      <c r="B59" s="444" t="s">
        <v>438</v>
      </c>
      <c r="C59" s="319"/>
    </row>
    <row r="60" spans="1:3" s="442" customFormat="1" ht="12" customHeight="1" x14ac:dyDescent="0.2">
      <c r="A60" s="14" t="s">
        <v>236</v>
      </c>
      <c r="B60" s="444" t="s">
        <v>311</v>
      </c>
      <c r="C60" s="319"/>
    </row>
    <row r="61" spans="1:3" s="442" customFormat="1" ht="12" customHeight="1" thickBot="1" x14ac:dyDescent="0.25">
      <c r="A61" s="16" t="s">
        <v>309</v>
      </c>
      <c r="B61" s="311" t="s">
        <v>312</v>
      </c>
      <c r="C61" s="319"/>
    </row>
    <row r="62" spans="1:3" s="442" customFormat="1" ht="12" customHeight="1" thickBot="1" x14ac:dyDescent="0.25">
      <c r="A62" s="515" t="s">
        <v>487</v>
      </c>
      <c r="B62" s="21" t="s">
        <v>313</v>
      </c>
      <c r="C62" s="320">
        <f>+C5+C12+C19+C26+C34+C46+C52+C57</f>
        <v>63180902</v>
      </c>
    </row>
    <row r="63" spans="1:3" s="442" customFormat="1" ht="12" customHeight="1" thickBot="1" x14ac:dyDescent="0.25">
      <c r="A63" s="490" t="s">
        <v>314</v>
      </c>
      <c r="B63" s="309" t="s">
        <v>315</v>
      </c>
      <c r="C63" s="314">
        <f>SUM(C64:C66)</f>
        <v>0</v>
      </c>
    </row>
    <row r="64" spans="1:3" s="442" customFormat="1" ht="12" customHeight="1" x14ac:dyDescent="0.2">
      <c r="A64" s="15" t="s">
        <v>346</v>
      </c>
      <c r="B64" s="443" t="s">
        <v>316</v>
      </c>
      <c r="C64" s="319"/>
    </row>
    <row r="65" spans="1:3" s="442" customFormat="1" ht="12" customHeight="1" x14ac:dyDescent="0.2">
      <c r="A65" s="14" t="s">
        <v>355</v>
      </c>
      <c r="B65" s="444" t="s">
        <v>317</v>
      </c>
      <c r="C65" s="319"/>
    </row>
    <row r="66" spans="1:3" s="442" customFormat="1" ht="12" customHeight="1" thickBot="1" x14ac:dyDescent="0.25">
      <c r="A66" s="16" t="s">
        <v>356</v>
      </c>
      <c r="B66" s="509" t="s">
        <v>472</v>
      </c>
      <c r="C66" s="319"/>
    </row>
    <row r="67" spans="1:3" s="442" customFormat="1" ht="12" customHeight="1" thickBot="1" x14ac:dyDescent="0.25">
      <c r="A67" s="490" t="s">
        <v>319</v>
      </c>
      <c r="B67" s="309" t="s">
        <v>320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321</v>
      </c>
      <c r="C68" s="319"/>
    </row>
    <row r="69" spans="1:3" s="442" customFormat="1" ht="12" customHeight="1" x14ac:dyDescent="0.2">
      <c r="A69" s="14" t="s">
        <v>151</v>
      </c>
      <c r="B69" s="444" t="s">
        <v>322</v>
      </c>
      <c r="C69" s="319"/>
    </row>
    <row r="70" spans="1:3" s="442" customFormat="1" ht="12" customHeight="1" x14ac:dyDescent="0.2">
      <c r="A70" s="14" t="s">
        <v>347</v>
      </c>
      <c r="B70" s="444" t="s">
        <v>323</v>
      </c>
      <c r="C70" s="319"/>
    </row>
    <row r="71" spans="1:3" s="442" customFormat="1" ht="12" customHeight="1" thickBot="1" x14ac:dyDescent="0.25">
      <c r="A71" s="16" t="s">
        <v>348</v>
      </c>
      <c r="B71" s="311" t="s">
        <v>324</v>
      </c>
      <c r="C71" s="319"/>
    </row>
    <row r="72" spans="1:3" s="442" customFormat="1" ht="12" customHeight="1" thickBot="1" x14ac:dyDescent="0.25">
      <c r="A72" s="490" t="s">
        <v>325</v>
      </c>
      <c r="B72" s="309" t="s">
        <v>326</v>
      </c>
      <c r="C72" s="314">
        <f>SUM(C73:C74)</f>
        <v>2261092</v>
      </c>
    </row>
    <row r="73" spans="1:3" s="442" customFormat="1" ht="12" customHeight="1" x14ac:dyDescent="0.2">
      <c r="A73" s="15" t="s">
        <v>349</v>
      </c>
      <c r="B73" s="443" t="s">
        <v>327</v>
      </c>
      <c r="C73" s="319">
        <v>2261092</v>
      </c>
    </row>
    <row r="74" spans="1:3" s="442" customFormat="1" ht="12" customHeight="1" thickBot="1" x14ac:dyDescent="0.25">
      <c r="A74" s="16" t="s">
        <v>350</v>
      </c>
      <c r="B74" s="311" t="s">
        <v>328</v>
      </c>
      <c r="C74" s="319"/>
    </row>
    <row r="75" spans="1:3" s="442" customFormat="1" ht="12" customHeight="1" thickBot="1" x14ac:dyDescent="0.25">
      <c r="A75" s="490" t="s">
        <v>329</v>
      </c>
      <c r="B75" s="309" t="s">
        <v>330</v>
      </c>
      <c r="C75" s="314">
        <f>SUM(C76:C78)</f>
        <v>0</v>
      </c>
    </row>
    <row r="76" spans="1:3" s="442" customFormat="1" ht="12" customHeight="1" x14ac:dyDescent="0.2">
      <c r="A76" s="15" t="s">
        <v>351</v>
      </c>
      <c r="B76" s="443" t="s">
        <v>331</v>
      </c>
      <c r="C76" s="319"/>
    </row>
    <row r="77" spans="1:3" s="442" customFormat="1" ht="12" customHeight="1" x14ac:dyDescent="0.2">
      <c r="A77" s="14" t="s">
        <v>352</v>
      </c>
      <c r="B77" s="444" t="s">
        <v>332</v>
      </c>
      <c r="C77" s="319"/>
    </row>
    <row r="78" spans="1:3" s="442" customFormat="1" ht="12" customHeight="1" thickBot="1" x14ac:dyDescent="0.25">
      <c r="A78" s="16" t="s">
        <v>353</v>
      </c>
      <c r="B78" s="311" t="s">
        <v>333</v>
      </c>
      <c r="C78" s="319"/>
    </row>
    <row r="79" spans="1:3" s="442" customFormat="1" ht="12" customHeight="1" thickBot="1" x14ac:dyDescent="0.25">
      <c r="A79" s="490" t="s">
        <v>334</v>
      </c>
      <c r="B79" s="309" t="s">
        <v>354</v>
      </c>
      <c r="C79" s="314">
        <f>SUM(C80:C83)</f>
        <v>0</v>
      </c>
    </row>
    <row r="80" spans="1:3" s="442" customFormat="1" ht="12" customHeight="1" x14ac:dyDescent="0.2">
      <c r="A80" s="447" t="s">
        <v>335</v>
      </c>
      <c r="B80" s="443" t="s">
        <v>336</v>
      </c>
      <c r="C80" s="319"/>
    </row>
    <row r="81" spans="1:3" s="442" customFormat="1" ht="12" customHeight="1" x14ac:dyDescent="0.2">
      <c r="A81" s="448" t="s">
        <v>337</v>
      </c>
      <c r="B81" s="444" t="s">
        <v>338</v>
      </c>
      <c r="C81" s="319"/>
    </row>
    <row r="82" spans="1:3" s="442" customFormat="1" ht="12" customHeight="1" x14ac:dyDescent="0.2">
      <c r="A82" s="448" t="s">
        <v>339</v>
      </c>
      <c r="B82" s="444" t="s">
        <v>340</v>
      </c>
      <c r="C82" s="319"/>
    </row>
    <row r="83" spans="1:3" s="442" customFormat="1" ht="12" customHeight="1" thickBot="1" x14ac:dyDescent="0.25">
      <c r="A83" s="449" t="s">
        <v>341</v>
      </c>
      <c r="B83" s="311" t="s">
        <v>342</v>
      </c>
      <c r="C83" s="319"/>
    </row>
    <row r="84" spans="1:3" s="442" customFormat="1" ht="12" customHeight="1" thickBot="1" x14ac:dyDescent="0.25">
      <c r="A84" s="490" t="s">
        <v>343</v>
      </c>
      <c r="B84" s="309" t="s">
        <v>486</v>
      </c>
      <c r="C84" s="488"/>
    </row>
    <row r="85" spans="1:3" s="442" customFormat="1" ht="13.5" customHeight="1" thickBot="1" x14ac:dyDescent="0.25">
      <c r="A85" s="490" t="s">
        <v>345</v>
      </c>
      <c r="B85" s="309" t="s">
        <v>344</v>
      </c>
      <c r="C85" s="488"/>
    </row>
    <row r="86" spans="1:3" s="442" customFormat="1" ht="15.75" customHeight="1" thickBot="1" x14ac:dyDescent="0.25">
      <c r="A86" s="490" t="s">
        <v>357</v>
      </c>
      <c r="B86" s="450" t="s">
        <v>489</v>
      </c>
      <c r="C86" s="320">
        <f>+C63+C67+C72+C75+C79+C85+C84</f>
        <v>2261092</v>
      </c>
    </row>
    <row r="87" spans="1:3" s="442" customFormat="1" ht="16.5" customHeight="1" thickBot="1" x14ac:dyDescent="0.25">
      <c r="A87" s="491" t="s">
        <v>488</v>
      </c>
      <c r="B87" s="451" t="s">
        <v>490</v>
      </c>
      <c r="C87" s="320">
        <f>+C62+C86</f>
        <v>65441994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2" t="s">
        <v>48</v>
      </c>
      <c r="B89" s="592"/>
      <c r="C89" s="592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504</v>
      </c>
      <c r="C92" s="34" t="s">
        <v>505</v>
      </c>
    </row>
    <row r="93" spans="1:3" ht="12" customHeight="1" thickBot="1" x14ac:dyDescent="0.3">
      <c r="A93" s="22" t="s">
        <v>19</v>
      </c>
      <c r="B93" s="28" t="s">
        <v>448</v>
      </c>
      <c r="C93" s="313">
        <f>C94+C95+C96+C97+C98+C111</f>
        <v>65441994</v>
      </c>
    </row>
    <row r="94" spans="1:3" ht="12" customHeight="1" x14ac:dyDescent="0.25">
      <c r="A94" s="17" t="s">
        <v>99</v>
      </c>
      <c r="B94" s="10" t="s">
        <v>50</v>
      </c>
      <c r="C94" s="315">
        <v>30080332</v>
      </c>
    </row>
    <row r="95" spans="1:3" ht="12" customHeight="1" x14ac:dyDescent="0.25">
      <c r="A95" s="14" t="s">
        <v>100</v>
      </c>
      <c r="B95" s="8" t="s">
        <v>184</v>
      </c>
      <c r="C95" s="316">
        <v>3867662</v>
      </c>
    </row>
    <row r="96" spans="1:3" ht="12" customHeight="1" x14ac:dyDescent="0.25">
      <c r="A96" s="14" t="s">
        <v>101</v>
      </c>
      <c r="B96" s="8" t="s">
        <v>141</v>
      </c>
      <c r="C96" s="318">
        <v>27773000</v>
      </c>
    </row>
    <row r="97" spans="1:3" ht="12" customHeight="1" x14ac:dyDescent="0.25">
      <c r="A97" s="14" t="s">
        <v>102</v>
      </c>
      <c r="B97" s="11" t="s">
        <v>185</v>
      </c>
      <c r="C97" s="318">
        <v>1036000</v>
      </c>
    </row>
    <row r="98" spans="1:3" ht="12" customHeight="1" x14ac:dyDescent="0.25">
      <c r="A98" s="14" t="s">
        <v>113</v>
      </c>
      <c r="B98" s="19" t="s">
        <v>186</v>
      </c>
      <c r="C98" s="318">
        <v>2685000</v>
      </c>
    </row>
    <row r="99" spans="1:3" ht="12" customHeight="1" x14ac:dyDescent="0.25">
      <c r="A99" s="14" t="s">
        <v>103</v>
      </c>
      <c r="B99" s="8" t="s">
        <v>453</v>
      </c>
      <c r="C99" s="318"/>
    </row>
    <row r="100" spans="1:3" ht="12" customHeight="1" x14ac:dyDescent="0.25">
      <c r="A100" s="14" t="s">
        <v>104</v>
      </c>
      <c r="B100" s="151" t="s">
        <v>452</v>
      </c>
      <c r="C100" s="318"/>
    </row>
    <row r="101" spans="1:3" ht="12" customHeight="1" x14ac:dyDescent="0.25">
      <c r="A101" s="14" t="s">
        <v>114</v>
      </c>
      <c r="B101" s="151" t="s">
        <v>451</v>
      </c>
      <c r="C101" s="318"/>
    </row>
    <row r="102" spans="1:3" ht="12" customHeight="1" x14ac:dyDescent="0.25">
      <c r="A102" s="14" t="s">
        <v>115</v>
      </c>
      <c r="B102" s="149" t="s">
        <v>360</v>
      </c>
      <c r="C102" s="318"/>
    </row>
    <row r="103" spans="1:3" ht="12" customHeight="1" x14ac:dyDescent="0.25">
      <c r="A103" s="14" t="s">
        <v>116</v>
      </c>
      <c r="B103" s="150" t="s">
        <v>361</v>
      </c>
      <c r="C103" s="318"/>
    </row>
    <row r="104" spans="1:3" ht="12" customHeight="1" x14ac:dyDescent="0.25">
      <c r="A104" s="14" t="s">
        <v>117</v>
      </c>
      <c r="B104" s="150" t="s">
        <v>362</v>
      </c>
      <c r="C104" s="318"/>
    </row>
    <row r="105" spans="1:3" ht="12" customHeight="1" x14ac:dyDescent="0.25">
      <c r="A105" s="14" t="s">
        <v>119</v>
      </c>
      <c r="B105" s="149" t="s">
        <v>363</v>
      </c>
      <c r="C105" s="318">
        <v>2535000</v>
      </c>
    </row>
    <row r="106" spans="1:3" ht="12" customHeight="1" x14ac:dyDescent="0.25">
      <c r="A106" s="14" t="s">
        <v>187</v>
      </c>
      <c r="B106" s="149" t="s">
        <v>364</v>
      </c>
      <c r="C106" s="318"/>
    </row>
    <row r="107" spans="1:3" ht="12" customHeight="1" x14ac:dyDescent="0.25">
      <c r="A107" s="14" t="s">
        <v>358</v>
      </c>
      <c r="B107" s="150" t="s">
        <v>365</v>
      </c>
      <c r="C107" s="318"/>
    </row>
    <row r="108" spans="1:3" ht="12" customHeight="1" x14ac:dyDescent="0.25">
      <c r="A108" s="13" t="s">
        <v>359</v>
      </c>
      <c r="B108" s="151" t="s">
        <v>366</v>
      </c>
      <c r="C108" s="318"/>
    </row>
    <row r="109" spans="1:3" ht="12" customHeight="1" x14ac:dyDescent="0.25">
      <c r="A109" s="14" t="s">
        <v>449</v>
      </c>
      <c r="B109" s="151" t="s">
        <v>367</v>
      </c>
      <c r="C109" s="318"/>
    </row>
    <row r="110" spans="1:3" ht="12" customHeight="1" x14ac:dyDescent="0.25">
      <c r="A110" s="16" t="s">
        <v>450</v>
      </c>
      <c r="B110" s="151" t="s">
        <v>368</v>
      </c>
      <c r="C110" s="318">
        <v>150000</v>
      </c>
    </row>
    <row r="111" spans="1:3" ht="12" customHeight="1" x14ac:dyDescent="0.25">
      <c r="A111" s="14" t="s">
        <v>454</v>
      </c>
      <c r="B111" s="11" t="s">
        <v>51</v>
      </c>
      <c r="C111" s="316"/>
    </row>
    <row r="112" spans="1:3" ht="12" customHeight="1" x14ac:dyDescent="0.25">
      <c r="A112" s="14" t="s">
        <v>455</v>
      </c>
      <c r="B112" s="8" t="s">
        <v>457</v>
      </c>
      <c r="C112" s="316"/>
    </row>
    <row r="113" spans="1:3" ht="12" customHeight="1" thickBot="1" x14ac:dyDescent="0.3">
      <c r="A113" s="18" t="s">
        <v>456</v>
      </c>
      <c r="B113" s="513" t="s">
        <v>458</v>
      </c>
      <c r="C113" s="322"/>
    </row>
    <row r="114" spans="1:3" ht="12" customHeight="1" thickBot="1" x14ac:dyDescent="0.3">
      <c r="A114" s="510" t="s">
        <v>20</v>
      </c>
      <c r="B114" s="511" t="s">
        <v>369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235</v>
      </c>
      <c r="C115" s="317"/>
    </row>
    <row r="116" spans="1:3" ht="12" customHeight="1" x14ac:dyDescent="0.25">
      <c r="A116" s="15" t="s">
        <v>106</v>
      </c>
      <c r="B116" s="12" t="s">
        <v>373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374</v>
      </c>
      <c r="C118" s="281"/>
    </row>
    <row r="119" spans="1:3" ht="12" customHeight="1" x14ac:dyDescent="0.25">
      <c r="A119" s="15" t="s">
        <v>109</v>
      </c>
      <c r="B119" s="311" t="s">
        <v>237</v>
      </c>
      <c r="C119" s="281"/>
    </row>
    <row r="120" spans="1:3" ht="12" customHeight="1" x14ac:dyDescent="0.25">
      <c r="A120" s="15" t="s">
        <v>118</v>
      </c>
      <c r="B120" s="310" t="s">
        <v>439</v>
      </c>
      <c r="C120" s="281"/>
    </row>
    <row r="121" spans="1:3" ht="12" customHeight="1" x14ac:dyDescent="0.25">
      <c r="A121" s="15" t="s">
        <v>120</v>
      </c>
      <c r="B121" s="439" t="s">
        <v>379</v>
      </c>
      <c r="C121" s="281"/>
    </row>
    <row r="122" spans="1:3" x14ac:dyDescent="0.25">
      <c r="A122" s="15" t="s">
        <v>189</v>
      </c>
      <c r="B122" s="150" t="s">
        <v>362</v>
      </c>
      <c r="C122" s="281"/>
    </row>
    <row r="123" spans="1:3" ht="12" customHeight="1" x14ac:dyDescent="0.25">
      <c r="A123" s="15" t="s">
        <v>190</v>
      </c>
      <c r="B123" s="150" t="s">
        <v>378</v>
      </c>
      <c r="C123" s="281"/>
    </row>
    <row r="124" spans="1:3" ht="12" customHeight="1" x14ac:dyDescent="0.25">
      <c r="A124" s="15" t="s">
        <v>191</v>
      </c>
      <c r="B124" s="150" t="s">
        <v>377</v>
      </c>
      <c r="C124" s="281"/>
    </row>
    <row r="125" spans="1:3" ht="12" customHeight="1" x14ac:dyDescent="0.25">
      <c r="A125" s="15" t="s">
        <v>370</v>
      </c>
      <c r="B125" s="150" t="s">
        <v>365</v>
      </c>
      <c r="C125" s="281"/>
    </row>
    <row r="126" spans="1:3" ht="12" customHeight="1" x14ac:dyDescent="0.25">
      <c r="A126" s="15" t="s">
        <v>371</v>
      </c>
      <c r="B126" s="150" t="s">
        <v>376</v>
      </c>
      <c r="C126" s="281"/>
    </row>
    <row r="127" spans="1:3" ht="16.5" thickBot="1" x14ac:dyDescent="0.3">
      <c r="A127" s="13" t="s">
        <v>372</v>
      </c>
      <c r="B127" s="150" t="s">
        <v>375</v>
      </c>
      <c r="C127" s="283"/>
    </row>
    <row r="128" spans="1:3" ht="12" customHeight="1" thickBot="1" x14ac:dyDescent="0.3">
      <c r="A128" s="20" t="s">
        <v>21</v>
      </c>
      <c r="B128" s="130" t="s">
        <v>459</v>
      </c>
      <c r="C128" s="314">
        <f>+C93+C114</f>
        <v>65441994</v>
      </c>
    </row>
    <row r="129" spans="1:3" ht="12" customHeight="1" thickBot="1" x14ac:dyDescent="0.3">
      <c r="A129" s="20" t="s">
        <v>22</v>
      </c>
      <c r="B129" s="130" t="s">
        <v>460</v>
      </c>
      <c r="C129" s="314">
        <f>+C130+C131+C132</f>
        <v>0</v>
      </c>
    </row>
    <row r="130" spans="1:3" ht="12" customHeight="1" x14ac:dyDescent="0.25">
      <c r="A130" s="15" t="s">
        <v>274</v>
      </c>
      <c r="B130" s="12" t="s">
        <v>467</v>
      </c>
      <c r="C130" s="281"/>
    </row>
    <row r="131" spans="1:3" ht="12" customHeight="1" x14ac:dyDescent="0.25">
      <c r="A131" s="15" t="s">
        <v>275</v>
      </c>
      <c r="B131" s="12" t="s">
        <v>468</v>
      </c>
      <c r="C131" s="281"/>
    </row>
    <row r="132" spans="1:3" ht="12" customHeight="1" thickBot="1" x14ac:dyDescent="0.3">
      <c r="A132" s="13" t="s">
        <v>276</v>
      </c>
      <c r="B132" s="12" t="s">
        <v>469</v>
      </c>
      <c r="C132" s="281"/>
    </row>
    <row r="133" spans="1:3" ht="12" customHeight="1" thickBot="1" x14ac:dyDescent="0.3">
      <c r="A133" s="20" t="s">
        <v>23</v>
      </c>
      <c r="B133" s="130" t="s">
        <v>461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470</v>
      </c>
      <c r="C134" s="281"/>
    </row>
    <row r="135" spans="1:3" ht="12" customHeight="1" x14ac:dyDescent="0.25">
      <c r="A135" s="15" t="s">
        <v>93</v>
      </c>
      <c r="B135" s="9" t="s">
        <v>462</v>
      </c>
      <c r="C135" s="281"/>
    </row>
    <row r="136" spans="1:3" ht="12" customHeight="1" x14ac:dyDescent="0.25">
      <c r="A136" s="15" t="s">
        <v>94</v>
      </c>
      <c r="B136" s="9" t="s">
        <v>463</v>
      </c>
      <c r="C136" s="281"/>
    </row>
    <row r="137" spans="1:3" ht="12" customHeight="1" x14ac:dyDescent="0.25">
      <c r="A137" s="15" t="s">
        <v>176</v>
      </c>
      <c r="B137" s="9" t="s">
        <v>464</v>
      </c>
      <c r="C137" s="281"/>
    </row>
    <row r="138" spans="1:3" ht="12" customHeight="1" x14ac:dyDescent="0.25">
      <c r="A138" s="15" t="s">
        <v>177</v>
      </c>
      <c r="B138" s="9" t="s">
        <v>465</v>
      </c>
      <c r="C138" s="281"/>
    </row>
    <row r="139" spans="1:3" ht="12" customHeight="1" thickBot="1" x14ac:dyDescent="0.3">
      <c r="A139" s="13" t="s">
        <v>178</v>
      </c>
      <c r="B139" s="9" t="s">
        <v>466</v>
      </c>
      <c r="C139" s="281"/>
    </row>
    <row r="140" spans="1:3" ht="12" customHeight="1" thickBot="1" x14ac:dyDescent="0.3">
      <c r="A140" s="20" t="s">
        <v>24</v>
      </c>
      <c r="B140" s="130" t="s">
        <v>474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380</v>
      </c>
      <c r="C141" s="281"/>
    </row>
    <row r="142" spans="1:3" ht="12" customHeight="1" x14ac:dyDescent="0.25">
      <c r="A142" s="15" t="s">
        <v>96</v>
      </c>
      <c r="B142" s="9" t="s">
        <v>381</v>
      </c>
      <c r="C142" s="281"/>
    </row>
    <row r="143" spans="1:3" ht="12" customHeight="1" x14ac:dyDescent="0.25">
      <c r="A143" s="15" t="s">
        <v>294</v>
      </c>
      <c r="B143" s="9" t="s">
        <v>475</v>
      </c>
      <c r="C143" s="281"/>
    </row>
    <row r="144" spans="1:3" ht="12" customHeight="1" thickBot="1" x14ac:dyDescent="0.3">
      <c r="A144" s="13" t="s">
        <v>295</v>
      </c>
      <c r="B144" s="7" t="s">
        <v>400</v>
      </c>
      <c r="C144" s="281"/>
    </row>
    <row r="145" spans="1:9" ht="12" customHeight="1" thickBot="1" x14ac:dyDescent="0.3">
      <c r="A145" s="20" t="s">
        <v>25</v>
      </c>
      <c r="B145" s="130" t="s">
        <v>476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471</v>
      </c>
      <c r="C146" s="281"/>
    </row>
    <row r="147" spans="1:9" ht="12" customHeight="1" x14ac:dyDescent="0.25">
      <c r="A147" s="15" t="s">
        <v>98</v>
      </c>
      <c r="B147" s="9" t="s">
        <v>478</v>
      </c>
      <c r="C147" s="281"/>
    </row>
    <row r="148" spans="1:9" ht="12" customHeight="1" x14ac:dyDescent="0.25">
      <c r="A148" s="15" t="s">
        <v>306</v>
      </c>
      <c r="B148" s="9" t="s">
        <v>473</v>
      </c>
      <c r="C148" s="281"/>
    </row>
    <row r="149" spans="1:9" ht="12" customHeight="1" x14ac:dyDescent="0.25">
      <c r="A149" s="15" t="s">
        <v>307</v>
      </c>
      <c r="B149" s="9" t="s">
        <v>479</v>
      </c>
      <c r="C149" s="281"/>
    </row>
    <row r="150" spans="1:9" ht="12" customHeight="1" thickBot="1" x14ac:dyDescent="0.3">
      <c r="A150" s="15" t="s">
        <v>477</v>
      </c>
      <c r="B150" s="9" t="s">
        <v>480</v>
      </c>
      <c r="C150" s="281"/>
    </row>
    <row r="151" spans="1:9" ht="12" customHeight="1" thickBot="1" x14ac:dyDescent="0.3">
      <c r="A151" s="20" t="s">
        <v>26</v>
      </c>
      <c r="B151" s="130" t="s">
        <v>481</v>
      </c>
      <c r="C151" s="514"/>
    </row>
    <row r="152" spans="1:9" ht="12" customHeight="1" thickBot="1" x14ac:dyDescent="0.3">
      <c r="A152" s="20" t="s">
        <v>27</v>
      </c>
      <c r="B152" s="130" t="s">
        <v>482</v>
      </c>
      <c r="C152" s="514"/>
    </row>
    <row r="153" spans="1:9" ht="15" customHeight="1" thickBot="1" x14ac:dyDescent="0.3">
      <c r="A153" s="20" t="s">
        <v>28</v>
      </c>
      <c r="B153" s="130" t="s">
        <v>484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483</v>
      </c>
      <c r="C154" s="453">
        <f>+C128+C153</f>
        <v>65441994</v>
      </c>
    </row>
    <row r="155" spans="1:9" ht="7.5" customHeight="1" x14ac:dyDescent="0.25"/>
    <row r="156" spans="1:9" x14ac:dyDescent="0.25">
      <c r="A156" s="595" t="s">
        <v>382</v>
      </c>
      <c r="B156" s="595"/>
      <c r="C156" s="595"/>
    </row>
    <row r="157" spans="1:9" ht="15" customHeight="1" thickBot="1" x14ac:dyDescent="0.3">
      <c r="A157" s="593" t="s">
        <v>155</v>
      </c>
      <c r="B157" s="593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485</v>
      </c>
      <c r="C158" s="314">
        <f>+C62-C128</f>
        <v>-2261092</v>
      </c>
      <c r="D158" s="456"/>
    </row>
    <row r="159" spans="1:9" ht="27.75" customHeight="1" thickBot="1" x14ac:dyDescent="0.3">
      <c r="A159" s="20" t="s">
        <v>20</v>
      </c>
      <c r="B159" s="27" t="s">
        <v>491</v>
      </c>
      <c r="C159" s="314">
        <f>+C86-C153</f>
        <v>2261092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2017. ÉVI KÖLTSÉGVETÉSÉNEK ÖSSZEVONT MÉRLEGE&amp;10
&amp;R&amp;"Times New Roman CE,Félkövér dőlt"&amp;11 1.1. melléklet a ........./2017.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E15" sqref="E15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+CONCATENATE("9.2.1. melléklet a ……/",LEFT(ÖSSZEFÜGGÉSEK!A5,4),". (….) önkormányzati rendelethez")</f>
        <v>9.2.1.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409</v>
      </c>
      <c r="C2" s="389" t="s">
        <v>60</v>
      </c>
    </row>
    <row r="3" spans="1:3" s="482" customFormat="1" ht="24.75" thickBot="1" x14ac:dyDescent="0.25">
      <c r="A3" s="476" t="s">
        <v>206</v>
      </c>
      <c r="B3" s="376" t="s">
        <v>428</v>
      </c>
      <c r="C3" s="390" t="s">
        <v>55</v>
      </c>
    </row>
    <row r="4" spans="1:3" s="483" customFormat="1" ht="15.95" customHeight="1" thickBot="1" x14ac:dyDescent="0.3">
      <c r="A4" s="242"/>
      <c r="B4" s="242"/>
      <c r="C4" s="243" t="str">
        <f>'9.2.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533</v>
      </c>
      <c r="C26" s="334">
        <f>+C27+C28+C29</f>
        <v>0</v>
      </c>
    </row>
    <row r="27" spans="1:3" s="485" customFormat="1" ht="12" customHeight="1" x14ac:dyDescent="0.2">
      <c r="A27" s="479" t="s">
        <v>274</v>
      </c>
      <c r="B27" s="480" t="s">
        <v>269</v>
      </c>
      <c r="C27" s="80"/>
    </row>
    <row r="28" spans="1:3" s="485" customFormat="1" ht="12" customHeight="1" x14ac:dyDescent="0.2">
      <c r="A28" s="479" t="s">
        <v>275</v>
      </c>
      <c r="B28" s="480" t="s">
        <v>413</v>
      </c>
      <c r="C28" s="332"/>
    </row>
    <row r="29" spans="1:3" s="485" customFormat="1" ht="12" customHeight="1" x14ac:dyDescent="0.2">
      <c r="A29" s="479" t="s">
        <v>276</v>
      </c>
      <c r="B29" s="481" t="s">
        <v>416</v>
      </c>
      <c r="C29" s="332"/>
    </row>
    <row r="30" spans="1:3" s="485" customFormat="1" ht="12" customHeight="1" thickBot="1" x14ac:dyDescent="0.25">
      <c r="A30" s="478" t="s">
        <v>277</v>
      </c>
      <c r="B30" s="148" t="s">
        <v>534</v>
      </c>
      <c r="C30" s="87"/>
    </row>
    <row r="31" spans="1:3" s="485" customFormat="1" ht="12" customHeight="1" thickBot="1" x14ac:dyDescent="0.25">
      <c r="A31" s="214" t="s">
        <v>23</v>
      </c>
      <c r="B31" s="130" t="s">
        <v>417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297</v>
      </c>
      <c r="C32" s="80"/>
    </row>
    <row r="33" spans="1:3" s="485" customFormat="1" ht="12" customHeight="1" x14ac:dyDescent="0.2">
      <c r="A33" s="479" t="s">
        <v>93</v>
      </c>
      <c r="B33" s="481" t="s">
        <v>298</v>
      </c>
      <c r="C33" s="335"/>
    </row>
    <row r="34" spans="1:3" s="485" customFormat="1" ht="12" customHeight="1" thickBot="1" x14ac:dyDescent="0.25">
      <c r="A34" s="478" t="s">
        <v>94</v>
      </c>
      <c r="B34" s="148" t="s">
        <v>299</v>
      </c>
      <c r="C34" s="87"/>
    </row>
    <row r="35" spans="1:3" s="391" customFormat="1" ht="12" customHeight="1" thickBot="1" x14ac:dyDescent="0.25">
      <c r="A35" s="214" t="s">
        <v>24</v>
      </c>
      <c r="B35" s="130" t="s">
        <v>385</v>
      </c>
      <c r="C35" s="361"/>
    </row>
    <row r="36" spans="1:3" s="391" customFormat="1" ht="12" customHeight="1" thickBot="1" x14ac:dyDescent="0.25">
      <c r="A36" s="214" t="s">
        <v>25</v>
      </c>
      <c r="B36" s="130" t="s">
        <v>418</v>
      </c>
      <c r="C36" s="382"/>
    </row>
    <row r="37" spans="1:3" s="391" customFormat="1" ht="12" customHeight="1" thickBot="1" x14ac:dyDescent="0.25">
      <c r="A37" s="206" t="s">
        <v>26</v>
      </c>
      <c r="B37" s="130" t="s">
        <v>419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420</v>
      </c>
      <c r="C38" s="383">
        <f>+C39+C40+C41</f>
        <v>0</v>
      </c>
    </row>
    <row r="39" spans="1:3" s="391" customFormat="1" ht="12" customHeight="1" x14ac:dyDescent="0.2">
      <c r="A39" s="479" t="s">
        <v>421</v>
      </c>
      <c r="B39" s="480" t="s">
        <v>242</v>
      </c>
      <c r="C39" s="80"/>
    </row>
    <row r="40" spans="1:3" s="391" customFormat="1" ht="12" customHeight="1" x14ac:dyDescent="0.2">
      <c r="A40" s="479" t="s">
        <v>422</v>
      </c>
      <c r="B40" s="481" t="s">
        <v>2</v>
      </c>
      <c r="C40" s="335"/>
    </row>
    <row r="41" spans="1:3" s="485" customFormat="1" ht="12" customHeight="1" thickBot="1" x14ac:dyDescent="0.25">
      <c r="A41" s="478" t="s">
        <v>423</v>
      </c>
      <c r="B41" s="148" t="s">
        <v>424</v>
      </c>
      <c r="C41" s="87"/>
    </row>
    <row r="42" spans="1:3" s="485" customFormat="1" ht="15" customHeight="1" thickBot="1" x14ac:dyDescent="0.25">
      <c r="A42" s="250" t="s">
        <v>28</v>
      </c>
      <c r="B42" s="251" t="s">
        <v>425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426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427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235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535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542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530</v>
      </c>
      <c r="B60" s="262"/>
      <c r="C60" s="127"/>
    </row>
    <row r="61" spans="1:3" ht="13.5" thickBot="1" x14ac:dyDescent="0.25">
      <c r="A61" s="261" t="s">
        <v>209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+CONCATENATE("9.2.2. melléklet a ……/",LEFT(ÖSSZEFÜGGÉSEK!A5,4),". (….) önkormányzati rendelethez")</f>
        <v>9.2.2.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409</v>
      </c>
      <c r="C2" s="389" t="s">
        <v>60</v>
      </c>
    </row>
    <row r="3" spans="1:3" s="482" customFormat="1" ht="24.75" thickBot="1" x14ac:dyDescent="0.25">
      <c r="A3" s="476" t="s">
        <v>206</v>
      </c>
      <c r="B3" s="376" t="s">
        <v>429</v>
      </c>
      <c r="C3" s="390" t="s">
        <v>60</v>
      </c>
    </row>
    <row r="4" spans="1:3" s="483" customFormat="1" ht="15.95" customHeight="1" thickBot="1" x14ac:dyDescent="0.3">
      <c r="A4" s="242"/>
      <c r="B4" s="242"/>
      <c r="C4" s="243" t="str">
        <f>'9.2.1.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533</v>
      </c>
      <c r="C26" s="334">
        <f>+C27+C28+C29</f>
        <v>0</v>
      </c>
    </row>
    <row r="27" spans="1:3" s="485" customFormat="1" ht="12" customHeight="1" x14ac:dyDescent="0.2">
      <c r="A27" s="479" t="s">
        <v>274</v>
      </c>
      <c r="B27" s="480" t="s">
        <v>269</v>
      </c>
      <c r="C27" s="80"/>
    </row>
    <row r="28" spans="1:3" s="485" customFormat="1" ht="12" customHeight="1" x14ac:dyDescent="0.2">
      <c r="A28" s="479" t="s">
        <v>275</v>
      </c>
      <c r="B28" s="480" t="s">
        <v>413</v>
      </c>
      <c r="C28" s="332"/>
    </row>
    <row r="29" spans="1:3" s="485" customFormat="1" ht="12" customHeight="1" x14ac:dyDescent="0.2">
      <c r="A29" s="479" t="s">
        <v>276</v>
      </c>
      <c r="B29" s="481" t="s">
        <v>416</v>
      </c>
      <c r="C29" s="332"/>
    </row>
    <row r="30" spans="1:3" s="485" customFormat="1" ht="12" customHeight="1" thickBot="1" x14ac:dyDescent="0.25">
      <c r="A30" s="478" t="s">
        <v>277</v>
      </c>
      <c r="B30" s="148" t="s">
        <v>534</v>
      </c>
      <c r="C30" s="87"/>
    </row>
    <row r="31" spans="1:3" s="485" customFormat="1" ht="12" customHeight="1" thickBot="1" x14ac:dyDescent="0.25">
      <c r="A31" s="214" t="s">
        <v>23</v>
      </c>
      <c r="B31" s="130" t="s">
        <v>417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297</v>
      </c>
      <c r="C32" s="80"/>
    </row>
    <row r="33" spans="1:3" s="485" customFormat="1" ht="12" customHeight="1" x14ac:dyDescent="0.2">
      <c r="A33" s="479" t="s">
        <v>93</v>
      </c>
      <c r="B33" s="481" t="s">
        <v>298</v>
      </c>
      <c r="C33" s="335"/>
    </row>
    <row r="34" spans="1:3" s="485" customFormat="1" ht="12" customHeight="1" thickBot="1" x14ac:dyDescent="0.25">
      <c r="A34" s="478" t="s">
        <v>94</v>
      </c>
      <c r="B34" s="148" t="s">
        <v>299</v>
      </c>
      <c r="C34" s="87"/>
    </row>
    <row r="35" spans="1:3" s="391" customFormat="1" ht="12" customHeight="1" thickBot="1" x14ac:dyDescent="0.25">
      <c r="A35" s="214" t="s">
        <v>24</v>
      </c>
      <c r="B35" s="130" t="s">
        <v>385</v>
      </c>
      <c r="C35" s="361"/>
    </row>
    <row r="36" spans="1:3" s="391" customFormat="1" ht="12" customHeight="1" thickBot="1" x14ac:dyDescent="0.25">
      <c r="A36" s="214" t="s">
        <v>25</v>
      </c>
      <c r="B36" s="130" t="s">
        <v>418</v>
      </c>
      <c r="C36" s="382"/>
    </row>
    <row r="37" spans="1:3" s="391" customFormat="1" ht="12" customHeight="1" thickBot="1" x14ac:dyDescent="0.25">
      <c r="A37" s="206" t="s">
        <v>26</v>
      </c>
      <c r="B37" s="130" t="s">
        <v>419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420</v>
      </c>
      <c r="C38" s="383">
        <f>+C39+C40+C41</f>
        <v>0</v>
      </c>
    </row>
    <row r="39" spans="1:3" s="391" customFormat="1" ht="12" customHeight="1" x14ac:dyDescent="0.2">
      <c r="A39" s="479" t="s">
        <v>421</v>
      </c>
      <c r="B39" s="480" t="s">
        <v>242</v>
      </c>
      <c r="C39" s="80"/>
    </row>
    <row r="40" spans="1:3" s="391" customFormat="1" ht="12" customHeight="1" x14ac:dyDescent="0.2">
      <c r="A40" s="479" t="s">
        <v>422</v>
      </c>
      <c r="B40" s="481" t="s">
        <v>2</v>
      </c>
      <c r="C40" s="335"/>
    </row>
    <row r="41" spans="1:3" s="485" customFormat="1" ht="12" customHeight="1" thickBot="1" x14ac:dyDescent="0.25">
      <c r="A41" s="478" t="s">
        <v>423</v>
      </c>
      <c r="B41" s="148" t="s">
        <v>424</v>
      </c>
      <c r="C41" s="87"/>
    </row>
    <row r="42" spans="1:3" s="485" customFormat="1" ht="15" customHeight="1" thickBot="1" x14ac:dyDescent="0.25">
      <c r="A42" s="250" t="s">
        <v>28</v>
      </c>
      <c r="B42" s="251" t="s">
        <v>425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426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427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235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535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542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530</v>
      </c>
      <c r="B60" s="262"/>
      <c r="C60" s="127"/>
    </row>
    <row r="61" spans="1:3" ht="13.5" thickBot="1" x14ac:dyDescent="0.25">
      <c r="A61" s="261" t="s">
        <v>209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+CONCATENATE("9.2.3. melléklet a ……/",LEFT(ÖSSZEFÜGGÉSEK!A5,4),". (….) önkormányzati rendelethez")</f>
        <v>9.2.3.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409</v>
      </c>
      <c r="C2" s="389" t="s">
        <v>60</v>
      </c>
    </row>
    <row r="3" spans="1:3" s="482" customFormat="1" ht="24.75" thickBot="1" x14ac:dyDescent="0.25">
      <c r="A3" s="476" t="s">
        <v>206</v>
      </c>
      <c r="B3" s="376" t="s">
        <v>543</v>
      </c>
      <c r="C3" s="390" t="s">
        <v>61</v>
      </c>
    </row>
    <row r="4" spans="1:3" s="483" customFormat="1" ht="15.95" customHeight="1" thickBot="1" x14ac:dyDescent="0.3">
      <c r="A4" s="242"/>
      <c r="B4" s="242"/>
      <c r="C4" s="243" t="str">
        <f>'9.2.2. sz. 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533</v>
      </c>
      <c r="C26" s="334">
        <f>+C27+C28+C29</f>
        <v>0</v>
      </c>
    </row>
    <row r="27" spans="1:3" s="485" customFormat="1" ht="12" customHeight="1" x14ac:dyDescent="0.2">
      <c r="A27" s="479" t="s">
        <v>274</v>
      </c>
      <c r="B27" s="480" t="s">
        <v>269</v>
      </c>
      <c r="C27" s="80"/>
    </row>
    <row r="28" spans="1:3" s="485" customFormat="1" ht="12" customHeight="1" x14ac:dyDescent="0.2">
      <c r="A28" s="479" t="s">
        <v>275</v>
      </c>
      <c r="B28" s="480" t="s">
        <v>413</v>
      </c>
      <c r="C28" s="332"/>
    </row>
    <row r="29" spans="1:3" s="485" customFormat="1" ht="12" customHeight="1" x14ac:dyDescent="0.2">
      <c r="A29" s="479" t="s">
        <v>276</v>
      </c>
      <c r="B29" s="481" t="s">
        <v>416</v>
      </c>
      <c r="C29" s="332"/>
    </row>
    <row r="30" spans="1:3" s="485" customFormat="1" ht="12" customHeight="1" thickBot="1" x14ac:dyDescent="0.25">
      <c r="A30" s="478" t="s">
        <v>277</v>
      </c>
      <c r="B30" s="148" t="s">
        <v>534</v>
      </c>
      <c r="C30" s="87"/>
    </row>
    <row r="31" spans="1:3" s="485" customFormat="1" ht="12" customHeight="1" thickBot="1" x14ac:dyDescent="0.25">
      <c r="A31" s="214" t="s">
        <v>23</v>
      </c>
      <c r="B31" s="130" t="s">
        <v>417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297</v>
      </c>
      <c r="C32" s="80"/>
    </row>
    <row r="33" spans="1:3" s="485" customFormat="1" ht="12" customHeight="1" x14ac:dyDescent="0.2">
      <c r="A33" s="479" t="s">
        <v>93</v>
      </c>
      <c r="B33" s="481" t="s">
        <v>298</v>
      </c>
      <c r="C33" s="335"/>
    </row>
    <row r="34" spans="1:3" s="485" customFormat="1" ht="12" customHeight="1" thickBot="1" x14ac:dyDescent="0.25">
      <c r="A34" s="478" t="s">
        <v>94</v>
      </c>
      <c r="B34" s="148" t="s">
        <v>299</v>
      </c>
      <c r="C34" s="87"/>
    </row>
    <row r="35" spans="1:3" s="391" customFormat="1" ht="12" customHeight="1" thickBot="1" x14ac:dyDescent="0.25">
      <c r="A35" s="214" t="s">
        <v>24</v>
      </c>
      <c r="B35" s="130" t="s">
        <v>385</v>
      </c>
      <c r="C35" s="361"/>
    </row>
    <row r="36" spans="1:3" s="391" customFormat="1" ht="12" customHeight="1" thickBot="1" x14ac:dyDescent="0.25">
      <c r="A36" s="214" t="s">
        <v>25</v>
      </c>
      <c r="B36" s="130" t="s">
        <v>418</v>
      </c>
      <c r="C36" s="382"/>
    </row>
    <row r="37" spans="1:3" s="391" customFormat="1" ht="12" customHeight="1" thickBot="1" x14ac:dyDescent="0.25">
      <c r="A37" s="206" t="s">
        <v>26</v>
      </c>
      <c r="B37" s="130" t="s">
        <v>419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420</v>
      </c>
      <c r="C38" s="383">
        <f>+C39+C40+C41</f>
        <v>0</v>
      </c>
    </row>
    <row r="39" spans="1:3" s="391" customFormat="1" ht="12" customHeight="1" x14ac:dyDescent="0.2">
      <c r="A39" s="479" t="s">
        <v>421</v>
      </c>
      <c r="B39" s="480" t="s">
        <v>242</v>
      </c>
      <c r="C39" s="80"/>
    </row>
    <row r="40" spans="1:3" s="391" customFormat="1" ht="12" customHeight="1" x14ac:dyDescent="0.2">
      <c r="A40" s="479" t="s">
        <v>422</v>
      </c>
      <c r="B40" s="481" t="s">
        <v>2</v>
      </c>
      <c r="C40" s="335"/>
    </row>
    <row r="41" spans="1:3" s="485" customFormat="1" ht="12" customHeight="1" thickBot="1" x14ac:dyDescent="0.25">
      <c r="A41" s="478" t="s">
        <v>423</v>
      </c>
      <c r="B41" s="148" t="s">
        <v>424</v>
      </c>
      <c r="C41" s="87"/>
    </row>
    <row r="42" spans="1:3" s="485" customFormat="1" ht="15" customHeight="1" thickBot="1" x14ac:dyDescent="0.25">
      <c r="A42" s="250" t="s">
        <v>28</v>
      </c>
      <c r="B42" s="251" t="s">
        <v>425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426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427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235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535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542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530</v>
      </c>
      <c r="B60" s="262"/>
      <c r="C60" s="127"/>
    </row>
    <row r="61" spans="1:3" ht="13.5" thickBot="1" x14ac:dyDescent="0.25">
      <c r="A61" s="261" t="s">
        <v>209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 melléklet a ……/",LEFT(ÖSSZEFÜGGÉSEK!A5,4),". (….) önkormányzati rendelethez")</f>
        <v>9.3.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210</v>
      </c>
      <c r="C2" s="389" t="s">
        <v>61</v>
      </c>
    </row>
    <row r="3" spans="1:3" s="482" customFormat="1" ht="24.75" thickBot="1" x14ac:dyDescent="0.25">
      <c r="A3" s="476" t="s">
        <v>206</v>
      </c>
      <c r="B3" s="376" t="s">
        <v>408</v>
      </c>
      <c r="C3" s="390"/>
    </row>
    <row r="4" spans="1:3" s="483" customFormat="1" ht="15.95" customHeight="1" thickBot="1" x14ac:dyDescent="0.3">
      <c r="A4" s="242"/>
      <c r="B4" s="242"/>
      <c r="C4" s="243" t="str">
        <f>'9.2.3.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536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415</v>
      </c>
      <c r="C26" s="334">
        <f>+C27+C28</f>
        <v>0</v>
      </c>
    </row>
    <row r="27" spans="1:3" s="485" customFormat="1" ht="12" customHeight="1" x14ac:dyDescent="0.2">
      <c r="A27" s="479" t="s">
        <v>274</v>
      </c>
      <c r="B27" s="480" t="s">
        <v>413</v>
      </c>
      <c r="C27" s="80"/>
    </row>
    <row r="28" spans="1:3" s="485" customFormat="1" ht="12" customHeight="1" x14ac:dyDescent="0.2">
      <c r="A28" s="479" t="s">
        <v>275</v>
      </c>
      <c r="B28" s="481" t="s">
        <v>416</v>
      </c>
      <c r="C28" s="335"/>
    </row>
    <row r="29" spans="1:3" s="485" customFormat="1" ht="12" customHeight="1" thickBot="1" x14ac:dyDescent="0.25">
      <c r="A29" s="478" t="s">
        <v>276</v>
      </c>
      <c r="B29" s="148" t="s">
        <v>537</v>
      </c>
      <c r="C29" s="87"/>
    </row>
    <row r="30" spans="1:3" s="485" customFormat="1" ht="12" customHeight="1" thickBot="1" x14ac:dyDescent="0.25">
      <c r="A30" s="214" t="s">
        <v>23</v>
      </c>
      <c r="B30" s="130" t="s">
        <v>417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297</v>
      </c>
      <c r="C31" s="80"/>
    </row>
    <row r="32" spans="1:3" s="485" customFormat="1" ht="12" customHeight="1" x14ac:dyDescent="0.2">
      <c r="A32" s="479" t="s">
        <v>93</v>
      </c>
      <c r="B32" s="481" t="s">
        <v>298</v>
      </c>
      <c r="C32" s="335"/>
    </row>
    <row r="33" spans="1:3" s="485" customFormat="1" ht="12" customHeight="1" thickBot="1" x14ac:dyDescent="0.25">
      <c r="A33" s="478" t="s">
        <v>94</v>
      </c>
      <c r="B33" s="148" t="s">
        <v>299</v>
      </c>
      <c r="C33" s="87"/>
    </row>
    <row r="34" spans="1:3" s="391" customFormat="1" ht="12" customHeight="1" thickBot="1" x14ac:dyDescent="0.25">
      <c r="A34" s="214" t="s">
        <v>24</v>
      </c>
      <c r="B34" s="130" t="s">
        <v>385</v>
      </c>
      <c r="C34" s="361"/>
    </row>
    <row r="35" spans="1:3" s="391" customFormat="1" ht="12" customHeight="1" thickBot="1" x14ac:dyDescent="0.25">
      <c r="A35" s="214" t="s">
        <v>25</v>
      </c>
      <c r="B35" s="130" t="s">
        <v>418</v>
      </c>
      <c r="C35" s="382"/>
    </row>
    <row r="36" spans="1:3" s="391" customFormat="1" ht="12" customHeight="1" thickBot="1" x14ac:dyDescent="0.25">
      <c r="A36" s="206" t="s">
        <v>26</v>
      </c>
      <c r="B36" s="130" t="s">
        <v>538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420</v>
      </c>
      <c r="C37" s="383">
        <f>+C38+C39+C40</f>
        <v>0</v>
      </c>
    </row>
    <row r="38" spans="1:3" s="391" customFormat="1" ht="12" customHeight="1" x14ac:dyDescent="0.2">
      <c r="A38" s="479" t="s">
        <v>421</v>
      </c>
      <c r="B38" s="480" t="s">
        <v>242</v>
      </c>
      <c r="C38" s="80"/>
    </row>
    <row r="39" spans="1:3" s="391" customFormat="1" ht="12" customHeight="1" x14ac:dyDescent="0.2">
      <c r="A39" s="479" t="s">
        <v>422</v>
      </c>
      <c r="B39" s="481" t="s">
        <v>2</v>
      </c>
      <c r="C39" s="335"/>
    </row>
    <row r="40" spans="1:3" s="485" customFormat="1" ht="12" customHeight="1" thickBot="1" x14ac:dyDescent="0.25">
      <c r="A40" s="478" t="s">
        <v>423</v>
      </c>
      <c r="B40" s="148" t="s">
        <v>424</v>
      </c>
      <c r="C40" s="87"/>
    </row>
    <row r="41" spans="1:3" s="485" customFormat="1" ht="15" customHeight="1" thickBot="1" x14ac:dyDescent="0.25">
      <c r="A41" s="250" t="s">
        <v>28</v>
      </c>
      <c r="B41" s="251" t="s">
        <v>425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426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427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235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535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542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530</v>
      </c>
      <c r="B59" s="262"/>
      <c r="C59" s="127"/>
    </row>
    <row r="60" spans="1:3" ht="13.5" thickBot="1" x14ac:dyDescent="0.25">
      <c r="A60" s="261" t="s">
        <v>209</v>
      </c>
      <c r="B60" s="262"/>
      <c r="C60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+CONCATENATE("9.3.1. melléklet a ……/",LEFT(ÖSSZEFÜGGÉSEK!A5,4),". (….) önkormányzati rendelethez")</f>
        <v>9.3.1.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210</v>
      </c>
      <c r="C2" s="389" t="s">
        <v>61</v>
      </c>
    </row>
    <row r="3" spans="1:3" s="482" customFormat="1" ht="24.75" thickBot="1" x14ac:dyDescent="0.25">
      <c r="A3" s="476" t="s">
        <v>206</v>
      </c>
      <c r="B3" s="376" t="s">
        <v>428</v>
      </c>
      <c r="C3" s="390" t="s">
        <v>55</v>
      </c>
    </row>
    <row r="4" spans="1:3" s="483" customFormat="1" ht="15.95" customHeight="1" thickBot="1" x14ac:dyDescent="0.3">
      <c r="A4" s="242"/>
      <c r="B4" s="242"/>
      <c r="C4" s="243" t="str">
        <f>'9.3.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536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415</v>
      </c>
      <c r="C26" s="334">
        <f>+C27+C28</f>
        <v>0</v>
      </c>
    </row>
    <row r="27" spans="1:3" s="485" customFormat="1" ht="12" customHeight="1" x14ac:dyDescent="0.2">
      <c r="A27" s="479" t="s">
        <v>274</v>
      </c>
      <c r="B27" s="480" t="s">
        <v>413</v>
      </c>
      <c r="C27" s="80"/>
    </row>
    <row r="28" spans="1:3" s="485" customFormat="1" ht="12" customHeight="1" x14ac:dyDescent="0.2">
      <c r="A28" s="479" t="s">
        <v>275</v>
      </c>
      <c r="B28" s="481" t="s">
        <v>416</v>
      </c>
      <c r="C28" s="335"/>
    </row>
    <row r="29" spans="1:3" s="485" customFormat="1" ht="12" customHeight="1" thickBot="1" x14ac:dyDescent="0.25">
      <c r="A29" s="478" t="s">
        <v>276</v>
      </c>
      <c r="B29" s="148" t="s">
        <v>537</v>
      </c>
      <c r="C29" s="87"/>
    </row>
    <row r="30" spans="1:3" s="485" customFormat="1" ht="12" customHeight="1" thickBot="1" x14ac:dyDescent="0.25">
      <c r="A30" s="214" t="s">
        <v>23</v>
      </c>
      <c r="B30" s="130" t="s">
        <v>417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297</v>
      </c>
      <c r="C31" s="80"/>
    </row>
    <row r="32" spans="1:3" s="485" customFormat="1" ht="12" customHeight="1" x14ac:dyDescent="0.2">
      <c r="A32" s="479" t="s">
        <v>93</v>
      </c>
      <c r="B32" s="481" t="s">
        <v>298</v>
      </c>
      <c r="C32" s="335"/>
    </row>
    <row r="33" spans="1:3" s="485" customFormat="1" ht="12" customHeight="1" thickBot="1" x14ac:dyDescent="0.25">
      <c r="A33" s="478" t="s">
        <v>94</v>
      </c>
      <c r="B33" s="148" t="s">
        <v>299</v>
      </c>
      <c r="C33" s="87"/>
    </row>
    <row r="34" spans="1:3" s="391" customFormat="1" ht="12" customHeight="1" thickBot="1" x14ac:dyDescent="0.25">
      <c r="A34" s="214" t="s">
        <v>24</v>
      </c>
      <c r="B34" s="130" t="s">
        <v>385</v>
      </c>
      <c r="C34" s="361"/>
    </row>
    <row r="35" spans="1:3" s="391" customFormat="1" ht="12" customHeight="1" thickBot="1" x14ac:dyDescent="0.25">
      <c r="A35" s="214" t="s">
        <v>25</v>
      </c>
      <c r="B35" s="130" t="s">
        <v>418</v>
      </c>
      <c r="C35" s="382"/>
    </row>
    <row r="36" spans="1:3" s="391" customFormat="1" ht="12" customHeight="1" thickBot="1" x14ac:dyDescent="0.25">
      <c r="A36" s="206" t="s">
        <v>26</v>
      </c>
      <c r="B36" s="130" t="s">
        <v>538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420</v>
      </c>
      <c r="C37" s="383">
        <f>+C38+C39+C40</f>
        <v>0</v>
      </c>
    </row>
    <row r="38" spans="1:3" s="391" customFormat="1" ht="12" customHeight="1" x14ac:dyDescent="0.2">
      <c r="A38" s="479" t="s">
        <v>421</v>
      </c>
      <c r="B38" s="480" t="s">
        <v>242</v>
      </c>
      <c r="C38" s="80"/>
    </row>
    <row r="39" spans="1:3" s="391" customFormat="1" ht="12" customHeight="1" x14ac:dyDescent="0.2">
      <c r="A39" s="479" t="s">
        <v>422</v>
      </c>
      <c r="B39" s="481" t="s">
        <v>2</v>
      </c>
      <c r="C39" s="335"/>
    </row>
    <row r="40" spans="1:3" s="485" customFormat="1" ht="12" customHeight="1" thickBot="1" x14ac:dyDescent="0.25">
      <c r="A40" s="478" t="s">
        <v>423</v>
      </c>
      <c r="B40" s="148" t="s">
        <v>424</v>
      </c>
      <c r="C40" s="87"/>
    </row>
    <row r="41" spans="1:3" s="485" customFormat="1" ht="15" customHeight="1" thickBot="1" x14ac:dyDescent="0.25">
      <c r="A41" s="250" t="s">
        <v>28</v>
      </c>
      <c r="B41" s="251" t="s">
        <v>425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426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427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235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535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542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530</v>
      </c>
      <c r="B59" s="262"/>
      <c r="C59" s="127"/>
    </row>
    <row r="60" spans="1:3" ht="13.5" thickBot="1" x14ac:dyDescent="0.25">
      <c r="A60" s="261" t="s">
        <v>209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+CONCATENATE("9.3.2. melléklet a ……/",LEFT(ÖSSZEFÜGGÉSEK!A5,4),". (….) önkormányzati rendelethez")</f>
        <v>9.3.2.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210</v>
      </c>
      <c r="C2" s="389" t="s">
        <v>61</v>
      </c>
    </row>
    <row r="3" spans="1:3" s="482" customFormat="1" ht="24.75" thickBot="1" x14ac:dyDescent="0.25">
      <c r="A3" s="476" t="s">
        <v>206</v>
      </c>
      <c r="B3" s="376" t="s">
        <v>429</v>
      </c>
      <c r="C3" s="390" t="s">
        <v>60</v>
      </c>
    </row>
    <row r="4" spans="1:3" s="483" customFormat="1" ht="15.95" customHeight="1" thickBot="1" x14ac:dyDescent="0.3">
      <c r="A4" s="242"/>
      <c r="B4" s="242"/>
      <c r="C4" s="243" t="str">
        <f>'9.3.1.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245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536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415</v>
      </c>
      <c r="C26" s="334">
        <f>+C27+C28</f>
        <v>0</v>
      </c>
    </row>
    <row r="27" spans="1:3" s="485" customFormat="1" ht="12" customHeight="1" x14ac:dyDescent="0.2">
      <c r="A27" s="479" t="s">
        <v>274</v>
      </c>
      <c r="B27" s="480" t="s">
        <v>413</v>
      </c>
      <c r="C27" s="80"/>
    </row>
    <row r="28" spans="1:3" s="485" customFormat="1" ht="12" customHeight="1" x14ac:dyDescent="0.2">
      <c r="A28" s="479" t="s">
        <v>275</v>
      </c>
      <c r="B28" s="481" t="s">
        <v>416</v>
      </c>
      <c r="C28" s="335"/>
    </row>
    <row r="29" spans="1:3" s="485" customFormat="1" ht="12" customHeight="1" thickBot="1" x14ac:dyDescent="0.25">
      <c r="A29" s="478" t="s">
        <v>276</v>
      </c>
      <c r="B29" s="148" t="s">
        <v>537</v>
      </c>
      <c r="C29" s="87"/>
    </row>
    <row r="30" spans="1:3" s="485" customFormat="1" ht="12" customHeight="1" thickBot="1" x14ac:dyDescent="0.25">
      <c r="A30" s="214" t="s">
        <v>23</v>
      </c>
      <c r="B30" s="130" t="s">
        <v>417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297</v>
      </c>
      <c r="C31" s="80"/>
    </row>
    <row r="32" spans="1:3" s="485" customFormat="1" ht="12" customHeight="1" x14ac:dyDescent="0.2">
      <c r="A32" s="479" t="s">
        <v>93</v>
      </c>
      <c r="B32" s="481" t="s">
        <v>298</v>
      </c>
      <c r="C32" s="335"/>
    </row>
    <row r="33" spans="1:3" s="485" customFormat="1" ht="12" customHeight="1" thickBot="1" x14ac:dyDescent="0.25">
      <c r="A33" s="478" t="s">
        <v>94</v>
      </c>
      <c r="B33" s="148" t="s">
        <v>299</v>
      </c>
      <c r="C33" s="87"/>
    </row>
    <row r="34" spans="1:3" s="391" customFormat="1" ht="12" customHeight="1" thickBot="1" x14ac:dyDescent="0.25">
      <c r="A34" s="214" t="s">
        <v>24</v>
      </c>
      <c r="B34" s="130" t="s">
        <v>385</v>
      </c>
      <c r="C34" s="361"/>
    </row>
    <row r="35" spans="1:3" s="391" customFormat="1" ht="12" customHeight="1" thickBot="1" x14ac:dyDescent="0.25">
      <c r="A35" s="214" t="s">
        <v>25</v>
      </c>
      <c r="B35" s="130" t="s">
        <v>418</v>
      </c>
      <c r="C35" s="382"/>
    </row>
    <row r="36" spans="1:3" s="391" customFormat="1" ht="12" customHeight="1" thickBot="1" x14ac:dyDescent="0.25">
      <c r="A36" s="206" t="s">
        <v>26</v>
      </c>
      <c r="B36" s="130" t="s">
        <v>538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420</v>
      </c>
      <c r="C37" s="383">
        <f>+C38+C39+C40</f>
        <v>0</v>
      </c>
    </row>
    <row r="38" spans="1:3" s="391" customFormat="1" ht="12" customHeight="1" x14ac:dyDescent="0.2">
      <c r="A38" s="479" t="s">
        <v>421</v>
      </c>
      <c r="B38" s="480" t="s">
        <v>242</v>
      </c>
      <c r="C38" s="80"/>
    </row>
    <row r="39" spans="1:3" s="391" customFormat="1" ht="12" customHeight="1" x14ac:dyDescent="0.2">
      <c r="A39" s="479" t="s">
        <v>422</v>
      </c>
      <c r="B39" s="481" t="s">
        <v>2</v>
      </c>
      <c r="C39" s="335"/>
    </row>
    <row r="40" spans="1:3" s="485" customFormat="1" ht="12" customHeight="1" thickBot="1" x14ac:dyDescent="0.25">
      <c r="A40" s="478" t="s">
        <v>423</v>
      </c>
      <c r="B40" s="148" t="s">
        <v>424</v>
      </c>
      <c r="C40" s="87"/>
    </row>
    <row r="41" spans="1:3" s="485" customFormat="1" ht="15" customHeight="1" thickBot="1" x14ac:dyDescent="0.25">
      <c r="A41" s="250" t="s">
        <v>28</v>
      </c>
      <c r="B41" s="251" t="s">
        <v>425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426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427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235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535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542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530</v>
      </c>
      <c r="B59" s="262"/>
      <c r="C59" s="127"/>
    </row>
    <row r="60" spans="1:3" ht="13.5" thickBot="1" x14ac:dyDescent="0.25">
      <c r="A60" s="261" t="s">
        <v>209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E16" sqref="E16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90" t="str">
        <f>+CONCATENATE("9.3.3. melléklet a ……/",LEFT(ÖSSZEFÜGGÉSEK!A5,4),". (….) önkormányzati rendelethez")</f>
        <v>9.3.3. melléklet a ……/2017. (….) önkormányzati rendelethez</v>
      </c>
    </row>
    <row r="2" spans="1:3" s="482" customFormat="1" ht="25.5" customHeight="1" x14ac:dyDescent="0.2">
      <c r="A2" s="433" t="s">
        <v>207</v>
      </c>
      <c r="B2" s="375" t="s">
        <v>210</v>
      </c>
      <c r="C2" s="389" t="s">
        <v>61</v>
      </c>
    </row>
    <row r="3" spans="1:3" s="482" customFormat="1" ht="24.75" thickBot="1" x14ac:dyDescent="0.25">
      <c r="A3" s="476" t="s">
        <v>206</v>
      </c>
      <c r="B3" s="376" t="s">
        <v>543</v>
      </c>
      <c r="C3" s="390" t="s">
        <v>61</v>
      </c>
    </row>
    <row r="4" spans="1:3" s="483" customFormat="1" ht="15.95" customHeight="1" thickBot="1" x14ac:dyDescent="0.3">
      <c r="A4" s="242"/>
      <c r="B4" s="242"/>
      <c r="C4" s="243" t="str">
        <f>'9.3.2. sz. mell'!C4</f>
        <v>Forintban!</v>
      </c>
    </row>
    <row r="5" spans="1:3" ht="13.5" thickBot="1" x14ac:dyDescent="0.25">
      <c r="A5" s="434" t="s">
        <v>208</v>
      </c>
      <c r="B5" s="244" t="s">
        <v>576</v>
      </c>
      <c r="C5" s="591" t="s">
        <v>56</v>
      </c>
    </row>
    <row r="6" spans="1:3" s="484" customFormat="1" ht="12.95" customHeight="1" thickBot="1" x14ac:dyDescent="0.25">
      <c r="A6" s="206"/>
      <c r="B6" s="207" t="s">
        <v>504</v>
      </c>
      <c r="C6" s="208" t="s">
        <v>505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531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283</v>
      </c>
      <c r="C9" s="380"/>
    </row>
    <row r="10" spans="1:3" s="391" customFormat="1" ht="12" customHeight="1" x14ac:dyDescent="0.2">
      <c r="A10" s="478" t="s">
        <v>100</v>
      </c>
      <c r="B10" s="8" t="s">
        <v>284</v>
      </c>
      <c r="C10" s="332"/>
    </row>
    <row r="11" spans="1:3" s="391" customFormat="1" ht="12" customHeight="1" x14ac:dyDescent="0.2">
      <c r="A11" s="478" t="s">
        <v>101</v>
      </c>
      <c r="B11" s="8" t="s">
        <v>285</v>
      </c>
      <c r="C11" s="332"/>
    </row>
    <row r="12" spans="1:3" s="391" customFormat="1" ht="12" customHeight="1" x14ac:dyDescent="0.2">
      <c r="A12" s="478" t="s">
        <v>102</v>
      </c>
      <c r="B12" s="8" t="s">
        <v>286</v>
      </c>
      <c r="C12" s="332"/>
    </row>
    <row r="13" spans="1:3" s="391" customFormat="1" ht="12" customHeight="1" x14ac:dyDescent="0.2">
      <c r="A13" s="478" t="s">
        <v>149</v>
      </c>
      <c r="B13" s="8" t="s">
        <v>287</v>
      </c>
      <c r="C13" s="332"/>
    </row>
    <row r="14" spans="1:3" s="391" customFormat="1" ht="12" customHeight="1" x14ac:dyDescent="0.2">
      <c r="A14" s="478" t="s">
        <v>103</v>
      </c>
      <c r="B14" s="8" t="s">
        <v>410</v>
      </c>
      <c r="C14" s="332"/>
    </row>
    <row r="15" spans="1:3" s="391" customFormat="1" ht="12" customHeight="1" x14ac:dyDescent="0.2">
      <c r="A15" s="478" t="s">
        <v>104</v>
      </c>
      <c r="B15" s="7" t="s">
        <v>411</v>
      </c>
      <c r="C15" s="332"/>
    </row>
    <row r="16" spans="1:3" s="391" customFormat="1" ht="12" customHeight="1" x14ac:dyDescent="0.2">
      <c r="A16" s="478" t="s">
        <v>114</v>
      </c>
      <c r="B16" s="8" t="s">
        <v>290</v>
      </c>
      <c r="C16" s="381"/>
    </row>
    <row r="17" spans="1:3" s="485" customFormat="1" ht="12" customHeight="1" x14ac:dyDescent="0.2">
      <c r="A17" s="478" t="s">
        <v>115</v>
      </c>
      <c r="B17" s="8" t="s">
        <v>291</v>
      </c>
      <c r="C17" s="332"/>
    </row>
    <row r="18" spans="1:3" s="485" customFormat="1" ht="12" customHeight="1" x14ac:dyDescent="0.2">
      <c r="A18" s="478" t="s">
        <v>116</v>
      </c>
      <c r="B18" s="8" t="s">
        <v>447</v>
      </c>
      <c r="C18" s="333"/>
    </row>
    <row r="19" spans="1:3" s="485" customFormat="1" ht="12" customHeight="1" thickBot="1" x14ac:dyDescent="0.25">
      <c r="A19" s="478" t="s">
        <v>117</v>
      </c>
      <c r="B19" s="7" t="s">
        <v>292</v>
      </c>
      <c r="C19" s="333"/>
    </row>
    <row r="20" spans="1:3" s="391" customFormat="1" ht="12" customHeight="1" thickBot="1" x14ac:dyDescent="0.25">
      <c r="A20" s="206" t="s">
        <v>20</v>
      </c>
      <c r="B20" s="249" t="s">
        <v>412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264</v>
      </c>
      <c r="C21" s="332"/>
    </row>
    <row r="22" spans="1:3" s="485" customFormat="1" ht="12" customHeight="1" x14ac:dyDescent="0.2">
      <c r="A22" s="478" t="s">
        <v>106</v>
      </c>
      <c r="B22" s="8" t="s">
        <v>413</v>
      </c>
      <c r="C22" s="332"/>
    </row>
    <row r="23" spans="1:3" s="485" customFormat="1" ht="12" customHeight="1" x14ac:dyDescent="0.2">
      <c r="A23" s="478" t="s">
        <v>107</v>
      </c>
      <c r="B23" s="8" t="s">
        <v>414</v>
      </c>
      <c r="C23" s="332"/>
    </row>
    <row r="24" spans="1:3" s="485" customFormat="1" ht="12" customHeight="1" thickBot="1" x14ac:dyDescent="0.25">
      <c r="A24" s="478" t="s">
        <v>108</v>
      </c>
      <c r="B24" s="8" t="s">
        <v>536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415</v>
      </c>
      <c r="C26" s="334">
        <f>+C27+C28</f>
        <v>0</v>
      </c>
    </row>
    <row r="27" spans="1:3" s="485" customFormat="1" ht="12" customHeight="1" x14ac:dyDescent="0.2">
      <c r="A27" s="479" t="s">
        <v>274</v>
      </c>
      <c r="B27" s="480" t="s">
        <v>413</v>
      </c>
      <c r="C27" s="80"/>
    </row>
    <row r="28" spans="1:3" s="485" customFormat="1" ht="12" customHeight="1" x14ac:dyDescent="0.2">
      <c r="A28" s="479" t="s">
        <v>275</v>
      </c>
      <c r="B28" s="481" t="s">
        <v>416</v>
      </c>
      <c r="C28" s="335"/>
    </row>
    <row r="29" spans="1:3" s="485" customFormat="1" ht="12" customHeight="1" thickBot="1" x14ac:dyDescent="0.25">
      <c r="A29" s="478" t="s">
        <v>276</v>
      </c>
      <c r="B29" s="148" t="s">
        <v>537</v>
      </c>
      <c r="C29" s="87"/>
    </row>
    <row r="30" spans="1:3" s="485" customFormat="1" ht="12" customHeight="1" thickBot="1" x14ac:dyDescent="0.25">
      <c r="A30" s="214" t="s">
        <v>23</v>
      </c>
      <c r="B30" s="130" t="s">
        <v>417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297</v>
      </c>
      <c r="C31" s="80"/>
    </row>
    <row r="32" spans="1:3" s="485" customFormat="1" ht="12" customHeight="1" x14ac:dyDescent="0.2">
      <c r="A32" s="479" t="s">
        <v>93</v>
      </c>
      <c r="B32" s="481" t="s">
        <v>298</v>
      </c>
      <c r="C32" s="335"/>
    </row>
    <row r="33" spans="1:3" s="485" customFormat="1" ht="12" customHeight="1" thickBot="1" x14ac:dyDescent="0.25">
      <c r="A33" s="478" t="s">
        <v>94</v>
      </c>
      <c r="B33" s="148" t="s">
        <v>299</v>
      </c>
      <c r="C33" s="87"/>
    </row>
    <row r="34" spans="1:3" s="391" customFormat="1" ht="12" customHeight="1" thickBot="1" x14ac:dyDescent="0.25">
      <c r="A34" s="214" t="s">
        <v>24</v>
      </c>
      <c r="B34" s="130" t="s">
        <v>385</v>
      </c>
      <c r="C34" s="361"/>
    </row>
    <row r="35" spans="1:3" s="391" customFormat="1" ht="12" customHeight="1" thickBot="1" x14ac:dyDescent="0.25">
      <c r="A35" s="214" t="s">
        <v>25</v>
      </c>
      <c r="B35" s="130" t="s">
        <v>418</v>
      </c>
      <c r="C35" s="382"/>
    </row>
    <row r="36" spans="1:3" s="391" customFormat="1" ht="12" customHeight="1" thickBot="1" x14ac:dyDescent="0.25">
      <c r="A36" s="206" t="s">
        <v>26</v>
      </c>
      <c r="B36" s="130" t="s">
        <v>538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420</v>
      </c>
      <c r="C37" s="383">
        <f>+C38+C39+C40</f>
        <v>0</v>
      </c>
    </row>
    <row r="38" spans="1:3" s="391" customFormat="1" ht="12" customHeight="1" x14ac:dyDescent="0.2">
      <c r="A38" s="479" t="s">
        <v>421</v>
      </c>
      <c r="B38" s="480" t="s">
        <v>242</v>
      </c>
      <c r="C38" s="80"/>
    </row>
    <row r="39" spans="1:3" s="391" customFormat="1" ht="12" customHeight="1" x14ac:dyDescent="0.2">
      <c r="A39" s="479" t="s">
        <v>422</v>
      </c>
      <c r="B39" s="481" t="s">
        <v>2</v>
      </c>
      <c r="C39" s="335"/>
    </row>
    <row r="40" spans="1:3" s="485" customFormat="1" ht="12" customHeight="1" thickBot="1" x14ac:dyDescent="0.25">
      <c r="A40" s="478" t="s">
        <v>423</v>
      </c>
      <c r="B40" s="148" t="s">
        <v>424</v>
      </c>
      <c r="C40" s="87"/>
    </row>
    <row r="41" spans="1:3" s="485" customFormat="1" ht="15" customHeight="1" thickBot="1" x14ac:dyDescent="0.25">
      <c r="A41" s="250" t="s">
        <v>28</v>
      </c>
      <c r="B41" s="251" t="s">
        <v>425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426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427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235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535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542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530</v>
      </c>
      <c r="B59" s="262"/>
      <c r="C59" s="127"/>
    </row>
    <row r="60" spans="1:3" ht="13.5" thickBot="1" x14ac:dyDescent="0.25">
      <c r="A60" s="261" t="s">
        <v>209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30" zoomScaleNormal="130" workbookViewId="0">
      <selection activeCell="K9" sqref="K9"/>
    </sheetView>
  </sheetViews>
  <sheetFormatPr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639" t="s">
        <v>3</v>
      </c>
      <c r="B1" s="639"/>
      <c r="C1" s="639"/>
      <c r="D1" s="639"/>
      <c r="E1" s="639"/>
      <c r="F1" s="639"/>
      <c r="G1" s="639"/>
    </row>
    <row r="3" spans="1:7" s="170" customFormat="1" ht="27" customHeight="1" x14ac:dyDescent="0.25">
      <c r="A3" s="168" t="s">
        <v>214</v>
      </c>
      <c r="B3" s="169"/>
      <c r="C3" s="638" t="s">
        <v>215</v>
      </c>
      <c r="D3" s="638"/>
      <c r="E3" s="638"/>
      <c r="F3" s="638"/>
      <c r="G3" s="638"/>
    </row>
    <row r="4" spans="1:7" s="170" customFormat="1" ht="15.75" x14ac:dyDescent="0.25">
      <c r="A4" s="169"/>
      <c r="B4" s="169"/>
      <c r="C4" s="169"/>
      <c r="D4" s="169"/>
      <c r="E4" s="169"/>
      <c r="F4" s="169"/>
      <c r="G4" s="169"/>
    </row>
    <row r="5" spans="1:7" s="170" customFormat="1" ht="24.75" customHeight="1" x14ac:dyDescent="0.25">
      <c r="A5" s="168" t="s">
        <v>216</v>
      </c>
      <c r="B5" s="169"/>
      <c r="C5" s="638" t="s">
        <v>215</v>
      </c>
      <c r="D5" s="638"/>
      <c r="E5" s="638"/>
      <c r="F5" s="638"/>
      <c r="G5" s="169"/>
    </row>
    <row r="6" spans="1:7" s="171" customFormat="1" x14ac:dyDescent="0.2">
      <c r="A6" s="223"/>
      <c r="B6" s="223"/>
      <c r="C6" s="223"/>
      <c r="D6" s="223"/>
      <c r="E6" s="223"/>
      <c r="F6" s="223"/>
      <c r="G6" s="223"/>
    </row>
    <row r="7" spans="1:7" s="172" customFormat="1" ht="15" customHeight="1" x14ac:dyDescent="0.25">
      <c r="A7" s="279" t="s">
        <v>579</v>
      </c>
      <c r="B7" s="278"/>
      <c r="C7" s="278"/>
      <c r="D7" s="264"/>
      <c r="E7" s="264"/>
      <c r="F7" s="264"/>
      <c r="G7" s="264"/>
    </row>
    <row r="8" spans="1:7" s="172" customFormat="1" ht="15" customHeight="1" thickBot="1" x14ac:dyDescent="0.3">
      <c r="A8" s="279" t="s">
        <v>217</v>
      </c>
      <c r="B8" s="264"/>
      <c r="C8" s="264"/>
      <c r="D8" s="264"/>
      <c r="E8" s="264"/>
      <c r="F8" s="264"/>
      <c r="G8" s="550" t="str">
        <f>'9.3.3. sz. mell'!C4</f>
        <v>Forintban!</v>
      </c>
    </row>
    <row r="9" spans="1:7" s="79" customFormat="1" ht="42" customHeight="1" thickBot="1" x14ac:dyDescent="0.25">
      <c r="A9" s="203" t="s">
        <v>17</v>
      </c>
      <c r="B9" s="204" t="s">
        <v>218</v>
      </c>
      <c r="C9" s="204" t="s">
        <v>219</v>
      </c>
      <c r="D9" s="204" t="s">
        <v>220</v>
      </c>
      <c r="E9" s="204" t="s">
        <v>221</v>
      </c>
      <c r="F9" s="204" t="s">
        <v>222</v>
      </c>
      <c r="G9" s="205" t="s">
        <v>54</v>
      </c>
    </row>
    <row r="10" spans="1:7" ht="24" customHeight="1" x14ac:dyDescent="0.2">
      <c r="A10" s="265" t="s">
        <v>19</v>
      </c>
      <c r="B10" s="212" t="s">
        <v>223</v>
      </c>
      <c r="C10" s="173"/>
      <c r="D10" s="173"/>
      <c r="E10" s="173"/>
      <c r="F10" s="173"/>
      <c r="G10" s="266">
        <f>SUM(C10:F10)</f>
        <v>0</v>
      </c>
    </row>
    <row r="11" spans="1:7" ht="24" customHeight="1" x14ac:dyDescent="0.2">
      <c r="A11" s="267" t="s">
        <v>20</v>
      </c>
      <c r="B11" s="213" t="s">
        <v>224</v>
      </c>
      <c r="C11" s="174"/>
      <c r="D11" s="174"/>
      <c r="E11" s="174"/>
      <c r="F11" s="174"/>
      <c r="G11" s="268">
        <f t="shared" ref="G11:G16" si="0">SUM(C11:F11)</f>
        <v>0</v>
      </c>
    </row>
    <row r="12" spans="1:7" ht="24" customHeight="1" x14ac:dyDescent="0.2">
      <c r="A12" s="267" t="s">
        <v>21</v>
      </c>
      <c r="B12" s="213" t="s">
        <v>225</v>
      </c>
      <c r="C12" s="174"/>
      <c r="D12" s="174"/>
      <c r="E12" s="174"/>
      <c r="F12" s="174"/>
      <c r="G12" s="268">
        <f t="shared" si="0"/>
        <v>0</v>
      </c>
    </row>
    <row r="13" spans="1:7" ht="24" customHeight="1" x14ac:dyDescent="0.2">
      <c r="A13" s="267" t="s">
        <v>22</v>
      </c>
      <c r="B13" s="213" t="s">
        <v>226</v>
      </c>
      <c r="C13" s="174"/>
      <c r="D13" s="174"/>
      <c r="E13" s="174"/>
      <c r="F13" s="174"/>
      <c r="G13" s="268">
        <f t="shared" si="0"/>
        <v>0</v>
      </c>
    </row>
    <row r="14" spans="1:7" ht="24" customHeight="1" x14ac:dyDescent="0.2">
      <c r="A14" s="267" t="s">
        <v>23</v>
      </c>
      <c r="B14" s="213" t="s">
        <v>227</v>
      </c>
      <c r="C14" s="174"/>
      <c r="D14" s="174"/>
      <c r="E14" s="174"/>
      <c r="F14" s="174"/>
      <c r="G14" s="268">
        <f t="shared" si="0"/>
        <v>0</v>
      </c>
    </row>
    <row r="15" spans="1:7" ht="24" customHeight="1" thickBot="1" x14ac:dyDescent="0.25">
      <c r="A15" s="269" t="s">
        <v>24</v>
      </c>
      <c r="B15" s="270" t="s">
        <v>228</v>
      </c>
      <c r="C15" s="175"/>
      <c r="D15" s="175"/>
      <c r="E15" s="175"/>
      <c r="F15" s="175"/>
      <c r="G15" s="271">
        <f t="shared" si="0"/>
        <v>0</v>
      </c>
    </row>
    <row r="16" spans="1:7" s="176" customFormat="1" ht="24" customHeight="1" thickBot="1" x14ac:dyDescent="0.25">
      <c r="A16" s="272" t="s">
        <v>25</v>
      </c>
      <c r="B16" s="273" t="s">
        <v>54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1" customFormat="1" x14ac:dyDescent="0.2">
      <c r="A17" s="223"/>
      <c r="B17" s="223"/>
      <c r="C17" s="223"/>
      <c r="D17" s="223"/>
      <c r="E17" s="223"/>
      <c r="F17" s="223"/>
      <c r="G17" s="223"/>
    </row>
    <row r="18" spans="1:7" s="171" customFormat="1" x14ac:dyDescent="0.2">
      <c r="A18" s="223"/>
      <c r="B18" s="223"/>
      <c r="C18" s="223"/>
      <c r="D18" s="223"/>
      <c r="E18" s="223"/>
      <c r="F18" s="223"/>
      <c r="G18" s="223"/>
    </row>
    <row r="19" spans="1:7" s="171" customFormat="1" x14ac:dyDescent="0.2">
      <c r="A19" s="223"/>
      <c r="B19" s="223"/>
      <c r="C19" s="223"/>
      <c r="D19" s="223"/>
      <c r="E19" s="223"/>
      <c r="F19" s="223"/>
      <c r="G19" s="223"/>
    </row>
    <row r="20" spans="1:7" s="171" customFormat="1" ht="15.75" x14ac:dyDescent="0.25">
      <c r="A20" s="170" t="str">
        <f>+CONCATENATE("......................, ",LEFT(ÖSSZEFÜGGÉSEK!A5,4),". .......................... hó ..... nap")</f>
        <v>......................, 2017. .......................... hó ..... nap</v>
      </c>
      <c r="B20" s="223"/>
      <c r="C20" s="223"/>
      <c r="D20" s="223"/>
      <c r="E20" s="223"/>
      <c r="F20" s="223"/>
      <c r="G20" s="223"/>
    </row>
    <row r="21" spans="1:7" s="171" customFormat="1" x14ac:dyDescent="0.2">
      <c r="A21" s="223"/>
      <c r="B21" s="223"/>
      <c r="C21" s="223"/>
      <c r="D21" s="223"/>
      <c r="E21" s="223"/>
      <c r="F21" s="223"/>
      <c r="G21" s="223"/>
    </row>
    <row r="22" spans="1:7" x14ac:dyDescent="0.2">
      <c r="A22" s="223"/>
      <c r="B22" s="223"/>
      <c r="C22" s="223"/>
      <c r="D22" s="223"/>
      <c r="E22" s="223"/>
      <c r="F22" s="223"/>
      <c r="G22" s="223"/>
    </row>
    <row r="23" spans="1:7" x14ac:dyDescent="0.2">
      <c r="A23" s="223"/>
      <c r="B23" s="223"/>
      <c r="C23" s="171"/>
      <c r="D23" s="171"/>
      <c r="E23" s="171"/>
      <c r="F23" s="171"/>
      <c r="G23" s="223"/>
    </row>
    <row r="24" spans="1:7" ht="13.5" x14ac:dyDescent="0.25">
      <c r="A24" s="223"/>
      <c r="B24" s="223"/>
      <c r="C24" s="276"/>
      <c r="D24" s="277" t="s">
        <v>229</v>
      </c>
      <c r="E24" s="277"/>
      <c r="F24" s="276"/>
      <c r="G24" s="223"/>
    </row>
    <row r="25" spans="1:7" ht="13.5" x14ac:dyDescent="0.25">
      <c r="C25" s="177"/>
      <c r="D25" s="178"/>
      <c r="E25" s="178"/>
      <c r="F25" s="177"/>
    </row>
    <row r="26" spans="1:7" ht="13.5" x14ac:dyDescent="0.2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……/2017.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7"/>
  <sheetViews>
    <sheetView zoomScale="120" zoomScaleNormal="120" zoomScaleSheetLayoutView="100" workbookViewId="0">
      <selection activeCell="E91" sqref="E91"/>
    </sheetView>
  </sheetViews>
  <sheetFormatPr defaultRowHeight="15.75" x14ac:dyDescent="0.25"/>
  <cols>
    <col min="1" max="1" width="9" style="408" customWidth="1"/>
    <col min="2" max="2" width="75.83203125" style="408" customWidth="1"/>
    <col min="3" max="3" width="15.5" style="409" customWidth="1"/>
    <col min="4" max="5" width="15.5" style="408" customWidth="1"/>
    <col min="6" max="6" width="9" style="39" customWidth="1"/>
    <col min="7" max="16384" width="9.33203125" style="39"/>
  </cols>
  <sheetData>
    <row r="1" spans="1:5" ht="15.95" customHeight="1" x14ac:dyDescent="0.25">
      <c r="A1" s="592" t="s">
        <v>16</v>
      </c>
      <c r="B1" s="592"/>
      <c r="C1" s="592"/>
      <c r="D1" s="592"/>
      <c r="E1" s="592"/>
    </row>
    <row r="2" spans="1:5" ht="15.95" customHeight="1" thickBot="1" x14ac:dyDescent="0.3">
      <c r="A2" s="593" t="s">
        <v>153</v>
      </c>
      <c r="B2" s="593"/>
      <c r="D2" s="147"/>
      <c r="E2" s="324" t="str">
        <f>'10.sz.mell'!G8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+CONCATENATE(LEFT(ÖSSZEFÜGGÉSEK!A5,4)-2,". évi tény")</f>
        <v>2015. évi tény</v>
      </c>
      <c r="D3" s="431" t="str">
        <f>+CONCATENATE(LEFT(ÖSSZEFÜGGÉSEK!A5,4)-1,". évi várható")</f>
        <v>2016. évi várható</v>
      </c>
      <c r="E3" s="167" t="str">
        <f>+'1.1.sz.mell.'!C3</f>
        <v>2017. évi előirányzat</v>
      </c>
    </row>
    <row r="4" spans="1:5" s="41" customFormat="1" ht="12" customHeight="1" thickBot="1" x14ac:dyDescent="0.25">
      <c r="A4" s="32" t="s">
        <v>504</v>
      </c>
      <c r="B4" s="33" t="s">
        <v>505</v>
      </c>
      <c r="C4" s="33" t="s">
        <v>506</v>
      </c>
      <c r="D4" s="33" t="s">
        <v>508</v>
      </c>
      <c r="E4" s="475" t="s">
        <v>507</v>
      </c>
    </row>
    <row r="5" spans="1:5" s="1" customFormat="1" ht="12" customHeight="1" thickBot="1" x14ac:dyDescent="0.25">
      <c r="A5" s="20" t="s">
        <v>19</v>
      </c>
      <c r="B5" s="21" t="s">
        <v>258</v>
      </c>
      <c r="C5" s="423">
        <f>+C6+C7+C8+C9+C10+C11</f>
        <v>0</v>
      </c>
      <c r="D5" s="423">
        <f>+D6+D7+D8+D9+D10+D11</f>
        <v>0</v>
      </c>
      <c r="E5" s="280">
        <f>+E6+E7+E8+E9+E10+E11</f>
        <v>0</v>
      </c>
    </row>
    <row r="6" spans="1:5" s="1" customFormat="1" ht="12" customHeight="1" x14ac:dyDescent="0.2">
      <c r="A6" s="15" t="s">
        <v>99</v>
      </c>
      <c r="B6" s="443" t="s">
        <v>259</v>
      </c>
      <c r="C6" s="425"/>
      <c r="D6" s="425"/>
      <c r="E6" s="282"/>
    </row>
    <row r="7" spans="1:5" s="1" customFormat="1" ht="12" customHeight="1" x14ac:dyDescent="0.2">
      <c r="A7" s="14" t="s">
        <v>100</v>
      </c>
      <c r="B7" s="444" t="s">
        <v>260</v>
      </c>
      <c r="C7" s="424"/>
      <c r="D7" s="424"/>
      <c r="E7" s="281"/>
    </row>
    <row r="8" spans="1:5" s="1" customFormat="1" ht="12" customHeight="1" x14ac:dyDescent="0.2">
      <c r="A8" s="14" t="s">
        <v>101</v>
      </c>
      <c r="B8" s="444" t="s">
        <v>261</v>
      </c>
      <c r="C8" s="424"/>
      <c r="D8" s="424"/>
      <c r="E8" s="281"/>
    </row>
    <row r="9" spans="1:5" s="1" customFormat="1" ht="12" customHeight="1" x14ac:dyDescent="0.2">
      <c r="A9" s="14" t="s">
        <v>102</v>
      </c>
      <c r="B9" s="444" t="s">
        <v>262</v>
      </c>
      <c r="C9" s="424"/>
      <c r="D9" s="424"/>
      <c r="E9" s="281"/>
    </row>
    <row r="10" spans="1:5" s="1" customFormat="1" ht="12" customHeight="1" x14ac:dyDescent="0.2">
      <c r="A10" s="14" t="s">
        <v>149</v>
      </c>
      <c r="B10" s="310" t="s">
        <v>443</v>
      </c>
      <c r="C10" s="424"/>
      <c r="D10" s="424"/>
      <c r="E10" s="281"/>
    </row>
    <row r="11" spans="1:5" s="1" customFormat="1" ht="12" customHeight="1" thickBot="1" x14ac:dyDescent="0.25">
      <c r="A11" s="16" t="s">
        <v>103</v>
      </c>
      <c r="B11" s="311" t="s">
        <v>444</v>
      </c>
      <c r="C11" s="424"/>
      <c r="D11" s="424"/>
      <c r="E11" s="281"/>
    </row>
    <row r="12" spans="1:5" s="1" customFormat="1" ht="12" customHeight="1" thickBot="1" x14ac:dyDescent="0.25">
      <c r="A12" s="20" t="s">
        <v>20</v>
      </c>
      <c r="B12" s="309" t="s">
        <v>263</v>
      </c>
      <c r="C12" s="423">
        <f>+C13+C14+C15+C16+C17</f>
        <v>0</v>
      </c>
      <c r="D12" s="423">
        <f>+D13+D14+D15+D16+D17</f>
        <v>0</v>
      </c>
      <c r="E12" s="280">
        <f>+E13+E14+E15+E16+E17</f>
        <v>0</v>
      </c>
    </row>
    <row r="13" spans="1:5" s="1" customFormat="1" ht="12" customHeight="1" x14ac:dyDescent="0.2">
      <c r="A13" s="15" t="s">
        <v>105</v>
      </c>
      <c r="B13" s="443" t="s">
        <v>264</v>
      </c>
      <c r="C13" s="425"/>
      <c r="D13" s="425"/>
      <c r="E13" s="282"/>
    </row>
    <row r="14" spans="1:5" s="1" customFormat="1" ht="12" customHeight="1" x14ac:dyDescent="0.2">
      <c r="A14" s="14" t="s">
        <v>106</v>
      </c>
      <c r="B14" s="444" t="s">
        <v>265</v>
      </c>
      <c r="C14" s="424"/>
      <c r="D14" s="424"/>
      <c r="E14" s="281"/>
    </row>
    <row r="15" spans="1:5" s="1" customFormat="1" ht="12" customHeight="1" x14ac:dyDescent="0.2">
      <c r="A15" s="14" t="s">
        <v>107</v>
      </c>
      <c r="B15" s="444" t="s">
        <v>433</v>
      </c>
      <c r="C15" s="424"/>
      <c r="D15" s="424"/>
      <c r="E15" s="281"/>
    </row>
    <row r="16" spans="1:5" s="1" customFormat="1" ht="12" customHeight="1" x14ac:dyDescent="0.2">
      <c r="A16" s="14" t="s">
        <v>108</v>
      </c>
      <c r="B16" s="444" t="s">
        <v>434</v>
      </c>
      <c r="C16" s="424"/>
      <c r="D16" s="424"/>
      <c r="E16" s="281"/>
    </row>
    <row r="17" spans="1:5" s="1" customFormat="1" ht="12" customHeight="1" x14ac:dyDescent="0.2">
      <c r="A17" s="14" t="s">
        <v>109</v>
      </c>
      <c r="B17" s="444" t="s">
        <v>266</v>
      </c>
      <c r="C17" s="424"/>
      <c r="D17" s="424"/>
      <c r="E17" s="281"/>
    </row>
    <row r="18" spans="1:5" s="1" customFormat="1" ht="12" customHeight="1" thickBot="1" x14ac:dyDescent="0.25">
      <c r="A18" s="16" t="s">
        <v>118</v>
      </c>
      <c r="B18" s="311" t="s">
        <v>267</v>
      </c>
      <c r="C18" s="426"/>
      <c r="D18" s="426"/>
      <c r="E18" s="283"/>
    </row>
    <row r="19" spans="1:5" s="1" customFormat="1" ht="12" customHeight="1" thickBot="1" x14ac:dyDescent="0.25">
      <c r="A19" s="20" t="s">
        <v>21</v>
      </c>
      <c r="B19" s="21" t="s">
        <v>268</v>
      </c>
      <c r="C19" s="423">
        <f>+C20+C21+C22+C23+C24</f>
        <v>0</v>
      </c>
      <c r="D19" s="423">
        <f>+D20+D21+D22+D23+D24</f>
        <v>0</v>
      </c>
      <c r="E19" s="280">
        <f>+E20+E21+E22+E23+E24</f>
        <v>0</v>
      </c>
    </row>
    <row r="20" spans="1:5" s="1" customFormat="1" ht="12" customHeight="1" x14ac:dyDescent="0.2">
      <c r="A20" s="15" t="s">
        <v>88</v>
      </c>
      <c r="B20" s="443" t="s">
        <v>269</v>
      </c>
      <c r="C20" s="425"/>
      <c r="D20" s="425"/>
      <c r="E20" s="282"/>
    </row>
    <row r="21" spans="1:5" s="1" customFormat="1" ht="12" customHeight="1" x14ac:dyDescent="0.2">
      <c r="A21" s="14" t="s">
        <v>89</v>
      </c>
      <c r="B21" s="444" t="s">
        <v>270</v>
      </c>
      <c r="C21" s="424"/>
      <c r="D21" s="424"/>
      <c r="E21" s="281"/>
    </row>
    <row r="22" spans="1:5" s="1" customFormat="1" ht="12" customHeight="1" x14ac:dyDescent="0.2">
      <c r="A22" s="14" t="s">
        <v>90</v>
      </c>
      <c r="B22" s="444" t="s">
        <v>435</v>
      </c>
      <c r="C22" s="424"/>
      <c r="D22" s="424"/>
      <c r="E22" s="281"/>
    </row>
    <row r="23" spans="1:5" s="1" customFormat="1" ht="12" customHeight="1" x14ac:dyDescent="0.2">
      <c r="A23" s="14" t="s">
        <v>91</v>
      </c>
      <c r="B23" s="444" t="s">
        <v>436</v>
      </c>
      <c r="C23" s="424"/>
      <c r="D23" s="424"/>
      <c r="E23" s="281"/>
    </row>
    <row r="24" spans="1:5" s="1" customFormat="1" ht="12" customHeight="1" x14ac:dyDescent="0.2">
      <c r="A24" s="14" t="s">
        <v>172</v>
      </c>
      <c r="B24" s="444" t="s">
        <v>271</v>
      </c>
      <c r="C24" s="424"/>
      <c r="D24" s="424"/>
      <c r="E24" s="281"/>
    </row>
    <row r="25" spans="1:5" s="1" customFormat="1" ht="12" customHeight="1" thickBot="1" x14ac:dyDescent="0.25">
      <c r="A25" s="16" t="s">
        <v>173</v>
      </c>
      <c r="B25" s="445" t="s">
        <v>272</v>
      </c>
      <c r="C25" s="426"/>
      <c r="D25" s="426"/>
      <c r="E25" s="283"/>
    </row>
    <row r="26" spans="1:5" s="1" customFormat="1" ht="12" customHeight="1" thickBot="1" x14ac:dyDescent="0.25">
      <c r="A26" s="20" t="s">
        <v>174</v>
      </c>
      <c r="B26" s="21" t="s">
        <v>273</v>
      </c>
      <c r="C26" s="430">
        <f>SUM(C27:C33)</f>
        <v>0</v>
      </c>
      <c r="D26" s="430">
        <f>SUM(D27:D33)</f>
        <v>0</v>
      </c>
      <c r="E26" s="474">
        <f>SUM(E27:E33)</f>
        <v>0</v>
      </c>
    </row>
    <row r="27" spans="1:5" s="1" customFormat="1" ht="12" customHeight="1" x14ac:dyDescent="0.2">
      <c r="A27" s="15" t="s">
        <v>274</v>
      </c>
      <c r="B27" s="443" t="s">
        <v>568</v>
      </c>
      <c r="C27" s="425"/>
      <c r="D27" s="425"/>
      <c r="E27" s="315"/>
    </row>
    <row r="28" spans="1:5" s="1" customFormat="1" ht="12" customHeight="1" x14ac:dyDescent="0.2">
      <c r="A28" s="14" t="s">
        <v>275</v>
      </c>
      <c r="B28" s="444" t="s">
        <v>569</v>
      </c>
      <c r="C28" s="424"/>
      <c r="D28" s="424"/>
      <c r="E28" s="316"/>
    </row>
    <row r="29" spans="1:5" s="1" customFormat="1" ht="12" customHeight="1" x14ac:dyDescent="0.2">
      <c r="A29" s="14" t="s">
        <v>276</v>
      </c>
      <c r="B29" s="444" t="s">
        <v>570</v>
      </c>
      <c r="C29" s="424"/>
      <c r="D29" s="424"/>
      <c r="E29" s="316"/>
    </row>
    <row r="30" spans="1:5" s="1" customFormat="1" ht="12" customHeight="1" x14ac:dyDescent="0.2">
      <c r="A30" s="14" t="s">
        <v>277</v>
      </c>
      <c r="B30" s="444" t="s">
        <v>571</v>
      </c>
      <c r="C30" s="424"/>
      <c r="D30" s="424"/>
      <c r="E30" s="316"/>
    </row>
    <row r="31" spans="1:5" s="1" customFormat="1" ht="12" customHeight="1" x14ac:dyDescent="0.2">
      <c r="A31" s="14" t="s">
        <v>565</v>
      </c>
      <c r="B31" s="444" t="s">
        <v>278</v>
      </c>
      <c r="C31" s="424"/>
      <c r="D31" s="424"/>
      <c r="E31" s="316"/>
    </row>
    <row r="32" spans="1:5" s="1" customFormat="1" ht="12" customHeight="1" x14ac:dyDescent="0.2">
      <c r="A32" s="14" t="s">
        <v>566</v>
      </c>
      <c r="B32" s="444" t="s">
        <v>279</v>
      </c>
      <c r="C32" s="424"/>
      <c r="D32" s="424"/>
      <c r="E32" s="316"/>
    </row>
    <row r="33" spans="1:5" s="1" customFormat="1" ht="12" customHeight="1" thickBot="1" x14ac:dyDescent="0.25">
      <c r="A33" s="16" t="s">
        <v>567</v>
      </c>
      <c r="B33" s="445" t="s">
        <v>280</v>
      </c>
      <c r="C33" s="426"/>
      <c r="D33" s="426"/>
      <c r="E33" s="322"/>
    </row>
    <row r="34" spans="1:5" s="1" customFormat="1" ht="12" customHeight="1" thickBot="1" x14ac:dyDescent="0.25">
      <c r="A34" s="20" t="s">
        <v>23</v>
      </c>
      <c r="B34" s="21" t="s">
        <v>445</v>
      </c>
      <c r="C34" s="423">
        <f>SUM(C35:C45)</f>
        <v>0</v>
      </c>
      <c r="D34" s="423">
        <f>SUM(D35:D45)</f>
        <v>0</v>
      </c>
      <c r="E34" s="280">
        <f>SUM(E35:E45)</f>
        <v>0</v>
      </c>
    </row>
    <row r="35" spans="1:5" s="1" customFormat="1" ht="12" customHeight="1" x14ac:dyDescent="0.2">
      <c r="A35" s="15" t="s">
        <v>92</v>
      </c>
      <c r="B35" s="443" t="s">
        <v>283</v>
      </c>
      <c r="C35" s="425"/>
      <c r="D35" s="425"/>
      <c r="E35" s="282"/>
    </row>
    <row r="36" spans="1:5" s="1" customFormat="1" ht="12" customHeight="1" x14ac:dyDescent="0.2">
      <c r="A36" s="14" t="s">
        <v>93</v>
      </c>
      <c r="B36" s="444" t="s">
        <v>284</v>
      </c>
      <c r="C36" s="424"/>
      <c r="D36" s="424"/>
      <c r="E36" s="281"/>
    </row>
    <row r="37" spans="1:5" s="1" customFormat="1" ht="12" customHeight="1" x14ac:dyDescent="0.2">
      <c r="A37" s="14" t="s">
        <v>94</v>
      </c>
      <c r="B37" s="444" t="s">
        <v>285</v>
      </c>
      <c r="C37" s="424"/>
      <c r="D37" s="424"/>
      <c r="E37" s="281"/>
    </row>
    <row r="38" spans="1:5" s="1" customFormat="1" ht="12" customHeight="1" x14ac:dyDescent="0.2">
      <c r="A38" s="14" t="s">
        <v>176</v>
      </c>
      <c r="B38" s="444" t="s">
        <v>286</v>
      </c>
      <c r="C38" s="424"/>
      <c r="D38" s="424"/>
      <c r="E38" s="281"/>
    </row>
    <row r="39" spans="1:5" s="1" customFormat="1" ht="12" customHeight="1" x14ac:dyDescent="0.2">
      <c r="A39" s="14" t="s">
        <v>177</v>
      </c>
      <c r="B39" s="444" t="s">
        <v>287</v>
      </c>
      <c r="C39" s="424"/>
      <c r="D39" s="424"/>
      <c r="E39" s="281"/>
    </row>
    <row r="40" spans="1:5" s="1" customFormat="1" ht="12" customHeight="1" x14ac:dyDescent="0.2">
      <c r="A40" s="14" t="s">
        <v>178</v>
      </c>
      <c r="B40" s="444" t="s">
        <v>288</v>
      </c>
      <c r="C40" s="424"/>
      <c r="D40" s="424"/>
      <c r="E40" s="281"/>
    </row>
    <row r="41" spans="1:5" s="1" customFormat="1" ht="12" customHeight="1" x14ac:dyDescent="0.2">
      <c r="A41" s="14" t="s">
        <v>179</v>
      </c>
      <c r="B41" s="444" t="s">
        <v>289</v>
      </c>
      <c r="C41" s="424"/>
      <c r="D41" s="424"/>
      <c r="E41" s="281"/>
    </row>
    <row r="42" spans="1:5" s="1" customFormat="1" ht="12" customHeight="1" x14ac:dyDescent="0.2">
      <c r="A42" s="14" t="s">
        <v>180</v>
      </c>
      <c r="B42" s="444" t="s">
        <v>572</v>
      </c>
      <c r="C42" s="424"/>
      <c r="D42" s="424"/>
      <c r="E42" s="281"/>
    </row>
    <row r="43" spans="1:5" s="1" customFormat="1" ht="12" customHeight="1" x14ac:dyDescent="0.2">
      <c r="A43" s="14" t="s">
        <v>281</v>
      </c>
      <c r="B43" s="444" t="s">
        <v>291</v>
      </c>
      <c r="C43" s="427"/>
      <c r="D43" s="427"/>
      <c r="E43" s="284"/>
    </row>
    <row r="44" spans="1:5" s="1" customFormat="1" ht="12" customHeight="1" x14ac:dyDescent="0.2">
      <c r="A44" s="16" t="s">
        <v>282</v>
      </c>
      <c r="B44" s="445" t="s">
        <v>447</v>
      </c>
      <c r="C44" s="428"/>
      <c r="D44" s="428"/>
      <c r="E44" s="285"/>
    </row>
    <row r="45" spans="1:5" s="1" customFormat="1" ht="12" customHeight="1" thickBot="1" x14ac:dyDescent="0.25">
      <c r="A45" s="16" t="s">
        <v>446</v>
      </c>
      <c r="B45" s="311" t="s">
        <v>292</v>
      </c>
      <c r="C45" s="428"/>
      <c r="D45" s="428"/>
      <c r="E45" s="285"/>
    </row>
    <row r="46" spans="1:5" s="1" customFormat="1" ht="12" customHeight="1" thickBot="1" x14ac:dyDescent="0.25">
      <c r="A46" s="20" t="s">
        <v>24</v>
      </c>
      <c r="B46" s="21" t="s">
        <v>293</v>
      </c>
      <c r="C46" s="423">
        <f>SUM(C47:C51)</f>
        <v>0</v>
      </c>
      <c r="D46" s="423">
        <f>SUM(D47:D51)</f>
        <v>0</v>
      </c>
      <c r="E46" s="280">
        <f>SUM(E47:E51)</f>
        <v>0</v>
      </c>
    </row>
    <row r="47" spans="1:5" s="1" customFormat="1" ht="12" customHeight="1" x14ac:dyDescent="0.2">
      <c r="A47" s="15" t="s">
        <v>95</v>
      </c>
      <c r="B47" s="443" t="s">
        <v>297</v>
      </c>
      <c r="C47" s="489"/>
      <c r="D47" s="489"/>
      <c r="E47" s="307"/>
    </row>
    <row r="48" spans="1:5" s="1" customFormat="1" ht="12" customHeight="1" x14ac:dyDescent="0.2">
      <c r="A48" s="14" t="s">
        <v>96</v>
      </c>
      <c r="B48" s="444" t="s">
        <v>298</v>
      </c>
      <c r="C48" s="427"/>
      <c r="D48" s="427"/>
      <c r="E48" s="284"/>
    </row>
    <row r="49" spans="1:5" s="1" customFormat="1" ht="12" customHeight="1" x14ac:dyDescent="0.2">
      <c r="A49" s="14" t="s">
        <v>294</v>
      </c>
      <c r="B49" s="444" t="s">
        <v>299</v>
      </c>
      <c r="C49" s="427"/>
      <c r="D49" s="427"/>
      <c r="E49" s="284"/>
    </row>
    <row r="50" spans="1:5" s="1" customFormat="1" ht="12" customHeight="1" x14ac:dyDescent="0.2">
      <c r="A50" s="14" t="s">
        <v>295</v>
      </c>
      <c r="B50" s="444" t="s">
        <v>300</v>
      </c>
      <c r="C50" s="427"/>
      <c r="D50" s="427"/>
      <c r="E50" s="284"/>
    </row>
    <row r="51" spans="1:5" s="1" customFormat="1" ht="12" customHeight="1" thickBot="1" x14ac:dyDescent="0.25">
      <c r="A51" s="16" t="s">
        <v>296</v>
      </c>
      <c r="B51" s="311" t="s">
        <v>301</v>
      </c>
      <c r="C51" s="428"/>
      <c r="D51" s="428"/>
      <c r="E51" s="285"/>
    </row>
    <row r="52" spans="1:5" s="1" customFormat="1" ht="12" customHeight="1" thickBot="1" x14ac:dyDescent="0.25">
      <c r="A52" s="20" t="s">
        <v>181</v>
      </c>
      <c r="B52" s="21" t="s">
        <v>302</v>
      </c>
      <c r="C52" s="423">
        <f>SUM(C53:C55)</f>
        <v>0</v>
      </c>
      <c r="D52" s="423">
        <f>SUM(D53:D55)</f>
        <v>0</v>
      </c>
      <c r="E52" s="280">
        <f>SUM(E53:E55)</f>
        <v>0</v>
      </c>
    </row>
    <row r="53" spans="1:5" s="1" customFormat="1" ht="12" customHeight="1" x14ac:dyDescent="0.2">
      <c r="A53" s="15" t="s">
        <v>97</v>
      </c>
      <c r="B53" s="443" t="s">
        <v>303</v>
      </c>
      <c r="C53" s="425"/>
      <c r="D53" s="425"/>
      <c r="E53" s="282"/>
    </row>
    <row r="54" spans="1:5" s="1" customFormat="1" ht="12" customHeight="1" x14ac:dyDescent="0.2">
      <c r="A54" s="14" t="s">
        <v>98</v>
      </c>
      <c r="B54" s="444" t="s">
        <v>437</v>
      </c>
      <c r="C54" s="424"/>
      <c r="D54" s="424"/>
      <c r="E54" s="281"/>
    </row>
    <row r="55" spans="1:5" s="1" customFormat="1" ht="12" customHeight="1" x14ac:dyDescent="0.2">
      <c r="A55" s="14" t="s">
        <v>306</v>
      </c>
      <c r="B55" s="444" t="s">
        <v>304</v>
      </c>
      <c r="C55" s="424"/>
      <c r="D55" s="424"/>
      <c r="E55" s="281"/>
    </row>
    <row r="56" spans="1:5" s="1" customFormat="1" ht="12" customHeight="1" thickBot="1" x14ac:dyDescent="0.25">
      <c r="A56" s="16" t="s">
        <v>307</v>
      </c>
      <c r="B56" s="311" t="s">
        <v>305</v>
      </c>
      <c r="C56" s="426"/>
      <c r="D56" s="426"/>
      <c r="E56" s="283"/>
    </row>
    <row r="57" spans="1:5" s="1" customFormat="1" ht="12" customHeight="1" thickBot="1" x14ac:dyDescent="0.25">
      <c r="A57" s="20" t="s">
        <v>26</v>
      </c>
      <c r="B57" s="309" t="s">
        <v>308</v>
      </c>
      <c r="C57" s="423">
        <f>SUM(C58:C60)</f>
        <v>0</v>
      </c>
      <c r="D57" s="423">
        <f>SUM(D58:D60)</f>
        <v>0</v>
      </c>
      <c r="E57" s="280">
        <f>SUM(E58:E60)</f>
        <v>0</v>
      </c>
    </row>
    <row r="58" spans="1:5" s="1" customFormat="1" ht="12" customHeight="1" x14ac:dyDescent="0.2">
      <c r="A58" s="15" t="s">
        <v>182</v>
      </c>
      <c r="B58" s="443" t="s">
        <v>310</v>
      </c>
      <c r="C58" s="427"/>
      <c r="D58" s="427"/>
      <c r="E58" s="284"/>
    </row>
    <row r="59" spans="1:5" s="1" customFormat="1" ht="12" customHeight="1" x14ac:dyDescent="0.2">
      <c r="A59" s="14" t="s">
        <v>183</v>
      </c>
      <c r="B59" s="444" t="s">
        <v>438</v>
      </c>
      <c r="C59" s="427"/>
      <c r="D59" s="427"/>
      <c r="E59" s="284"/>
    </row>
    <row r="60" spans="1:5" s="1" customFormat="1" ht="12" customHeight="1" x14ac:dyDescent="0.2">
      <c r="A60" s="14" t="s">
        <v>236</v>
      </c>
      <c r="B60" s="444" t="s">
        <v>311</v>
      </c>
      <c r="C60" s="427"/>
      <c r="D60" s="427"/>
      <c r="E60" s="284"/>
    </row>
    <row r="61" spans="1:5" s="1" customFormat="1" ht="12" customHeight="1" thickBot="1" x14ac:dyDescent="0.25">
      <c r="A61" s="16" t="s">
        <v>309</v>
      </c>
      <c r="B61" s="311" t="s">
        <v>312</v>
      </c>
      <c r="C61" s="427"/>
      <c r="D61" s="427"/>
      <c r="E61" s="284"/>
    </row>
    <row r="62" spans="1:5" s="1" customFormat="1" ht="12" customHeight="1" thickBot="1" x14ac:dyDescent="0.25">
      <c r="A62" s="515" t="s">
        <v>487</v>
      </c>
      <c r="B62" s="21" t="s">
        <v>313</v>
      </c>
      <c r="C62" s="430">
        <f>+C5+C12+C19+C26+C34+C46+C52+C57</f>
        <v>0</v>
      </c>
      <c r="D62" s="430">
        <f>+D5+D12+D19+D26+D34+D46+D52+D57</f>
        <v>0</v>
      </c>
      <c r="E62" s="474">
        <f>+E5+E12+E19+E26+E34+E46+E52+E57</f>
        <v>0</v>
      </c>
    </row>
    <row r="63" spans="1:5" s="1" customFormat="1" ht="12" customHeight="1" thickBot="1" x14ac:dyDescent="0.25">
      <c r="A63" s="490" t="s">
        <v>314</v>
      </c>
      <c r="B63" s="309" t="s">
        <v>556</v>
      </c>
      <c r="C63" s="423">
        <f>SUM(C64:C66)</f>
        <v>0</v>
      </c>
      <c r="D63" s="423">
        <f>SUM(D64:D66)</f>
        <v>0</v>
      </c>
      <c r="E63" s="280">
        <f>SUM(E64:E66)</f>
        <v>0</v>
      </c>
    </row>
    <row r="64" spans="1:5" s="1" customFormat="1" ht="12" customHeight="1" x14ac:dyDescent="0.2">
      <c r="A64" s="15" t="s">
        <v>346</v>
      </c>
      <c r="B64" s="443" t="s">
        <v>316</v>
      </c>
      <c r="C64" s="427"/>
      <c r="D64" s="427"/>
      <c r="E64" s="284"/>
    </row>
    <row r="65" spans="1:7" s="1" customFormat="1" ht="12" customHeight="1" x14ac:dyDescent="0.2">
      <c r="A65" s="14" t="s">
        <v>355</v>
      </c>
      <c r="B65" s="444" t="s">
        <v>317</v>
      </c>
      <c r="C65" s="427"/>
      <c r="D65" s="427"/>
      <c r="E65" s="284"/>
    </row>
    <row r="66" spans="1:7" s="1" customFormat="1" ht="12" customHeight="1" thickBot="1" x14ac:dyDescent="0.25">
      <c r="A66" s="16" t="s">
        <v>356</v>
      </c>
      <c r="B66" s="509" t="s">
        <v>472</v>
      </c>
      <c r="C66" s="427"/>
      <c r="D66" s="427"/>
      <c r="E66" s="284"/>
    </row>
    <row r="67" spans="1:7" s="1" customFormat="1" ht="12" customHeight="1" thickBot="1" x14ac:dyDescent="0.25">
      <c r="A67" s="490" t="s">
        <v>319</v>
      </c>
      <c r="B67" s="309" t="s">
        <v>320</v>
      </c>
      <c r="C67" s="423">
        <f>SUM(C68:C71)</f>
        <v>0</v>
      </c>
      <c r="D67" s="423">
        <f>SUM(D68:D71)</f>
        <v>0</v>
      </c>
      <c r="E67" s="280">
        <f>SUM(E68:E71)</f>
        <v>0</v>
      </c>
    </row>
    <row r="68" spans="1:7" s="1" customFormat="1" ht="12" customHeight="1" x14ac:dyDescent="0.2">
      <c r="A68" s="15" t="s">
        <v>150</v>
      </c>
      <c r="B68" s="443" t="s">
        <v>321</v>
      </c>
      <c r="C68" s="427"/>
      <c r="D68" s="427"/>
      <c r="E68" s="284"/>
    </row>
    <row r="69" spans="1:7" s="1" customFormat="1" ht="17.25" customHeight="1" x14ac:dyDescent="0.25">
      <c r="A69" s="14" t="s">
        <v>151</v>
      </c>
      <c r="B69" s="444" t="s">
        <v>322</v>
      </c>
      <c r="C69" s="427"/>
      <c r="D69" s="427"/>
      <c r="E69" s="284"/>
      <c r="G69" s="42"/>
    </row>
    <row r="70" spans="1:7" s="1" customFormat="1" ht="12" customHeight="1" x14ac:dyDescent="0.2">
      <c r="A70" s="14" t="s">
        <v>347</v>
      </c>
      <c r="B70" s="444" t="s">
        <v>323</v>
      </c>
      <c r="C70" s="427"/>
      <c r="D70" s="427"/>
      <c r="E70" s="284"/>
    </row>
    <row r="71" spans="1:7" s="1" customFormat="1" ht="12" customHeight="1" thickBot="1" x14ac:dyDescent="0.25">
      <c r="A71" s="16" t="s">
        <v>348</v>
      </c>
      <c r="B71" s="311" t="s">
        <v>324</v>
      </c>
      <c r="C71" s="427"/>
      <c r="D71" s="427"/>
      <c r="E71" s="284"/>
    </row>
    <row r="72" spans="1:7" s="1" customFormat="1" ht="12" customHeight="1" thickBot="1" x14ac:dyDescent="0.25">
      <c r="A72" s="490" t="s">
        <v>325</v>
      </c>
      <c r="B72" s="309" t="s">
        <v>326</v>
      </c>
      <c r="C72" s="423">
        <f>SUM(C73:C74)</f>
        <v>0</v>
      </c>
      <c r="D72" s="423">
        <f>SUM(D73:D74)</f>
        <v>0</v>
      </c>
      <c r="E72" s="280">
        <f>SUM(E73:E74)</f>
        <v>0</v>
      </c>
    </row>
    <row r="73" spans="1:7" s="1" customFormat="1" ht="12" customHeight="1" x14ac:dyDescent="0.2">
      <c r="A73" s="15" t="s">
        <v>349</v>
      </c>
      <c r="B73" s="443" t="s">
        <v>327</v>
      </c>
      <c r="C73" s="427"/>
      <c r="D73" s="427"/>
      <c r="E73" s="284"/>
    </row>
    <row r="74" spans="1:7" s="1" customFormat="1" ht="12" customHeight="1" thickBot="1" x14ac:dyDescent="0.25">
      <c r="A74" s="16" t="s">
        <v>350</v>
      </c>
      <c r="B74" s="311" t="s">
        <v>328</v>
      </c>
      <c r="C74" s="427"/>
      <c r="D74" s="427"/>
      <c r="E74" s="284"/>
    </row>
    <row r="75" spans="1:7" s="1" customFormat="1" ht="12" customHeight="1" thickBot="1" x14ac:dyDescent="0.25">
      <c r="A75" s="490" t="s">
        <v>329</v>
      </c>
      <c r="B75" s="309" t="s">
        <v>330</v>
      </c>
      <c r="C75" s="423">
        <f>SUM(C76:C78)</f>
        <v>0</v>
      </c>
      <c r="D75" s="423">
        <f>SUM(D76:D78)</f>
        <v>0</v>
      </c>
      <c r="E75" s="280">
        <f>SUM(E76:E78)</f>
        <v>0</v>
      </c>
    </row>
    <row r="76" spans="1:7" s="1" customFormat="1" ht="12" customHeight="1" x14ac:dyDescent="0.2">
      <c r="A76" s="15" t="s">
        <v>351</v>
      </c>
      <c r="B76" s="443" t="s">
        <v>331</v>
      </c>
      <c r="C76" s="427"/>
      <c r="D76" s="427"/>
      <c r="E76" s="284"/>
    </row>
    <row r="77" spans="1:7" s="1" customFormat="1" ht="12" customHeight="1" x14ac:dyDescent="0.2">
      <c r="A77" s="14" t="s">
        <v>352</v>
      </c>
      <c r="B77" s="444" t="s">
        <v>332</v>
      </c>
      <c r="C77" s="427"/>
      <c r="D77" s="427"/>
      <c r="E77" s="284"/>
    </row>
    <row r="78" spans="1:7" s="1" customFormat="1" ht="12" customHeight="1" thickBot="1" x14ac:dyDescent="0.25">
      <c r="A78" s="16" t="s">
        <v>353</v>
      </c>
      <c r="B78" s="311" t="s">
        <v>333</v>
      </c>
      <c r="C78" s="427"/>
      <c r="D78" s="427"/>
      <c r="E78" s="284"/>
    </row>
    <row r="79" spans="1:7" s="1" customFormat="1" ht="12" customHeight="1" thickBot="1" x14ac:dyDescent="0.25">
      <c r="A79" s="490" t="s">
        <v>334</v>
      </c>
      <c r="B79" s="309" t="s">
        <v>354</v>
      </c>
      <c r="C79" s="423">
        <f>SUM(C80:C83)</f>
        <v>0</v>
      </c>
      <c r="D79" s="423">
        <f>SUM(D80:D83)</f>
        <v>0</v>
      </c>
      <c r="E79" s="280">
        <f>SUM(E80:E83)</f>
        <v>0</v>
      </c>
    </row>
    <row r="80" spans="1:7" s="1" customFormat="1" ht="12" customHeight="1" x14ac:dyDescent="0.2">
      <c r="A80" s="447" t="s">
        <v>335</v>
      </c>
      <c r="B80" s="443" t="s">
        <v>336</v>
      </c>
      <c r="C80" s="427"/>
      <c r="D80" s="427"/>
      <c r="E80" s="284"/>
    </row>
    <row r="81" spans="1:6" s="1" customFormat="1" ht="12" customHeight="1" x14ac:dyDescent="0.2">
      <c r="A81" s="448" t="s">
        <v>337</v>
      </c>
      <c r="B81" s="444" t="s">
        <v>338</v>
      </c>
      <c r="C81" s="427"/>
      <c r="D81" s="427"/>
      <c r="E81" s="284"/>
    </row>
    <row r="82" spans="1:6" s="1" customFormat="1" ht="12" customHeight="1" x14ac:dyDescent="0.2">
      <c r="A82" s="448" t="s">
        <v>339</v>
      </c>
      <c r="B82" s="444" t="s">
        <v>340</v>
      </c>
      <c r="C82" s="427"/>
      <c r="D82" s="427"/>
      <c r="E82" s="284"/>
    </row>
    <row r="83" spans="1:6" s="1" customFormat="1" ht="12" customHeight="1" thickBot="1" x14ac:dyDescent="0.25">
      <c r="A83" s="449" t="s">
        <v>341</v>
      </c>
      <c r="B83" s="311" t="s">
        <v>342</v>
      </c>
      <c r="C83" s="427"/>
      <c r="D83" s="427"/>
      <c r="E83" s="284"/>
    </row>
    <row r="84" spans="1:6" s="1" customFormat="1" ht="12" customHeight="1" thickBot="1" x14ac:dyDescent="0.25">
      <c r="A84" s="490" t="s">
        <v>343</v>
      </c>
      <c r="B84" s="309" t="s">
        <v>486</v>
      </c>
      <c r="C84" s="492"/>
      <c r="D84" s="492"/>
      <c r="E84" s="493"/>
    </row>
    <row r="85" spans="1:6" s="1" customFormat="1" ht="12" customHeight="1" thickBot="1" x14ac:dyDescent="0.25">
      <c r="A85" s="490" t="s">
        <v>345</v>
      </c>
      <c r="B85" s="309" t="s">
        <v>344</v>
      </c>
      <c r="C85" s="492"/>
      <c r="D85" s="492"/>
      <c r="E85" s="493"/>
    </row>
    <row r="86" spans="1:6" s="1" customFormat="1" ht="12" customHeight="1" thickBot="1" x14ac:dyDescent="0.25">
      <c r="A86" s="490" t="s">
        <v>357</v>
      </c>
      <c r="B86" s="450" t="s">
        <v>489</v>
      </c>
      <c r="C86" s="430">
        <f>+C63+C67+C72+C75+C79+C85+C84</f>
        <v>0</v>
      </c>
      <c r="D86" s="430">
        <f>+D63+D67+D72+D75+D79+D85+D84</f>
        <v>0</v>
      </c>
      <c r="E86" s="474">
        <f>+E63+E67+E72+E75+E79+E85+E84</f>
        <v>0</v>
      </c>
    </row>
    <row r="87" spans="1:6" s="1" customFormat="1" ht="12" customHeight="1" thickBot="1" x14ac:dyDescent="0.25">
      <c r="A87" s="491" t="s">
        <v>488</v>
      </c>
      <c r="B87" s="451" t="s">
        <v>490</v>
      </c>
      <c r="C87" s="430">
        <f>+C62+C86</f>
        <v>0</v>
      </c>
      <c r="D87" s="430">
        <f>+D62+D86</f>
        <v>0</v>
      </c>
      <c r="E87" s="474">
        <f>+E62+E86</f>
        <v>0</v>
      </c>
    </row>
    <row r="88" spans="1:6" s="1" customFormat="1" ht="12" customHeight="1" x14ac:dyDescent="0.2">
      <c r="A88" s="392"/>
      <c r="B88" s="393"/>
      <c r="C88" s="394"/>
      <c r="D88" s="395"/>
      <c r="E88" s="396"/>
    </row>
    <row r="89" spans="1:6" s="1" customFormat="1" ht="12" customHeight="1" x14ac:dyDescent="0.2">
      <c r="A89" s="592" t="s">
        <v>48</v>
      </c>
      <c r="B89" s="592"/>
      <c r="C89" s="592"/>
      <c r="D89" s="592"/>
      <c r="E89" s="592"/>
    </row>
    <row r="90" spans="1:6" s="1" customFormat="1" ht="12" customHeight="1" thickBot="1" x14ac:dyDescent="0.25">
      <c r="A90" s="594" t="s">
        <v>154</v>
      </c>
      <c r="B90" s="594"/>
      <c r="C90" s="409"/>
      <c r="D90" s="147"/>
      <c r="E90" s="324" t="str">
        <f>E2</f>
        <v>Forintban!</v>
      </c>
    </row>
    <row r="91" spans="1:6" s="1" customFormat="1" ht="24" customHeight="1" thickBot="1" x14ac:dyDescent="0.25">
      <c r="A91" s="23" t="s">
        <v>17</v>
      </c>
      <c r="B91" s="24" t="s">
        <v>49</v>
      </c>
      <c r="C91" s="24" t="str">
        <f>+C3</f>
        <v>2015. évi tény</v>
      </c>
      <c r="D91" s="24" t="str">
        <f>+D3</f>
        <v>2016. évi várható</v>
      </c>
      <c r="E91" s="167" t="str">
        <f>+E3</f>
        <v>2017. évi előirányzat</v>
      </c>
      <c r="F91" s="155"/>
    </row>
    <row r="92" spans="1:6" s="1" customFormat="1" ht="12" customHeight="1" thickBot="1" x14ac:dyDescent="0.25">
      <c r="A92" s="32" t="s">
        <v>504</v>
      </c>
      <c r="B92" s="33" t="s">
        <v>505</v>
      </c>
      <c r="C92" s="33" t="s">
        <v>506</v>
      </c>
      <c r="D92" s="33" t="s">
        <v>508</v>
      </c>
      <c r="E92" s="475" t="s">
        <v>507</v>
      </c>
      <c r="F92" s="155"/>
    </row>
    <row r="93" spans="1:6" s="1" customFormat="1" ht="15" customHeight="1" thickBot="1" x14ac:dyDescent="0.25">
      <c r="A93" s="22" t="s">
        <v>19</v>
      </c>
      <c r="B93" s="28" t="s">
        <v>448</v>
      </c>
      <c r="C93" s="422">
        <f>C94+C95+C96+C97+C98+C111</f>
        <v>0</v>
      </c>
      <c r="D93" s="422">
        <f>D94+D95+D96+D97+D98+D111</f>
        <v>0</v>
      </c>
      <c r="E93" s="519">
        <f>E94+E95+E96+E97+E98+E111</f>
        <v>0</v>
      </c>
      <c r="F93" s="155"/>
    </row>
    <row r="94" spans="1:6" s="1" customFormat="1" ht="12.95" customHeight="1" x14ac:dyDescent="0.2">
      <c r="A94" s="17" t="s">
        <v>99</v>
      </c>
      <c r="B94" s="10" t="s">
        <v>50</v>
      </c>
      <c r="C94" s="526"/>
      <c r="D94" s="526"/>
      <c r="E94" s="520"/>
    </row>
    <row r="95" spans="1:6" ht="16.5" customHeight="1" x14ac:dyDescent="0.25">
      <c r="A95" s="14" t="s">
        <v>100</v>
      </c>
      <c r="B95" s="8" t="s">
        <v>184</v>
      </c>
      <c r="C95" s="424"/>
      <c r="D95" s="424"/>
      <c r="E95" s="281"/>
    </row>
    <row r="96" spans="1:6" x14ac:dyDescent="0.25">
      <c r="A96" s="14" t="s">
        <v>101</v>
      </c>
      <c r="B96" s="8" t="s">
        <v>141</v>
      </c>
      <c r="C96" s="426"/>
      <c r="D96" s="426"/>
      <c r="E96" s="283"/>
    </row>
    <row r="97" spans="1:5" s="41" customFormat="1" ht="12" customHeight="1" x14ac:dyDescent="0.2">
      <c r="A97" s="14" t="s">
        <v>102</v>
      </c>
      <c r="B97" s="11" t="s">
        <v>185</v>
      </c>
      <c r="C97" s="426"/>
      <c r="D97" s="426"/>
      <c r="E97" s="283"/>
    </row>
    <row r="98" spans="1:5" ht="12" customHeight="1" x14ac:dyDescent="0.25">
      <c r="A98" s="14" t="s">
        <v>113</v>
      </c>
      <c r="B98" s="19" t="s">
        <v>186</v>
      </c>
      <c r="C98" s="426"/>
      <c r="D98" s="426"/>
      <c r="E98" s="283"/>
    </row>
    <row r="99" spans="1:5" ht="12" customHeight="1" x14ac:dyDescent="0.25">
      <c r="A99" s="14" t="s">
        <v>103</v>
      </c>
      <c r="B99" s="8" t="s">
        <v>453</v>
      </c>
      <c r="C99" s="426"/>
      <c r="D99" s="426"/>
      <c r="E99" s="283"/>
    </row>
    <row r="100" spans="1:5" ht="12" customHeight="1" x14ac:dyDescent="0.25">
      <c r="A100" s="14" t="s">
        <v>104</v>
      </c>
      <c r="B100" s="151" t="s">
        <v>452</v>
      </c>
      <c r="C100" s="426"/>
      <c r="D100" s="426"/>
      <c r="E100" s="283"/>
    </row>
    <row r="101" spans="1:5" ht="12" customHeight="1" x14ac:dyDescent="0.25">
      <c r="A101" s="14" t="s">
        <v>114</v>
      </c>
      <c r="B101" s="151" t="s">
        <v>451</v>
      </c>
      <c r="C101" s="426"/>
      <c r="D101" s="426"/>
      <c r="E101" s="283"/>
    </row>
    <row r="102" spans="1:5" ht="12" customHeight="1" x14ac:dyDescent="0.25">
      <c r="A102" s="14" t="s">
        <v>115</v>
      </c>
      <c r="B102" s="149" t="s">
        <v>360</v>
      </c>
      <c r="C102" s="426"/>
      <c r="D102" s="426"/>
      <c r="E102" s="283"/>
    </row>
    <row r="103" spans="1:5" ht="12" customHeight="1" x14ac:dyDescent="0.25">
      <c r="A103" s="14" t="s">
        <v>116</v>
      </c>
      <c r="B103" s="150" t="s">
        <v>361</v>
      </c>
      <c r="C103" s="426"/>
      <c r="D103" s="426"/>
      <c r="E103" s="283"/>
    </row>
    <row r="104" spans="1:5" ht="12" customHeight="1" x14ac:dyDescent="0.25">
      <c r="A104" s="14" t="s">
        <v>117</v>
      </c>
      <c r="B104" s="150" t="s">
        <v>362</v>
      </c>
      <c r="C104" s="426"/>
      <c r="D104" s="426"/>
      <c r="E104" s="283"/>
    </row>
    <row r="105" spans="1:5" ht="12" customHeight="1" x14ac:dyDescent="0.25">
      <c r="A105" s="14" t="s">
        <v>119</v>
      </c>
      <c r="B105" s="149" t="s">
        <v>363</v>
      </c>
      <c r="C105" s="426"/>
      <c r="D105" s="426"/>
      <c r="E105" s="283"/>
    </row>
    <row r="106" spans="1:5" ht="12" customHeight="1" x14ac:dyDescent="0.25">
      <c r="A106" s="14" t="s">
        <v>187</v>
      </c>
      <c r="B106" s="149" t="s">
        <v>364</v>
      </c>
      <c r="C106" s="426"/>
      <c r="D106" s="426"/>
      <c r="E106" s="283"/>
    </row>
    <row r="107" spans="1:5" ht="12" customHeight="1" x14ac:dyDescent="0.25">
      <c r="A107" s="14" t="s">
        <v>358</v>
      </c>
      <c r="B107" s="150" t="s">
        <v>365</v>
      </c>
      <c r="C107" s="426"/>
      <c r="D107" s="426"/>
      <c r="E107" s="283"/>
    </row>
    <row r="108" spans="1:5" ht="12" customHeight="1" x14ac:dyDescent="0.25">
      <c r="A108" s="13" t="s">
        <v>359</v>
      </c>
      <c r="B108" s="151" t="s">
        <v>366</v>
      </c>
      <c r="C108" s="426"/>
      <c r="D108" s="426"/>
      <c r="E108" s="283"/>
    </row>
    <row r="109" spans="1:5" ht="12" customHeight="1" x14ac:dyDescent="0.25">
      <c r="A109" s="14" t="s">
        <v>449</v>
      </c>
      <c r="B109" s="151" t="s">
        <v>367</v>
      </c>
      <c r="C109" s="426"/>
      <c r="D109" s="426"/>
      <c r="E109" s="283"/>
    </row>
    <row r="110" spans="1:5" ht="12" customHeight="1" x14ac:dyDescent="0.25">
      <c r="A110" s="16" t="s">
        <v>450</v>
      </c>
      <c r="B110" s="151" t="s">
        <v>368</v>
      </c>
      <c r="C110" s="426"/>
      <c r="D110" s="426"/>
      <c r="E110" s="283"/>
    </row>
    <row r="111" spans="1:5" ht="12" customHeight="1" x14ac:dyDescent="0.25">
      <c r="A111" s="14" t="s">
        <v>454</v>
      </c>
      <c r="B111" s="11" t="s">
        <v>51</v>
      </c>
      <c r="C111" s="424"/>
      <c r="D111" s="424"/>
      <c r="E111" s="281"/>
    </row>
    <row r="112" spans="1:5" ht="12" customHeight="1" x14ac:dyDescent="0.25">
      <c r="A112" s="14" t="s">
        <v>455</v>
      </c>
      <c r="B112" s="8" t="s">
        <v>457</v>
      </c>
      <c r="C112" s="424"/>
      <c r="D112" s="424"/>
      <c r="E112" s="281"/>
    </row>
    <row r="113" spans="1:5" ht="12" customHeight="1" thickBot="1" x14ac:dyDescent="0.3">
      <c r="A113" s="18" t="s">
        <v>456</v>
      </c>
      <c r="B113" s="513" t="s">
        <v>458</v>
      </c>
      <c r="C113" s="527"/>
      <c r="D113" s="527"/>
      <c r="E113" s="521"/>
    </row>
    <row r="114" spans="1:5" ht="12" customHeight="1" thickBot="1" x14ac:dyDescent="0.3">
      <c r="A114" s="510" t="s">
        <v>20</v>
      </c>
      <c r="B114" s="511" t="s">
        <v>369</v>
      </c>
      <c r="C114" s="528">
        <f>+C115+C117+C119</f>
        <v>0</v>
      </c>
      <c r="D114" s="528">
        <f>+D115+D117+D119</f>
        <v>0</v>
      </c>
      <c r="E114" s="522">
        <f>+E115+E117+E119</f>
        <v>0</v>
      </c>
    </row>
    <row r="115" spans="1:5" ht="12" customHeight="1" x14ac:dyDescent="0.25">
      <c r="A115" s="15" t="s">
        <v>105</v>
      </c>
      <c r="B115" s="8" t="s">
        <v>235</v>
      </c>
      <c r="C115" s="425"/>
      <c r="D115" s="425"/>
      <c r="E115" s="282"/>
    </row>
    <row r="116" spans="1:5" x14ac:dyDescent="0.25">
      <c r="A116" s="15" t="s">
        <v>106</v>
      </c>
      <c r="B116" s="12" t="s">
        <v>373</v>
      </c>
      <c r="C116" s="425"/>
      <c r="D116" s="425"/>
      <c r="E116" s="282"/>
    </row>
    <row r="117" spans="1:5" ht="12" customHeight="1" x14ac:dyDescent="0.25">
      <c r="A117" s="15" t="s">
        <v>107</v>
      </c>
      <c r="B117" s="12" t="s">
        <v>188</v>
      </c>
      <c r="C117" s="424"/>
      <c r="D117" s="424"/>
      <c r="E117" s="281"/>
    </row>
    <row r="118" spans="1:5" ht="12" customHeight="1" x14ac:dyDescent="0.25">
      <c r="A118" s="15" t="s">
        <v>108</v>
      </c>
      <c r="B118" s="12" t="s">
        <v>374</v>
      </c>
      <c r="C118" s="424"/>
      <c r="D118" s="424"/>
      <c r="E118" s="281"/>
    </row>
    <row r="119" spans="1:5" ht="12" customHeight="1" x14ac:dyDescent="0.25">
      <c r="A119" s="15" t="s">
        <v>109</v>
      </c>
      <c r="B119" s="311" t="s">
        <v>237</v>
      </c>
      <c r="C119" s="424"/>
      <c r="D119" s="424"/>
      <c r="E119" s="281"/>
    </row>
    <row r="120" spans="1:5" ht="12" customHeight="1" x14ac:dyDescent="0.25">
      <c r="A120" s="15" t="s">
        <v>118</v>
      </c>
      <c r="B120" s="310" t="s">
        <v>439</v>
      </c>
      <c r="C120" s="424"/>
      <c r="D120" s="424"/>
      <c r="E120" s="281"/>
    </row>
    <row r="121" spans="1:5" ht="12" customHeight="1" x14ac:dyDescent="0.25">
      <c r="A121" s="15" t="s">
        <v>120</v>
      </c>
      <c r="B121" s="439" t="s">
        <v>379</v>
      </c>
      <c r="C121" s="424"/>
      <c r="D121" s="424"/>
      <c r="E121" s="281"/>
    </row>
    <row r="122" spans="1:5" ht="12" customHeight="1" x14ac:dyDescent="0.25">
      <c r="A122" s="15" t="s">
        <v>189</v>
      </c>
      <c r="B122" s="150" t="s">
        <v>362</v>
      </c>
      <c r="C122" s="424"/>
      <c r="D122" s="424"/>
      <c r="E122" s="281"/>
    </row>
    <row r="123" spans="1:5" ht="12" customHeight="1" x14ac:dyDescent="0.25">
      <c r="A123" s="15" t="s">
        <v>190</v>
      </c>
      <c r="B123" s="150" t="s">
        <v>378</v>
      </c>
      <c r="C123" s="424"/>
      <c r="D123" s="424"/>
      <c r="E123" s="281"/>
    </row>
    <row r="124" spans="1:5" ht="12" customHeight="1" x14ac:dyDescent="0.25">
      <c r="A124" s="15" t="s">
        <v>191</v>
      </c>
      <c r="B124" s="150" t="s">
        <v>377</v>
      </c>
      <c r="C124" s="424"/>
      <c r="D124" s="424"/>
      <c r="E124" s="281"/>
    </row>
    <row r="125" spans="1:5" ht="12" customHeight="1" x14ac:dyDescent="0.25">
      <c r="A125" s="15" t="s">
        <v>370</v>
      </c>
      <c r="B125" s="150" t="s">
        <v>365</v>
      </c>
      <c r="C125" s="424"/>
      <c r="D125" s="424"/>
      <c r="E125" s="281"/>
    </row>
    <row r="126" spans="1:5" ht="12" customHeight="1" x14ac:dyDescent="0.25">
      <c r="A126" s="15" t="s">
        <v>371</v>
      </c>
      <c r="B126" s="150" t="s">
        <v>376</v>
      </c>
      <c r="C126" s="424"/>
      <c r="D126" s="424"/>
      <c r="E126" s="281"/>
    </row>
    <row r="127" spans="1:5" ht="12" customHeight="1" thickBot="1" x14ac:dyDescent="0.3">
      <c r="A127" s="13" t="s">
        <v>372</v>
      </c>
      <c r="B127" s="150" t="s">
        <v>375</v>
      </c>
      <c r="C127" s="426"/>
      <c r="D127" s="426"/>
      <c r="E127" s="283"/>
    </row>
    <row r="128" spans="1:5" ht="12" customHeight="1" thickBot="1" x14ac:dyDescent="0.3">
      <c r="A128" s="20" t="s">
        <v>21</v>
      </c>
      <c r="B128" s="130" t="s">
        <v>459</v>
      </c>
      <c r="C128" s="423">
        <f>+C93+C114</f>
        <v>0</v>
      </c>
      <c r="D128" s="423">
        <f>+D93+D114</f>
        <v>0</v>
      </c>
      <c r="E128" s="280">
        <f>+E93+E114</f>
        <v>0</v>
      </c>
    </row>
    <row r="129" spans="1:5" ht="12" customHeight="1" thickBot="1" x14ac:dyDescent="0.3">
      <c r="A129" s="20" t="s">
        <v>22</v>
      </c>
      <c r="B129" s="130" t="s">
        <v>460</v>
      </c>
      <c r="C129" s="423">
        <f>+C130+C131+C132</f>
        <v>0</v>
      </c>
      <c r="D129" s="423">
        <f>+D130+D131+D132</f>
        <v>0</v>
      </c>
      <c r="E129" s="280">
        <f>+E130+E131+E132</f>
        <v>0</v>
      </c>
    </row>
    <row r="130" spans="1:5" ht="12" customHeight="1" x14ac:dyDescent="0.25">
      <c r="A130" s="15" t="s">
        <v>274</v>
      </c>
      <c r="B130" s="12" t="s">
        <v>467</v>
      </c>
      <c r="C130" s="424"/>
      <c r="D130" s="424"/>
      <c r="E130" s="281"/>
    </row>
    <row r="131" spans="1:5" ht="12" customHeight="1" x14ac:dyDescent="0.25">
      <c r="A131" s="15" t="s">
        <v>275</v>
      </c>
      <c r="B131" s="12" t="s">
        <v>468</v>
      </c>
      <c r="C131" s="424"/>
      <c r="D131" s="424"/>
      <c r="E131" s="281"/>
    </row>
    <row r="132" spans="1:5" ht="12" customHeight="1" thickBot="1" x14ac:dyDescent="0.3">
      <c r="A132" s="13" t="s">
        <v>276</v>
      </c>
      <c r="B132" s="12" t="s">
        <v>469</v>
      </c>
      <c r="C132" s="424"/>
      <c r="D132" s="424"/>
      <c r="E132" s="281"/>
    </row>
    <row r="133" spans="1:5" ht="12" customHeight="1" thickBot="1" x14ac:dyDescent="0.3">
      <c r="A133" s="20" t="s">
        <v>23</v>
      </c>
      <c r="B133" s="130" t="s">
        <v>461</v>
      </c>
      <c r="C133" s="423">
        <f>SUM(C134:C139)</f>
        <v>0</v>
      </c>
      <c r="D133" s="423">
        <f>SUM(D134:D139)</f>
        <v>0</v>
      </c>
      <c r="E133" s="280">
        <f>SUM(E134:E139)</f>
        <v>0</v>
      </c>
    </row>
    <row r="134" spans="1:5" ht="12" customHeight="1" x14ac:dyDescent="0.25">
      <c r="A134" s="15" t="s">
        <v>92</v>
      </c>
      <c r="B134" s="9" t="s">
        <v>470</v>
      </c>
      <c r="C134" s="424"/>
      <c r="D134" s="424"/>
      <c r="E134" s="281"/>
    </row>
    <row r="135" spans="1:5" ht="12" customHeight="1" x14ac:dyDescent="0.25">
      <c r="A135" s="15" t="s">
        <v>93</v>
      </c>
      <c r="B135" s="9" t="s">
        <v>462</v>
      </c>
      <c r="C135" s="424"/>
      <c r="D135" s="424"/>
      <c r="E135" s="281"/>
    </row>
    <row r="136" spans="1:5" ht="12" customHeight="1" x14ac:dyDescent="0.25">
      <c r="A136" s="15" t="s">
        <v>94</v>
      </c>
      <c r="B136" s="9" t="s">
        <v>463</v>
      </c>
      <c r="C136" s="424"/>
      <c r="D136" s="424"/>
      <c r="E136" s="281"/>
    </row>
    <row r="137" spans="1:5" ht="12" customHeight="1" x14ac:dyDescent="0.25">
      <c r="A137" s="15" t="s">
        <v>176</v>
      </c>
      <c r="B137" s="9" t="s">
        <v>464</v>
      </c>
      <c r="C137" s="424"/>
      <c r="D137" s="424"/>
      <c r="E137" s="281"/>
    </row>
    <row r="138" spans="1:5" ht="12" customHeight="1" x14ac:dyDescent="0.25">
      <c r="A138" s="15" t="s">
        <v>177</v>
      </c>
      <c r="B138" s="9" t="s">
        <v>465</v>
      </c>
      <c r="C138" s="424"/>
      <c r="D138" s="424"/>
      <c r="E138" s="281"/>
    </row>
    <row r="139" spans="1:5" ht="12" customHeight="1" thickBot="1" x14ac:dyDescent="0.3">
      <c r="A139" s="13" t="s">
        <v>178</v>
      </c>
      <c r="B139" s="9" t="s">
        <v>466</v>
      </c>
      <c r="C139" s="424"/>
      <c r="D139" s="424"/>
      <c r="E139" s="281"/>
    </row>
    <row r="140" spans="1:5" ht="12" customHeight="1" thickBot="1" x14ac:dyDescent="0.3">
      <c r="A140" s="20" t="s">
        <v>24</v>
      </c>
      <c r="B140" s="130" t="s">
        <v>474</v>
      </c>
      <c r="C140" s="430">
        <f>+C141+C142+C143+C144</f>
        <v>0</v>
      </c>
      <c r="D140" s="430">
        <f>+D141+D142+D143+D144</f>
        <v>0</v>
      </c>
      <c r="E140" s="474">
        <f>+E141+E142+E143+E144</f>
        <v>0</v>
      </c>
    </row>
    <row r="141" spans="1:5" ht="12" customHeight="1" x14ac:dyDescent="0.25">
      <c r="A141" s="15" t="s">
        <v>95</v>
      </c>
      <c r="B141" s="9" t="s">
        <v>380</v>
      </c>
      <c r="C141" s="424"/>
      <c r="D141" s="424"/>
      <c r="E141" s="281"/>
    </row>
    <row r="142" spans="1:5" ht="12" customHeight="1" x14ac:dyDescent="0.25">
      <c r="A142" s="15" t="s">
        <v>96</v>
      </c>
      <c r="B142" s="9" t="s">
        <v>381</v>
      </c>
      <c r="C142" s="424"/>
      <c r="D142" s="424"/>
      <c r="E142" s="281"/>
    </row>
    <row r="143" spans="1:5" ht="12" customHeight="1" x14ac:dyDescent="0.25">
      <c r="A143" s="15" t="s">
        <v>294</v>
      </c>
      <c r="B143" s="9" t="s">
        <v>475</v>
      </c>
      <c r="C143" s="424"/>
      <c r="D143" s="424"/>
      <c r="E143" s="281"/>
    </row>
    <row r="144" spans="1:5" ht="12" customHeight="1" thickBot="1" x14ac:dyDescent="0.3">
      <c r="A144" s="13" t="s">
        <v>295</v>
      </c>
      <c r="B144" s="7" t="s">
        <v>400</v>
      </c>
      <c r="C144" s="424"/>
      <c r="D144" s="424"/>
      <c r="E144" s="281"/>
    </row>
    <row r="145" spans="1:6" ht="12" customHeight="1" thickBot="1" x14ac:dyDescent="0.3">
      <c r="A145" s="20" t="s">
        <v>25</v>
      </c>
      <c r="B145" s="130" t="s">
        <v>476</v>
      </c>
      <c r="C145" s="529">
        <f>SUM(C146:C150)</f>
        <v>0</v>
      </c>
      <c r="D145" s="529">
        <f>SUM(D146:D150)</f>
        <v>0</v>
      </c>
      <c r="E145" s="523">
        <f>SUM(E146:E150)</f>
        <v>0</v>
      </c>
    </row>
    <row r="146" spans="1:6" ht="12" customHeight="1" x14ac:dyDescent="0.25">
      <c r="A146" s="15" t="s">
        <v>97</v>
      </c>
      <c r="B146" s="9" t="s">
        <v>471</v>
      </c>
      <c r="C146" s="424"/>
      <c r="D146" s="424"/>
      <c r="E146" s="281"/>
    </row>
    <row r="147" spans="1:6" ht="12" customHeight="1" x14ac:dyDescent="0.25">
      <c r="A147" s="15" t="s">
        <v>98</v>
      </c>
      <c r="B147" s="9" t="s">
        <v>478</v>
      </c>
      <c r="C147" s="424"/>
      <c r="D147" s="424"/>
      <c r="E147" s="281"/>
    </row>
    <row r="148" spans="1:6" ht="12" customHeight="1" x14ac:dyDescent="0.25">
      <c r="A148" s="15" t="s">
        <v>306</v>
      </c>
      <c r="B148" s="9" t="s">
        <v>473</v>
      </c>
      <c r="C148" s="424"/>
      <c r="D148" s="424"/>
      <c r="E148" s="281"/>
    </row>
    <row r="149" spans="1:6" ht="12" customHeight="1" x14ac:dyDescent="0.25">
      <c r="A149" s="15" t="s">
        <v>307</v>
      </c>
      <c r="B149" s="9" t="s">
        <v>479</v>
      </c>
      <c r="C149" s="424"/>
      <c r="D149" s="424"/>
      <c r="E149" s="281"/>
    </row>
    <row r="150" spans="1:6" ht="12" customHeight="1" thickBot="1" x14ac:dyDescent="0.3">
      <c r="A150" s="15" t="s">
        <v>477</v>
      </c>
      <c r="B150" s="9" t="s">
        <v>480</v>
      </c>
      <c r="C150" s="424"/>
      <c r="D150" s="424"/>
      <c r="E150" s="281"/>
    </row>
    <row r="151" spans="1:6" ht="12" customHeight="1" thickBot="1" x14ac:dyDescent="0.3">
      <c r="A151" s="20" t="s">
        <v>26</v>
      </c>
      <c r="B151" s="130" t="s">
        <v>481</v>
      </c>
      <c r="C151" s="530"/>
      <c r="D151" s="530"/>
      <c r="E151" s="524"/>
    </row>
    <row r="152" spans="1:6" ht="12" customHeight="1" thickBot="1" x14ac:dyDescent="0.3">
      <c r="A152" s="20" t="s">
        <v>27</v>
      </c>
      <c r="B152" s="130" t="s">
        <v>482</v>
      </c>
      <c r="C152" s="530"/>
      <c r="D152" s="530"/>
      <c r="E152" s="524"/>
    </row>
    <row r="153" spans="1:6" ht="15" customHeight="1" thickBot="1" x14ac:dyDescent="0.3">
      <c r="A153" s="20" t="s">
        <v>28</v>
      </c>
      <c r="B153" s="130" t="s">
        <v>484</v>
      </c>
      <c r="C153" s="531">
        <f>+C129+C133+C140+C145+C151+C152</f>
        <v>0</v>
      </c>
      <c r="D153" s="531">
        <f>+D129+D133+D140+D145+D151+D152</f>
        <v>0</v>
      </c>
      <c r="E153" s="525">
        <f>+E129+E133+E140+E145+E151+E152</f>
        <v>0</v>
      </c>
      <c r="F153" s="131"/>
    </row>
    <row r="154" spans="1:6" s="1" customFormat="1" ht="12.95" customHeight="1" thickBot="1" x14ac:dyDescent="0.25">
      <c r="A154" s="312" t="s">
        <v>29</v>
      </c>
      <c r="B154" s="405" t="s">
        <v>483</v>
      </c>
      <c r="C154" s="531">
        <f>+C128+C153</f>
        <v>0</v>
      </c>
      <c r="D154" s="531">
        <f>+D128+D153</f>
        <v>0</v>
      </c>
      <c r="E154" s="525">
        <f>+E128+E153</f>
        <v>0</v>
      </c>
    </row>
    <row r="155" spans="1:6" x14ac:dyDescent="0.25">
      <c r="C155" s="408"/>
    </row>
    <row r="156" spans="1:6" x14ac:dyDescent="0.25">
      <c r="C156" s="408"/>
    </row>
    <row r="157" spans="1:6" x14ac:dyDescent="0.25">
      <c r="C157" s="408"/>
    </row>
    <row r="158" spans="1:6" ht="16.5" customHeight="1" x14ac:dyDescent="0.25">
      <c r="C158" s="408"/>
    </row>
    <row r="159" spans="1:6" x14ac:dyDescent="0.25">
      <c r="C159" s="408"/>
    </row>
    <row r="160" spans="1:6" x14ac:dyDescent="0.25">
      <c r="C160" s="408"/>
    </row>
    <row r="161" spans="3:3" x14ac:dyDescent="0.25">
      <c r="C161" s="408"/>
    </row>
    <row r="162" spans="3:3" x14ac:dyDescent="0.25">
      <c r="C162" s="408"/>
    </row>
    <row r="163" spans="3:3" x14ac:dyDescent="0.25">
      <c r="C163" s="408"/>
    </row>
    <row r="164" spans="3:3" x14ac:dyDescent="0.25">
      <c r="C164" s="408"/>
    </row>
    <row r="165" spans="3:3" x14ac:dyDescent="0.25">
      <c r="C165" s="408"/>
    </row>
    <row r="166" spans="3:3" x14ac:dyDescent="0.25">
      <c r="C166" s="408"/>
    </row>
    <row r="167" spans="3:3" x14ac:dyDescent="0.25">
      <c r="C167" s="408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Normal="100" workbookViewId="0">
      <selection activeCell="N15" sqref="N15"/>
    </sheetView>
  </sheetViews>
  <sheetFormatPr defaultRowHeight="12.75" x14ac:dyDescent="0.2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 x14ac:dyDescent="0.2">
      <c r="A1" s="641" t="s">
        <v>4</v>
      </c>
      <c r="B1" s="641"/>
      <c r="C1" s="641"/>
      <c r="D1" s="641"/>
      <c r="E1" s="641"/>
      <c r="F1" s="641"/>
      <c r="G1" s="641"/>
      <c r="H1" s="641"/>
      <c r="I1" s="641"/>
    </row>
    <row r="2" spans="1:10" ht="20.25" customHeight="1" thickBot="1" x14ac:dyDescent="0.3">
      <c r="I2" s="503" t="str">
        <f>'1. sz tájékoztató t.'!E2</f>
        <v>Forintban!</v>
      </c>
    </row>
    <row r="3" spans="1:10" s="504" customFormat="1" ht="26.25" customHeight="1" x14ac:dyDescent="0.2">
      <c r="A3" s="649" t="s">
        <v>70</v>
      </c>
      <c r="B3" s="644" t="s">
        <v>86</v>
      </c>
      <c r="C3" s="649" t="s">
        <v>87</v>
      </c>
      <c r="D3" s="649" t="str">
        <f>+CONCATENATE(LEFT(ÖSSZEFÜGGÉSEK!A5,4)," előtti kifizetés")</f>
        <v>2017 előtti kifizetés</v>
      </c>
      <c r="E3" s="646" t="s">
        <v>69</v>
      </c>
      <c r="F3" s="647"/>
      <c r="G3" s="647"/>
      <c r="H3" s="648"/>
      <c r="I3" s="644" t="s">
        <v>52</v>
      </c>
    </row>
    <row r="4" spans="1:10" s="505" customFormat="1" ht="32.25" customHeight="1" thickBot="1" x14ac:dyDescent="0.25">
      <c r="A4" s="650"/>
      <c r="B4" s="645"/>
      <c r="C4" s="645"/>
      <c r="D4" s="650"/>
      <c r="E4" s="286" t="str">
        <f>+CONCATENATE(LEFT(ÖSSZEFÜGGÉSEK!A5,4),".")</f>
        <v>2017.</v>
      </c>
      <c r="F4" s="286" t="str">
        <f>+CONCATENATE(LEFT(ÖSSZEFÜGGÉSEK!A5,4)+1,".")</f>
        <v>2018.</v>
      </c>
      <c r="G4" s="286" t="str">
        <f>+CONCATENATE(LEFT(ÖSSZEFÜGGÉSEK!A5,4)+2,".")</f>
        <v>2019.</v>
      </c>
      <c r="H4" s="287" t="str">
        <f>+CONCATENATE(LEFT(ÖSSZEFÜGGÉSEK!A5,4)+2,".",CHAR(10)," után")</f>
        <v>2019.
 után</v>
      </c>
      <c r="I4" s="645"/>
    </row>
    <row r="5" spans="1:10" s="506" customFormat="1" ht="12.95" customHeight="1" thickBot="1" x14ac:dyDescent="0.25">
      <c r="A5" s="288" t="s">
        <v>504</v>
      </c>
      <c r="B5" s="289" t="s">
        <v>505</v>
      </c>
      <c r="C5" s="290" t="s">
        <v>506</v>
      </c>
      <c r="D5" s="289" t="s">
        <v>508</v>
      </c>
      <c r="E5" s="288" t="s">
        <v>507</v>
      </c>
      <c r="F5" s="290" t="s">
        <v>509</v>
      </c>
      <c r="G5" s="290" t="s">
        <v>510</v>
      </c>
      <c r="H5" s="291" t="s">
        <v>511</v>
      </c>
      <c r="I5" s="292" t="s">
        <v>512</v>
      </c>
    </row>
    <row r="6" spans="1:10" ht="24.75" customHeight="1" thickBot="1" x14ac:dyDescent="0.25">
      <c r="A6" s="293" t="s">
        <v>19</v>
      </c>
      <c r="B6" s="294" t="s">
        <v>5</v>
      </c>
      <c r="C6" s="558"/>
      <c r="D6" s="559">
        <f>+D7+D8</f>
        <v>0</v>
      </c>
      <c r="E6" s="560">
        <f>+E7+E8</f>
        <v>0</v>
      </c>
      <c r="F6" s="561">
        <f>+F7+F8</f>
        <v>0</v>
      </c>
      <c r="G6" s="561">
        <f>+G7+G8</f>
        <v>0</v>
      </c>
      <c r="H6" s="562">
        <f>+H7+H8</f>
        <v>0</v>
      </c>
      <c r="I6" s="72">
        <f t="shared" ref="I6:I17" si="0">SUM(D6:H6)</f>
        <v>0</v>
      </c>
    </row>
    <row r="7" spans="1:10" ht="20.100000000000001" customHeight="1" x14ac:dyDescent="0.2">
      <c r="A7" s="295" t="s">
        <v>20</v>
      </c>
      <c r="B7" s="73" t="s">
        <v>71</v>
      </c>
      <c r="C7" s="563"/>
      <c r="D7" s="564"/>
      <c r="E7" s="565"/>
      <c r="F7" s="566"/>
      <c r="G7" s="566"/>
      <c r="H7" s="567"/>
      <c r="I7" s="296">
        <f t="shared" si="0"/>
        <v>0</v>
      </c>
      <c r="J7" s="640" t="s">
        <v>539</v>
      </c>
    </row>
    <row r="8" spans="1:10" ht="20.100000000000001" customHeight="1" thickBot="1" x14ac:dyDescent="0.25">
      <c r="A8" s="295" t="s">
        <v>21</v>
      </c>
      <c r="B8" s="73" t="s">
        <v>71</v>
      </c>
      <c r="C8" s="563"/>
      <c r="D8" s="564"/>
      <c r="E8" s="565"/>
      <c r="F8" s="566"/>
      <c r="G8" s="566"/>
      <c r="H8" s="567"/>
      <c r="I8" s="296">
        <f t="shared" si="0"/>
        <v>0</v>
      </c>
      <c r="J8" s="640"/>
    </row>
    <row r="9" spans="1:10" ht="26.1" customHeight="1" thickBot="1" x14ac:dyDescent="0.25">
      <c r="A9" s="293" t="s">
        <v>22</v>
      </c>
      <c r="B9" s="294" t="s">
        <v>6</v>
      </c>
      <c r="C9" s="558"/>
      <c r="D9" s="559">
        <f>+D10+D11</f>
        <v>0</v>
      </c>
      <c r="E9" s="560">
        <f>+E10+E11</f>
        <v>0</v>
      </c>
      <c r="F9" s="561">
        <f>+F10+F11</f>
        <v>0</v>
      </c>
      <c r="G9" s="561">
        <f>+G10+G11</f>
        <v>0</v>
      </c>
      <c r="H9" s="562">
        <f>+H10+H11</f>
        <v>0</v>
      </c>
      <c r="I9" s="72">
        <f t="shared" si="0"/>
        <v>0</v>
      </c>
      <c r="J9" s="640"/>
    </row>
    <row r="10" spans="1:10" ht="20.100000000000001" customHeight="1" x14ac:dyDescent="0.2">
      <c r="A10" s="295" t="s">
        <v>23</v>
      </c>
      <c r="B10" s="73" t="s">
        <v>71</v>
      </c>
      <c r="C10" s="563"/>
      <c r="D10" s="564"/>
      <c r="E10" s="565"/>
      <c r="F10" s="566"/>
      <c r="G10" s="566"/>
      <c r="H10" s="567"/>
      <c r="I10" s="296">
        <f t="shared" si="0"/>
        <v>0</v>
      </c>
      <c r="J10" s="640"/>
    </row>
    <row r="11" spans="1:10" ht="20.100000000000001" customHeight="1" thickBot="1" x14ac:dyDescent="0.25">
      <c r="A11" s="295" t="s">
        <v>24</v>
      </c>
      <c r="B11" s="73" t="s">
        <v>71</v>
      </c>
      <c r="C11" s="563"/>
      <c r="D11" s="564"/>
      <c r="E11" s="565"/>
      <c r="F11" s="566"/>
      <c r="G11" s="566"/>
      <c r="H11" s="567"/>
      <c r="I11" s="296">
        <f t="shared" si="0"/>
        <v>0</v>
      </c>
      <c r="J11" s="640"/>
    </row>
    <row r="12" spans="1:10" ht="20.100000000000001" customHeight="1" thickBot="1" x14ac:dyDescent="0.25">
      <c r="A12" s="293" t="s">
        <v>25</v>
      </c>
      <c r="B12" s="294" t="s">
        <v>211</v>
      </c>
      <c r="C12" s="558"/>
      <c r="D12" s="559">
        <f>+D13</f>
        <v>0</v>
      </c>
      <c r="E12" s="560">
        <f>+E13</f>
        <v>0</v>
      </c>
      <c r="F12" s="561">
        <f>+F13</f>
        <v>0</v>
      </c>
      <c r="G12" s="561">
        <f>+G13</f>
        <v>0</v>
      </c>
      <c r="H12" s="562">
        <f>+H13</f>
        <v>0</v>
      </c>
      <c r="I12" s="72">
        <f t="shared" si="0"/>
        <v>0</v>
      </c>
      <c r="J12" s="640"/>
    </row>
    <row r="13" spans="1:10" ht="20.100000000000001" customHeight="1" thickBot="1" x14ac:dyDescent="0.25">
      <c r="A13" s="295" t="s">
        <v>26</v>
      </c>
      <c r="B13" s="73" t="s">
        <v>71</v>
      </c>
      <c r="C13" s="563"/>
      <c r="D13" s="564"/>
      <c r="E13" s="565"/>
      <c r="F13" s="566"/>
      <c r="G13" s="566"/>
      <c r="H13" s="567"/>
      <c r="I13" s="296">
        <f t="shared" si="0"/>
        <v>0</v>
      </c>
      <c r="J13" s="640"/>
    </row>
    <row r="14" spans="1:10" ht="20.100000000000001" customHeight="1" thickBot="1" x14ac:dyDescent="0.25">
      <c r="A14" s="293" t="s">
        <v>27</v>
      </c>
      <c r="B14" s="294" t="s">
        <v>212</v>
      </c>
      <c r="C14" s="558"/>
      <c r="D14" s="559">
        <f>+D15</f>
        <v>0</v>
      </c>
      <c r="E14" s="560">
        <f>+E15</f>
        <v>0</v>
      </c>
      <c r="F14" s="561">
        <f>+F15</f>
        <v>0</v>
      </c>
      <c r="G14" s="561">
        <f>+G15</f>
        <v>0</v>
      </c>
      <c r="H14" s="562">
        <f>+H15</f>
        <v>0</v>
      </c>
      <c r="I14" s="72">
        <f t="shared" si="0"/>
        <v>0</v>
      </c>
      <c r="J14" s="640"/>
    </row>
    <row r="15" spans="1:10" ht="20.100000000000001" customHeight="1" thickBot="1" x14ac:dyDescent="0.25">
      <c r="A15" s="297" t="s">
        <v>28</v>
      </c>
      <c r="B15" s="74" t="s">
        <v>71</v>
      </c>
      <c r="C15" s="568"/>
      <c r="D15" s="569"/>
      <c r="E15" s="570"/>
      <c r="F15" s="571"/>
      <c r="G15" s="571"/>
      <c r="H15" s="572"/>
      <c r="I15" s="298">
        <f t="shared" si="0"/>
        <v>0</v>
      </c>
      <c r="J15" s="640"/>
    </row>
    <row r="16" spans="1:10" ht="20.100000000000001" customHeight="1" thickBot="1" x14ac:dyDescent="0.25">
      <c r="A16" s="293" t="s">
        <v>29</v>
      </c>
      <c r="B16" s="299" t="s">
        <v>213</v>
      </c>
      <c r="C16" s="558"/>
      <c r="D16" s="559">
        <f>+D17</f>
        <v>0</v>
      </c>
      <c r="E16" s="560">
        <f>+E17</f>
        <v>0</v>
      </c>
      <c r="F16" s="561">
        <f>+F17</f>
        <v>0</v>
      </c>
      <c r="G16" s="561">
        <f>+G17</f>
        <v>0</v>
      </c>
      <c r="H16" s="562">
        <f>+H17</f>
        <v>0</v>
      </c>
      <c r="I16" s="72">
        <f t="shared" si="0"/>
        <v>0</v>
      </c>
      <c r="J16" s="640"/>
    </row>
    <row r="17" spans="1:10" ht="20.100000000000001" customHeight="1" thickBot="1" x14ac:dyDescent="0.25">
      <c r="A17" s="300" t="s">
        <v>30</v>
      </c>
      <c r="B17" s="75" t="s">
        <v>71</v>
      </c>
      <c r="C17" s="573"/>
      <c r="D17" s="574"/>
      <c r="E17" s="575"/>
      <c r="F17" s="576"/>
      <c r="G17" s="576"/>
      <c r="H17" s="577"/>
      <c r="I17" s="301">
        <f t="shared" si="0"/>
        <v>0</v>
      </c>
      <c r="J17" s="640"/>
    </row>
    <row r="18" spans="1:10" ht="20.100000000000001" customHeight="1" thickBot="1" x14ac:dyDescent="0.25">
      <c r="A18" s="642" t="s">
        <v>147</v>
      </c>
      <c r="B18" s="643"/>
      <c r="C18" s="578"/>
      <c r="D18" s="559">
        <f t="shared" ref="D18:I18" si="1">+D6+D9+D12+D14+D16</f>
        <v>0</v>
      </c>
      <c r="E18" s="560">
        <f t="shared" si="1"/>
        <v>0</v>
      </c>
      <c r="F18" s="561">
        <f t="shared" si="1"/>
        <v>0</v>
      </c>
      <c r="G18" s="561">
        <f t="shared" si="1"/>
        <v>0</v>
      </c>
      <c r="H18" s="562">
        <f t="shared" si="1"/>
        <v>0</v>
      </c>
      <c r="I18" s="72">
        <f t="shared" si="1"/>
        <v>0</v>
      </c>
      <c r="J18" s="640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F20" sqref="F20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2" t="s">
        <v>16</v>
      </c>
      <c r="B1" s="592"/>
      <c r="C1" s="592"/>
    </row>
    <row r="2" spans="1:3" ht="15.95" customHeight="1" thickBot="1" x14ac:dyDescent="0.3">
      <c r="A2" s="593" t="s">
        <v>153</v>
      </c>
      <c r="B2" s="593"/>
      <c r="C2" s="324" t="str">
        <f>'1.1.sz.mell.'!C2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504</v>
      </c>
      <c r="C4" s="437" t="s">
        <v>505</v>
      </c>
    </row>
    <row r="5" spans="1:3" s="442" customFormat="1" ht="12" customHeight="1" thickBot="1" x14ac:dyDescent="0.25">
      <c r="A5" s="20" t="s">
        <v>19</v>
      </c>
      <c r="B5" s="21" t="s">
        <v>258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259</v>
      </c>
      <c r="C6" s="317"/>
    </row>
    <row r="7" spans="1:3" s="442" customFormat="1" ht="12" customHeight="1" x14ac:dyDescent="0.2">
      <c r="A7" s="14" t="s">
        <v>100</v>
      </c>
      <c r="B7" s="444" t="s">
        <v>260</v>
      </c>
      <c r="C7" s="316"/>
    </row>
    <row r="8" spans="1:3" s="442" customFormat="1" ht="12" customHeight="1" x14ac:dyDescent="0.2">
      <c r="A8" s="14" t="s">
        <v>101</v>
      </c>
      <c r="B8" s="444" t="s">
        <v>563</v>
      </c>
      <c r="C8" s="316"/>
    </row>
    <row r="9" spans="1:3" s="442" customFormat="1" ht="12" customHeight="1" x14ac:dyDescent="0.2">
      <c r="A9" s="14" t="s">
        <v>102</v>
      </c>
      <c r="B9" s="444" t="s">
        <v>262</v>
      </c>
      <c r="C9" s="316"/>
    </row>
    <row r="10" spans="1:3" s="442" customFormat="1" ht="12" customHeight="1" x14ac:dyDescent="0.2">
      <c r="A10" s="14" t="s">
        <v>149</v>
      </c>
      <c r="B10" s="310" t="s">
        <v>443</v>
      </c>
      <c r="C10" s="316"/>
    </row>
    <row r="11" spans="1:3" s="442" customFormat="1" ht="12" customHeight="1" thickBot="1" x14ac:dyDescent="0.25">
      <c r="A11" s="16" t="s">
        <v>103</v>
      </c>
      <c r="B11" s="311" t="s">
        <v>444</v>
      </c>
      <c r="C11" s="316"/>
    </row>
    <row r="12" spans="1:3" s="442" customFormat="1" ht="12" customHeight="1" thickBot="1" x14ac:dyDescent="0.25">
      <c r="A12" s="20" t="s">
        <v>20</v>
      </c>
      <c r="B12" s="309" t="s">
        <v>263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264</v>
      </c>
      <c r="C13" s="317"/>
    </row>
    <row r="14" spans="1:3" s="442" customFormat="1" ht="12" customHeight="1" x14ac:dyDescent="0.2">
      <c r="A14" s="14" t="s">
        <v>106</v>
      </c>
      <c r="B14" s="444" t="s">
        <v>265</v>
      </c>
      <c r="C14" s="316"/>
    </row>
    <row r="15" spans="1:3" s="442" customFormat="1" ht="12" customHeight="1" x14ac:dyDescent="0.2">
      <c r="A15" s="14" t="s">
        <v>107</v>
      </c>
      <c r="B15" s="444" t="s">
        <v>433</v>
      </c>
      <c r="C15" s="316"/>
    </row>
    <row r="16" spans="1:3" s="442" customFormat="1" ht="12" customHeight="1" x14ac:dyDescent="0.2">
      <c r="A16" s="14" t="s">
        <v>108</v>
      </c>
      <c r="B16" s="444" t="s">
        <v>434</v>
      </c>
      <c r="C16" s="316"/>
    </row>
    <row r="17" spans="1:3" s="442" customFormat="1" ht="12" customHeight="1" x14ac:dyDescent="0.2">
      <c r="A17" s="14" t="s">
        <v>109</v>
      </c>
      <c r="B17" s="444" t="s">
        <v>266</v>
      </c>
      <c r="C17" s="316"/>
    </row>
    <row r="18" spans="1:3" s="442" customFormat="1" ht="12" customHeight="1" thickBot="1" x14ac:dyDescent="0.25">
      <c r="A18" s="16" t="s">
        <v>118</v>
      </c>
      <c r="B18" s="311" t="s">
        <v>267</v>
      </c>
      <c r="C18" s="318"/>
    </row>
    <row r="19" spans="1:3" s="442" customFormat="1" ht="12" customHeight="1" thickBot="1" x14ac:dyDescent="0.25">
      <c r="A19" s="20" t="s">
        <v>21</v>
      </c>
      <c r="B19" s="21" t="s">
        <v>268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269</v>
      </c>
      <c r="C20" s="317"/>
    </row>
    <row r="21" spans="1:3" s="442" customFormat="1" ht="12" customHeight="1" x14ac:dyDescent="0.2">
      <c r="A21" s="14" t="s">
        <v>89</v>
      </c>
      <c r="B21" s="444" t="s">
        <v>270</v>
      </c>
      <c r="C21" s="316"/>
    </row>
    <row r="22" spans="1:3" s="442" customFormat="1" ht="12" customHeight="1" x14ac:dyDescent="0.2">
      <c r="A22" s="14" t="s">
        <v>90</v>
      </c>
      <c r="B22" s="444" t="s">
        <v>435</v>
      </c>
      <c r="C22" s="316"/>
    </row>
    <row r="23" spans="1:3" s="442" customFormat="1" ht="12" customHeight="1" x14ac:dyDescent="0.2">
      <c r="A23" s="14" t="s">
        <v>91</v>
      </c>
      <c r="B23" s="444" t="s">
        <v>436</v>
      </c>
      <c r="C23" s="316"/>
    </row>
    <row r="24" spans="1:3" s="442" customFormat="1" ht="12" customHeight="1" x14ac:dyDescent="0.2">
      <c r="A24" s="14" t="s">
        <v>172</v>
      </c>
      <c r="B24" s="444" t="s">
        <v>271</v>
      </c>
      <c r="C24" s="316"/>
    </row>
    <row r="25" spans="1:3" s="442" customFormat="1" ht="12" customHeight="1" thickBot="1" x14ac:dyDescent="0.25">
      <c r="A25" s="16" t="s">
        <v>173</v>
      </c>
      <c r="B25" s="445" t="s">
        <v>272</v>
      </c>
      <c r="C25" s="318"/>
    </row>
    <row r="26" spans="1:3" s="442" customFormat="1" ht="12" customHeight="1" thickBot="1" x14ac:dyDescent="0.25">
      <c r="A26" s="20" t="s">
        <v>174</v>
      </c>
      <c r="B26" s="21" t="s">
        <v>573</v>
      </c>
      <c r="C26" s="320">
        <f>SUM(C27:C33)</f>
        <v>0</v>
      </c>
    </row>
    <row r="27" spans="1:3" s="442" customFormat="1" ht="12" customHeight="1" x14ac:dyDescent="0.2">
      <c r="A27" s="15" t="s">
        <v>274</v>
      </c>
      <c r="B27" s="443" t="s">
        <v>568</v>
      </c>
      <c r="C27" s="317"/>
    </row>
    <row r="28" spans="1:3" s="442" customFormat="1" ht="12" customHeight="1" x14ac:dyDescent="0.2">
      <c r="A28" s="14" t="s">
        <v>275</v>
      </c>
      <c r="B28" s="444" t="s">
        <v>569</v>
      </c>
      <c r="C28" s="316"/>
    </row>
    <row r="29" spans="1:3" s="442" customFormat="1" ht="12" customHeight="1" x14ac:dyDescent="0.2">
      <c r="A29" s="14" t="s">
        <v>276</v>
      </c>
      <c r="B29" s="444" t="s">
        <v>570</v>
      </c>
      <c r="C29" s="316"/>
    </row>
    <row r="30" spans="1:3" s="442" customFormat="1" ht="12" customHeight="1" x14ac:dyDescent="0.2">
      <c r="A30" s="14" t="s">
        <v>277</v>
      </c>
      <c r="B30" s="444" t="s">
        <v>571</v>
      </c>
      <c r="C30" s="316"/>
    </row>
    <row r="31" spans="1:3" s="442" customFormat="1" ht="12" customHeight="1" x14ac:dyDescent="0.2">
      <c r="A31" s="14" t="s">
        <v>565</v>
      </c>
      <c r="B31" s="444" t="s">
        <v>278</v>
      </c>
      <c r="C31" s="316"/>
    </row>
    <row r="32" spans="1:3" s="442" customFormat="1" ht="12" customHeight="1" x14ac:dyDescent="0.2">
      <c r="A32" s="14" t="s">
        <v>566</v>
      </c>
      <c r="B32" s="444" t="s">
        <v>279</v>
      </c>
      <c r="C32" s="316"/>
    </row>
    <row r="33" spans="1:3" s="442" customFormat="1" ht="12" customHeight="1" thickBot="1" x14ac:dyDescent="0.25">
      <c r="A33" s="16" t="s">
        <v>567</v>
      </c>
      <c r="B33" s="543" t="s">
        <v>280</v>
      </c>
      <c r="C33" s="318"/>
    </row>
    <row r="34" spans="1:3" s="442" customFormat="1" ht="12" customHeight="1" thickBot="1" x14ac:dyDescent="0.25">
      <c r="A34" s="20" t="s">
        <v>23</v>
      </c>
      <c r="B34" s="21" t="s">
        <v>445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283</v>
      </c>
      <c r="C35" s="317"/>
    </row>
    <row r="36" spans="1:3" s="442" customFormat="1" ht="12" customHeight="1" x14ac:dyDescent="0.2">
      <c r="A36" s="14" t="s">
        <v>93</v>
      </c>
      <c r="B36" s="444" t="s">
        <v>284</v>
      </c>
      <c r="C36" s="316"/>
    </row>
    <row r="37" spans="1:3" s="442" customFormat="1" ht="12" customHeight="1" x14ac:dyDescent="0.2">
      <c r="A37" s="14" t="s">
        <v>94</v>
      </c>
      <c r="B37" s="444" t="s">
        <v>285</v>
      </c>
      <c r="C37" s="316"/>
    </row>
    <row r="38" spans="1:3" s="442" customFormat="1" ht="12" customHeight="1" x14ac:dyDescent="0.2">
      <c r="A38" s="14" t="s">
        <v>176</v>
      </c>
      <c r="B38" s="444" t="s">
        <v>286</v>
      </c>
      <c r="C38" s="316"/>
    </row>
    <row r="39" spans="1:3" s="442" customFormat="1" ht="12" customHeight="1" x14ac:dyDescent="0.2">
      <c r="A39" s="14" t="s">
        <v>177</v>
      </c>
      <c r="B39" s="444" t="s">
        <v>287</v>
      </c>
      <c r="C39" s="316"/>
    </row>
    <row r="40" spans="1:3" s="442" customFormat="1" ht="12" customHeight="1" x14ac:dyDescent="0.2">
      <c r="A40" s="14" t="s">
        <v>178</v>
      </c>
      <c r="B40" s="444" t="s">
        <v>288</v>
      </c>
      <c r="C40" s="316"/>
    </row>
    <row r="41" spans="1:3" s="442" customFormat="1" ht="12" customHeight="1" x14ac:dyDescent="0.2">
      <c r="A41" s="14" t="s">
        <v>179</v>
      </c>
      <c r="B41" s="444" t="s">
        <v>289</v>
      </c>
      <c r="C41" s="316"/>
    </row>
    <row r="42" spans="1:3" s="442" customFormat="1" ht="12" customHeight="1" x14ac:dyDescent="0.2">
      <c r="A42" s="14" t="s">
        <v>180</v>
      </c>
      <c r="B42" s="444" t="s">
        <v>572</v>
      </c>
      <c r="C42" s="316"/>
    </row>
    <row r="43" spans="1:3" s="442" customFormat="1" ht="12" customHeight="1" x14ac:dyDescent="0.2">
      <c r="A43" s="14" t="s">
        <v>281</v>
      </c>
      <c r="B43" s="444" t="s">
        <v>291</v>
      </c>
      <c r="C43" s="319"/>
    </row>
    <row r="44" spans="1:3" s="442" customFormat="1" ht="12" customHeight="1" x14ac:dyDescent="0.2">
      <c r="A44" s="16" t="s">
        <v>282</v>
      </c>
      <c r="B44" s="445" t="s">
        <v>447</v>
      </c>
      <c r="C44" s="429"/>
    </row>
    <row r="45" spans="1:3" s="442" customFormat="1" ht="12" customHeight="1" thickBot="1" x14ac:dyDescent="0.25">
      <c r="A45" s="16" t="s">
        <v>446</v>
      </c>
      <c r="B45" s="311" t="s">
        <v>292</v>
      </c>
      <c r="C45" s="429"/>
    </row>
    <row r="46" spans="1:3" s="442" customFormat="1" ht="12" customHeight="1" thickBot="1" x14ac:dyDescent="0.25">
      <c r="A46" s="20" t="s">
        <v>24</v>
      </c>
      <c r="B46" s="21" t="s">
        <v>293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297</v>
      </c>
      <c r="C47" s="487"/>
    </row>
    <row r="48" spans="1:3" s="442" customFormat="1" ht="12" customHeight="1" x14ac:dyDescent="0.2">
      <c r="A48" s="14" t="s">
        <v>96</v>
      </c>
      <c r="B48" s="444" t="s">
        <v>298</v>
      </c>
      <c r="C48" s="319"/>
    </row>
    <row r="49" spans="1:3" s="442" customFormat="1" ht="12" customHeight="1" x14ac:dyDescent="0.2">
      <c r="A49" s="14" t="s">
        <v>294</v>
      </c>
      <c r="B49" s="444" t="s">
        <v>299</v>
      </c>
      <c r="C49" s="319"/>
    </row>
    <row r="50" spans="1:3" s="442" customFormat="1" ht="12" customHeight="1" x14ac:dyDescent="0.2">
      <c r="A50" s="14" t="s">
        <v>295</v>
      </c>
      <c r="B50" s="444" t="s">
        <v>300</v>
      </c>
      <c r="C50" s="319"/>
    </row>
    <row r="51" spans="1:3" s="442" customFormat="1" ht="12" customHeight="1" thickBot="1" x14ac:dyDescent="0.25">
      <c r="A51" s="16" t="s">
        <v>296</v>
      </c>
      <c r="B51" s="311" t="s">
        <v>301</v>
      </c>
      <c r="C51" s="429"/>
    </row>
    <row r="52" spans="1:3" s="442" customFormat="1" ht="12" customHeight="1" thickBot="1" x14ac:dyDescent="0.25">
      <c r="A52" s="20" t="s">
        <v>181</v>
      </c>
      <c r="B52" s="21" t="s">
        <v>302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303</v>
      </c>
      <c r="C53" s="317"/>
    </row>
    <row r="54" spans="1:3" s="442" customFormat="1" ht="12" customHeight="1" x14ac:dyDescent="0.2">
      <c r="A54" s="14" t="s">
        <v>98</v>
      </c>
      <c r="B54" s="444" t="s">
        <v>437</v>
      </c>
      <c r="C54" s="316"/>
    </row>
    <row r="55" spans="1:3" s="442" customFormat="1" ht="12" customHeight="1" x14ac:dyDescent="0.2">
      <c r="A55" s="14" t="s">
        <v>306</v>
      </c>
      <c r="B55" s="444" t="s">
        <v>304</v>
      </c>
      <c r="C55" s="316"/>
    </row>
    <row r="56" spans="1:3" s="442" customFormat="1" ht="12" customHeight="1" thickBot="1" x14ac:dyDescent="0.25">
      <c r="A56" s="16" t="s">
        <v>307</v>
      </c>
      <c r="B56" s="311" t="s">
        <v>305</v>
      </c>
      <c r="C56" s="318"/>
    </row>
    <row r="57" spans="1:3" s="442" customFormat="1" ht="12" customHeight="1" thickBot="1" x14ac:dyDescent="0.25">
      <c r="A57" s="20" t="s">
        <v>26</v>
      </c>
      <c r="B57" s="309" t="s">
        <v>308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310</v>
      </c>
      <c r="C58" s="319"/>
    </row>
    <row r="59" spans="1:3" s="442" customFormat="1" ht="12" customHeight="1" x14ac:dyDescent="0.2">
      <c r="A59" s="14" t="s">
        <v>183</v>
      </c>
      <c r="B59" s="444" t="s">
        <v>438</v>
      </c>
      <c r="C59" s="319"/>
    </row>
    <row r="60" spans="1:3" s="442" customFormat="1" ht="12" customHeight="1" x14ac:dyDescent="0.2">
      <c r="A60" s="14" t="s">
        <v>236</v>
      </c>
      <c r="B60" s="444" t="s">
        <v>311</v>
      </c>
      <c r="C60" s="319"/>
    </row>
    <row r="61" spans="1:3" s="442" customFormat="1" ht="12" customHeight="1" thickBot="1" x14ac:dyDescent="0.25">
      <c r="A61" s="16" t="s">
        <v>309</v>
      </c>
      <c r="B61" s="311" t="s">
        <v>312</v>
      </c>
      <c r="C61" s="319"/>
    </row>
    <row r="62" spans="1:3" s="442" customFormat="1" ht="12" customHeight="1" thickBot="1" x14ac:dyDescent="0.25">
      <c r="A62" s="515" t="s">
        <v>487</v>
      </c>
      <c r="B62" s="21" t="s">
        <v>313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314</v>
      </c>
      <c r="B63" s="309" t="s">
        <v>315</v>
      </c>
      <c r="C63" s="314">
        <f>SUM(C64:C66)</f>
        <v>0</v>
      </c>
    </row>
    <row r="64" spans="1:3" s="442" customFormat="1" ht="12" customHeight="1" x14ac:dyDescent="0.2">
      <c r="A64" s="15" t="s">
        <v>346</v>
      </c>
      <c r="B64" s="443" t="s">
        <v>316</v>
      </c>
      <c r="C64" s="319"/>
    </row>
    <row r="65" spans="1:3" s="442" customFormat="1" ht="12" customHeight="1" x14ac:dyDescent="0.2">
      <c r="A65" s="14" t="s">
        <v>355</v>
      </c>
      <c r="B65" s="444" t="s">
        <v>317</v>
      </c>
      <c r="C65" s="319"/>
    </row>
    <row r="66" spans="1:3" s="442" customFormat="1" ht="12" customHeight="1" thickBot="1" x14ac:dyDescent="0.25">
      <c r="A66" s="16" t="s">
        <v>356</v>
      </c>
      <c r="B66" s="509" t="s">
        <v>472</v>
      </c>
      <c r="C66" s="319"/>
    </row>
    <row r="67" spans="1:3" s="442" customFormat="1" ht="12" customHeight="1" thickBot="1" x14ac:dyDescent="0.25">
      <c r="A67" s="490" t="s">
        <v>319</v>
      </c>
      <c r="B67" s="309" t="s">
        <v>320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321</v>
      </c>
      <c r="C68" s="319"/>
    </row>
    <row r="69" spans="1:3" s="442" customFormat="1" ht="12" customHeight="1" x14ac:dyDescent="0.2">
      <c r="A69" s="14" t="s">
        <v>151</v>
      </c>
      <c r="B69" s="444" t="s">
        <v>322</v>
      </c>
      <c r="C69" s="319"/>
    </row>
    <row r="70" spans="1:3" s="442" customFormat="1" ht="12" customHeight="1" x14ac:dyDescent="0.2">
      <c r="A70" s="14" t="s">
        <v>347</v>
      </c>
      <c r="B70" s="444" t="s">
        <v>323</v>
      </c>
      <c r="C70" s="319"/>
    </row>
    <row r="71" spans="1:3" s="442" customFormat="1" ht="12" customHeight="1" thickBot="1" x14ac:dyDescent="0.25">
      <c r="A71" s="16" t="s">
        <v>348</v>
      </c>
      <c r="B71" s="311" t="s">
        <v>324</v>
      </c>
      <c r="C71" s="319"/>
    </row>
    <row r="72" spans="1:3" s="442" customFormat="1" ht="12" customHeight="1" thickBot="1" x14ac:dyDescent="0.25">
      <c r="A72" s="490" t="s">
        <v>325</v>
      </c>
      <c r="B72" s="309" t="s">
        <v>326</v>
      </c>
      <c r="C72" s="314">
        <f>SUM(C73:C74)</f>
        <v>0</v>
      </c>
    </row>
    <row r="73" spans="1:3" s="442" customFormat="1" ht="12" customHeight="1" x14ac:dyDescent="0.2">
      <c r="A73" s="15" t="s">
        <v>349</v>
      </c>
      <c r="B73" s="443" t="s">
        <v>327</v>
      </c>
      <c r="C73" s="319"/>
    </row>
    <row r="74" spans="1:3" s="442" customFormat="1" ht="12" customHeight="1" thickBot="1" x14ac:dyDescent="0.25">
      <c r="A74" s="16" t="s">
        <v>350</v>
      </c>
      <c r="B74" s="311" t="s">
        <v>328</v>
      </c>
      <c r="C74" s="319"/>
    </row>
    <row r="75" spans="1:3" s="442" customFormat="1" ht="12" customHeight="1" thickBot="1" x14ac:dyDescent="0.25">
      <c r="A75" s="490" t="s">
        <v>329</v>
      </c>
      <c r="B75" s="309" t="s">
        <v>330</v>
      </c>
      <c r="C75" s="314">
        <f>SUM(C76:C78)</f>
        <v>0</v>
      </c>
    </row>
    <row r="76" spans="1:3" s="442" customFormat="1" ht="12" customHeight="1" x14ac:dyDescent="0.2">
      <c r="A76" s="15" t="s">
        <v>351</v>
      </c>
      <c r="B76" s="443" t="s">
        <v>331</v>
      </c>
      <c r="C76" s="319"/>
    </row>
    <row r="77" spans="1:3" s="442" customFormat="1" ht="12" customHeight="1" x14ac:dyDescent="0.2">
      <c r="A77" s="14" t="s">
        <v>352</v>
      </c>
      <c r="B77" s="444" t="s">
        <v>332</v>
      </c>
      <c r="C77" s="319"/>
    </row>
    <row r="78" spans="1:3" s="442" customFormat="1" ht="12" customHeight="1" thickBot="1" x14ac:dyDescent="0.25">
      <c r="A78" s="16" t="s">
        <v>353</v>
      </c>
      <c r="B78" s="311" t="s">
        <v>333</v>
      </c>
      <c r="C78" s="319"/>
    </row>
    <row r="79" spans="1:3" s="442" customFormat="1" ht="12" customHeight="1" thickBot="1" x14ac:dyDescent="0.25">
      <c r="A79" s="490" t="s">
        <v>334</v>
      </c>
      <c r="B79" s="309" t="s">
        <v>354</v>
      </c>
      <c r="C79" s="314">
        <f>SUM(C80:C83)</f>
        <v>0</v>
      </c>
    </row>
    <row r="80" spans="1:3" s="442" customFormat="1" ht="12" customHeight="1" x14ac:dyDescent="0.2">
      <c r="A80" s="447" t="s">
        <v>335</v>
      </c>
      <c r="B80" s="443" t="s">
        <v>336</v>
      </c>
      <c r="C80" s="319"/>
    </row>
    <row r="81" spans="1:3" s="442" customFormat="1" ht="12" customHeight="1" x14ac:dyDescent="0.2">
      <c r="A81" s="448" t="s">
        <v>337</v>
      </c>
      <c r="B81" s="444" t="s">
        <v>338</v>
      </c>
      <c r="C81" s="319"/>
    </row>
    <row r="82" spans="1:3" s="442" customFormat="1" ht="12" customHeight="1" x14ac:dyDescent="0.2">
      <c r="A82" s="448" t="s">
        <v>339</v>
      </c>
      <c r="B82" s="444" t="s">
        <v>340</v>
      </c>
      <c r="C82" s="319"/>
    </row>
    <row r="83" spans="1:3" s="442" customFormat="1" ht="12" customHeight="1" thickBot="1" x14ac:dyDescent="0.25">
      <c r="A83" s="449" t="s">
        <v>341</v>
      </c>
      <c r="B83" s="311" t="s">
        <v>342</v>
      </c>
      <c r="C83" s="319"/>
    </row>
    <row r="84" spans="1:3" s="442" customFormat="1" ht="12" customHeight="1" thickBot="1" x14ac:dyDescent="0.25">
      <c r="A84" s="490" t="s">
        <v>343</v>
      </c>
      <c r="B84" s="309" t="s">
        <v>486</v>
      </c>
      <c r="C84" s="488"/>
    </row>
    <row r="85" spans="1:3" s="442" customFormat="1" ht="13.5" customHeight="1" thickBot="1" x14ac:dyDescent="0.25">
      <c r="A85" s="490" t="s">
        <v>345</v>
      </c>
      <c r="B85" s="309" t="s">
        <v>344</v>
      </c>
      <c r="C85" s="488"/>
    </row>
    <row r="86" spans="1:3" s="442" customFormat="1" ht="15.75" customHeight="1" thickBot="1" x14ac:dyDescent="0.25">
      <c r="A86" s="490" t="s">
        <v>357</v>
      </c>
      <c r="B86" s="450" t="s">
        <v>489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488</v>
      </c>
      <c r="B87" s="451" t="s">
        <v>490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2" t="s">
        <v>48</v>
      </c>
      <c r="B89" s="592"/>
      <c r="C89" s="592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504</v>
      </c>
      <c r="C92" s="34" t="s">
        <v>505</v>
      </c>
    </row>
    <row r="93" spans="1:3" ht="12" customHeight="1" thickBot="1" x14ac:dyDescent="0.3">
      <c r="A93" s="22" t="s">
        <v>19</v>
      </c>
      <c r="B93" s="28" t="s">
        <v>448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453</v>
      </c>
      <c r="C99" s="318"/>
    </row>
    <row r="100" spans="1:3" ht="12" customHeight="1" x14ac:dyDescent="0.25">
      <c r="A100" s="14" t="s">
        <v>104</v>
      </c>
      <c r="B100" s="151" t="s">
        <v>452</v>
      </c>
      <c r="C100" s="318"/>
    </row>
    <row r="101" spans="1:3" ht="12" customHeight="1" x14ac:dyDescent="0.25">
      <c r="A101" s="14" t="s">
        <v>114</v>
      </c>
      <c r="B101" s="151" t="s">
        <v>451</v>
      </c>
      <c r="C101" s="318"/>
    </row>
    <row r="102" spans="1:3" ht="12" customHeight="1" x14ac:dyDescent="0.25">
      <c r="A102" s="14" t="s">
        <v>115</v>
      </c>
      <c r="B102" s="149" t="s">
        <v>360</v>
      </c>
      <c r="C102" s="318"/>
    </row>
    <row r="103" spans="1:3" ht="12" customHeight="1" x14ac:dyDescent="0.25">
      <c r="A103" s="14" t="s">
        <v>116</v>
      </c>
      <c r="B103" s="150" t="s">
        <v>361</v>
      </c>
      <c r="C103" s="318"/>
    </row>
    <row r="104" spans="1:3" ht="12" customHeight="1" x14ac:dyDescent="0.25">
      <c r="A104" s="14" t="s">
        <v>117</v>
      </c>
      <c r="B104" s="150" t="s">
        <v>362</v>
      </c>
      <c r="C104" s="318"/>
    </row>
    <row r="105" spans="1:3" ht="12" customHeight="1" x14ac:dyDescent="0.25">
      <c r="A105" s="14" t="s">
        <v>119</v>
      </c>
      <c r="B105" s="149" t="s">
        <v>363</v>
      </c>
      <c r="C105" s="318"/>
    </row>
    <row r="106" spans="1:3" ht="12" customHeight="1" x14ac:dyDescent="0.25">
      <c r="A106" s="14" t="s">
        <v>187</v>
      </c>
      <c r="B106" s="149" t="s">
        <v>364</v>
      </c>
      <c r="C106" s="318"/>
    </row>
    <row r="107" spans="1:3" ht="12" customHeight="1" x14ac:dyDescent="0.25">
      <c r="A107" s="14" t="s">
        <v>358</v>
      </c>
      <c r="B107" s="150" t="s">
        <v>365</v>
      </c>
      <c r="C107" s="318"/>
    </row>
    <row r="108" spans="1:3" ht="12" customHeight="1" x14ac:dyDescent="0.25">
      <c r="A108" s="13" t="s">
        <v>359</v>
      </c>
      <c r="B108" s="151" t="s">
        <v>366</v>
      </c>
      <c r="C108" s="318"/>
    </row>
    <row r="109" spans="1:3" ht="12" customHeight="1" x14ac:dyDescent="0.25">
      <c r="A109" s="14" t="s">
        <v>449</v>
      </c>
      <c r="B109" s="151" t="s">
        <v>367</v>
      </c>
      <c r="C109" s="318"/>
    </row>
    <row r="110" spans="1:3" ht="12" customHeight="1" x14ac:dyDescent="0.25">
      <c r="A110" s="16" t="s">
        <v>450</v>
      </c>
      <c r="B110" s="151" t="s">
        <v>368</v>
      </c>
      <c r="C110" s="318"/>
    </row>
    <row r="111" spans="1:3" ht="12" customHeight="1" x14ac:dyDescent="0.25">
      <c r="A111" s="14" t="s">
        <v>454</v>
      </c>
      <c r="B111" s="11" t="s">
        <v>51</v>
      </c>
      <c r="C111" s="316"/>
    </row>
    <row r="112" spans="1:3" ht="12" customHeight="1" x14ac:dyDescent="0.25">
      <c r="A112" s="14" t="s">
        <v>455</v>
      </c>
      <c r="B112" s="8" t="s">
        <v>457</v>
      </c>
      <c r="C112" s="316"/>
    </row>
    <row r="113" spans="1:3" ht="12" customHeight="1" thickBot="1" x14ac:dyDescent="0.3">
      <c r="A113" s="18" t="s">
        <v>456</v>
      </c>
      <c r="B113" s="513" t="s">
        <v>458</v>
      </c>
      <c r="C113" s="322"/>
    </row>
    <row r="114" spans="1:3" ht="12" customHeight="1" thickBot="1" x14ac:dyDescent="0.3">
      <c r="A114" s="510" t="s">
        <v>20</v>
      </c>
      <c r="B114" s="511" t="s">
        <v>369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235</v>
      </c>
      <c r="C115" s="317"/>
    </row>
    <row r="116" spans="1:3" ht="12" customHeight="1" x14ac:dyDescent="0.25">
      <c r="A116" s="15" t="s">
        <v>106</v>
      </c>
      <c r="B116" s="12" t="s">
        <v>373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374</v>
      </c>
      <c r="C118" s="281"/>
    </row>
    <row r="119" spans="1:3" ht="12" customHeight="1" x14ac:dyDescent="0.25">
      <c r="A119" s="15" t="s">
        <v>109</v>
      </c>
      <c r="B119" s="311" t="s">
        <v>237</v>
      </c>
      <c r="C119" s="281"/>
    </row>
    <row r="120" spans="1:3" ht="12" customHeight="1" x14ac:dyDescent="0.25">
      <c r="A120" s="15" t="s">
        <v>118</v>
      </c>
      <c r="B120" s="310" t="s">
        <v>439</v>
      </c>
      <c r="C120" s="281"/>
    </row>
    <row r="121" spans="1:3" ht="12" customHeight="1" x14ac:dyDescent="0.25">
      <c r="A121" s="15" t="s">
        <v>120</v>
      </c>
      <c r="B121" s="439" t="s">
        <v>379</v>
      </c>
      <c r="C121" s="281"/>
    </row>
    <row r="122" spans="1:3" x14ac:dyDescent="0.25">
      <c r="A122" s="15" t="s">
        <v>189</v>
      </c>
      <c r="B122" s="150" t="s">
        <v>362</v>
      </c>
      <c r="C122" s="281"/>
    </row>
    <row r="123" spans="1:3" ht="12" customHeight="1" x14ac:dyDescent="0.25">
      <c r="A123" s="15" t="s">
        <v>190</v>
      </c>
      <c r="B123" s="150" t="s">
        <v>378</v>
      </c>
      <c r="C123" s="281"/>
    </row>
    <row r="124" spans="1:3" ht="12" customHeight="1" x14ac:dyDescent="0.25">
      <c r="A124" s="15" t="s">
        <v>191</v>
      </c>
      <c r="B124" s="150" t="s">
        <v>377</v>
      </c>
      <c r="C124" s="281"/>
    </row>
    <row r="125" spans="1:3" ht="12" customHeight="1" x14ac:dyDescent="0.25">
      <c r="A125" s="15" t="s">
        <v>370</v>
      </c>
      <c r="B125" s="150" t="s">
        <v>365</v>
      </c>
      <c r="C125" s="281"/>
    </row>
    <row r="126" spans="1:3" ht="12" customHeight="1" x14ac:dyDescent="0.25">
      <c r="A126" s="15" t="s">
        <v>371</v>
      </c>
      <c r="B126" s="150" t="s">
        <v>376</v>
      </c>
      <c r="C126" s="281"/>
    </row>
    <row r="127" spans="1:3" ht="16.5" thickBot="1" x14ac:dyDescent="0.3">
      <c r="A127" s="13" t="s">
        <v>372</v>
      </c>
      <c r="B127" s="150" t="s">
        <v>375</v>
      </c>
      <c r="C127" s="283"/>
    </row>
    <row r="128" spans="1:3" ht="12" customHeight="1" thickBot="1" x14ac:dyDescent="0.3">
      <c r="A128" s="20" t="s">
        <v>21</v>
      </c>
      <c r="B128" s="130" t="s">
        <v>459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460</v>
      </c>
      <c r="C129" s="314">
        <f>+C130+C131+C132</f>
        <v>0</v>
      </c>
    </row>
    <row r="130" spans="1:3" ht="12" customHeight="1" x14ac:dyDescent="0.25">
      <c r="A130" s="15" t="s">
        <v>274</v>
      </c>
      <c r="B130" s="12" t="s">
        <v>467</v>
      </c>
      <c r="C130" s="281"/>
    </row>
    <row r="131" spans="1:3" ht="12" customHeight="1" x14ac:dyDescent="0.25">
      <c r="A131" s="15" t="s">
        <v>275</v>
      </c>
      <c r="B131" s="12" t="s">
        <v>468</v>
      </c>
      <c r="C131" s="281"/>
    </row>
    <row r="132" spans="1:3" ht="12" customHeight="1" thickBot="1" x14ac:dyDescent="0.3">
      <c r="A132" s="13" t="s">
        <v>276</v>
      </c>
      <c r="B132" s="12" t="s">
        <v>469</v>
      </c>
      <c r="C132" s="281"/>
    </row>
    <row r="133" spans="1:3" ht="12" customHeight="1" thickBot="1" x14ac:dyDescent="0.3">
      <c r="A133" s="20" t="s">
        <v>23</v>
      </c>
      <c r="B133" s="130" t="s">
        <v>461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470</v>
      </c>
      <c r="C134" s="281"/>
    </row>
    <row r="135" spans="1:3" ht="12" customHeight="1" x14ac:dyDescent="0.25">
      <c r="A135" s="15" t="s">
        <v>93</v>
      </c>
      <c r="B135" s="9" t="s">
        <v>462</v>
      </c>
      <c r="C135" s="281"/>
    </row>
    <row r="136" spans="1:3" ht="12" customHeight="1" x14ac:dyDescent="0.25">
      <c r="A136" s="15" t="s">
        <v>94</v>
      </c>
      <c r="B136" s="9" t="s">
        <v>463</v>
      </c>
      <c r="C136" s="281"/>
    </row>
    <row r="137" spans="1:3" ht="12" customHeight="1" x14ac:dyDescent="0.25">
      <c r="A137" s="15" t="s">
        <v>176</v>
      </c>
      <c r="B137" s="9" t="s">
        <v>464</v>
      </c>
      <c r="C137" s="281"/>
    </row>
    <row r="138" spans="1:3" ht="12" customHeight="1" x14ac:dyDescent="0.25">
      <c r="A138" s="15" t="s">
        <v>177</v>
      </c>
      <c r="B138" s="9" t="s">
        <v>465</v>
      </c>
      <c r="C138" s="281"/>
    </row>
    <row r="139" spans="1:3" ht="12" customHeight="1" thickBot="1" x14ac:dyDescent="0.3">
      <c r="A139" s="13" t="s">
        <v>178</v>
      </c>
      <c r="B139" s="9" t="s">
        <v>466</v>
      </c>
      <c r="C139" s="281"/>
    </row>
    <row r="140" spans="1:3" ht="12" customHeight="1" thickBot="1" x14ac:dyDescent="0.3">
      <c r="A140" s="20" t="s">
        <v>24</v>
      </c>
      <c r="B140" s="130" t="s">
        <v>474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380</v>
      </c>
      <c r="C141" s="281"/>
    </row>
    <row r="142" spans="1:3" ht="12" customHeight="1" x14ac:dyDescent="0.25">
      <c r="A142" s="15" t="s">
        <v>96</v>
      </c>
      <c r="B142" s="9" t="s">
        <v>381</v>
      </c>
      <c r="C142" s="281"/>
    </row>
    <row r="143" spans="1:3" ht="12" customHeight="1" x14ac:dyDescent="0.25">
      <c r="A143" s="15" t="s">
        <v>294</v>
      </c>
      <c r="B143" s="9" t="s">
        <v>475</v>
      </c>
      <c r="C143" s="281"/>
    </row>
    <row r="144" spans="1:3" ht="12" customHeight="1" thickBot="1" x14ac:dyDescent="0.3">
      <c r="A144" s="13" t="s">
        <v>295</v>
      </c>
      <c r="B144" s="7" t="s">
        <v>400</v>
      </c>
      <c r="C144" s="281"/>
    </row>
    <row r="145" spans="1:9" ht="12" customHeight="1" thickBot="1" x14ac:dyDescent="0.3">
      <c r="A145" s="20" t="s">
        <v>25</v>
      </c>
      <c r="B145" s="130" t="s">
        <v>476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471</v>
      </c>
      <c r="C146" s="281"/>
    </row>
    <row r="147" spans="1:9" ht="12" customHeight="1" x14ac:dyDescent="0.25">
      <c r="A147" s="15" t="s">
        <v>98</v>
      </c>
      <c r="B147" s="9" t="s">
        <v>478</v>
      </c>
      <c r="C147" s="281"/>
    </row>
    <row r="148" spans="1:9" ht="12" customHeight="1" x14ac:dyDescent="0.25">
      <c r="A148" s="15" t="s">
        <v>306</v>
      </c>
      <c r="B148" s="9" t="s">
        <v>473</v>
      </c>
      <c r="C148" s="281"/>
    </row>
    <row r="149" spans="1:9" ht="12" customHeight="1" x14ac:dyDescent="0.25">
      <c r="A149" s="15" t="s">
        <v>307</v>
      </c>
      <c r="B149" s="9" t="s">
        <v>479</v>
      </c>
      <c r="C149" s="281"/>
    </row>
    <row r="150" spans="1:9" ht="12" customHeight="1" thickBot="1" x14ac:dyDescent="0.3">
      <c r="A150" s="15" t="s">
        <v>477</v>
      </c>
      <c r="B150" s="9" t="s">
        <v>480</v>
      </c>
      <c r="C150" s="281"/>
    </row>
    <row r="151" spans="1:9" ht="12" customHeight="1" thickBot="1" x14ac:dyDescent="0.3">
      <c r="A151" s="20" t="s">
        <v>26</v>
      </c>
      <c r="B151" s="130" t="s">
        <v>481</v>
      </c>
      <c r="C151" s="514"/>
    </row>
    <row r="152" spans="1:9" ht="12" customHeight="1" thickBot="1" x14ac:dyDescent="0.3">
      <c r="A152" s="20" t="s">
        <v>27</v>
      </c>
      <c r="B152" s="130" t="s">
        <v>482</v>
      </c>
      <c r="C152" s="514"/>
    </row>
    <row r="153" spans="1:9" ht="15" customHeight="1" thickBot="1" x14ac:dyDescent="0.3">
      <c r="A153" s="20" t="s">
        <v>28</v>
      </c>
      <c r="B153" s="130" t="s">
        <v>484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483</v>
      </c>
      <c r="C154" s="453">
        <f>+C128+C153</f>
        <v>0</v>
      </c>
    </row>
    <row r="155" spans="1:9" ht="7.5" customHeight="1" x14ac:dyDescent="0.25"/>
    <row r="156" spans="1:9" x14ac:dyDescent="0.25">
      <c r="A156" s="595" t="s">
        <v>382</v>
      </c>
      <c r="B156" s="595"/>
      <c r="C156" s="595"/>
    </row>
    <row r="157" spans="1:9" ht="15" customHeight="1" thickBot="1" x14ac:dyDescent="0.3">
      <c r="A157" s="593" t="s">
        <v>155</v>
      </c>
      <c r="B157" s="593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485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491</v>
      </c>
      <c r="C159" s="314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2017. ÉVI KÖLTSÉGVETÉS
KÖTELEZŐ FELADATAINAK MÉRLEGE &amp;R&amp;"Times New Roman CE,Félkövér dőlt"&amp;11 1.2. melléklet a ........./2017.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zoomScaleNormal="100" workbookViewId="0">
      <selection activeCell="C7" sqref="C7"/>
    </sheetView>
  </sheetViews>
  <sheetFormatPr defaultRowHeight="12.75" x14ac:dyDescent="0.2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52" t="s">
        <v>7</v>
      </c>
      <c r="C1" s="652"/>
      <c r="D1" s="652"/>
    </row>
    <row r="2" spans="1:4" s="77" customFormat="1" ht="16.5" thickBot="1" x14ac:dyDescent="0.3">
      <c r="A2" s="76"/>
      <c r="B2" s="397"/>
      <c r="D2" s="45" t="str">
        <f>'2. sz tájékoztató t'!I2</f>
        <v>Forintban!</v>
      </c>
    </row>
    <row r="3" spans="1:4" s="79" customFormat="1" ht="48" customHeight="1" thickBot="1" x14ac:dyDescent="0.25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 x14ac:dyDescent="0.25">
      <c r="A4" s="36" t="s">
        <v>504</v>
      </c>
      <c r="B4" s="207" t="s">
        <v>505</v>
      </c>
      <c r="C4" s="207" t="s">
        <v>506</v>
      </c>
      <c r="D4" s="208" t="s">
        <v>508</v>
      </c>
    </row>
    <row r="5" spans="1:4" ht="18" customHeight="1" x14ac:dyDescent="0.2">
      <c r="A5" s="140" t="s">
        <v>19</v>
      </c>
      <c r="B5" s="209" t="s">
        <v>168</v>
      </c>
      <c r="C5" s="138"/>
      <c r="D5" s="80"/>
    </row>
    <row r="6" spans="1:4" ht="18" customHeight="1" x14ac:dyDescent="0.2">
      <c r="A6" s="81" t="s">
        <v>20</v>
      </c>
      <c r="B6" s="210" t="s">
        <v>169</v>
      </c>
      <c r="C6" s="139"/>
      <c r="D6" s="83"/>
    </row>
    <row r="7" spans="1:4" ht="18" customHeight="1" x14ac:dyDescent="0.2">
      <c r="A7" s="81" t="s">
        <v>21</v>
      </c>
      <c r="B7" s="210" t="s">
        <v>121</v>
      </c>
      <c r="C7" s="139"/>
      <c r="D7" s="83"/>
    </row>
    <row r="8" spans="1:4" ht="18" customHeight="1" x14ac:dyDescent="0.2">
      <c r="A8" s="81" t="s">
        <v>22</v>
      </c>
      <c r="B8" s="210" t="s">
        <v>122</v>
      </c>
      <c r="C8" s="139"/>
      <c r="D8" s="83"/>
    </row>
    <row r="9" spans="1:4" ht="18" customHeight="1" x14ac:dyDescent="0.2">
      <c r="A9" s="81" t="s">
        <v>23</v>
      </c>
      <c r="B9" s="210" t="s">
        <v>161</v>
      </c>
      <c r="C9" s="139"/>
      <c r="D9" s="83"/>
    </row>
    <row r="10" spans="1:4" ht="18" customHeight="1" x14ac:dyDescent="0.2">
      <c r="A10" s="81" t="s">
        <v>24</v>
      </c>
      <c r="B10" s="210" t="s">
        <v>162</v>
      </c>
      <c r="C10" s="139"/>
      <c r="D10" s="83"/>
    </row>
    <row r="11" spans="1:4" ht="18" customHeight="1" x14ac:dyDescent="0.2">
      <c r="A11" s="81" t="s">
        <v>25</v>
      </c>
      <c r="B11" s="211" t="s">
        <v>163</v>
      </c>
      <c r="C11" s="139"/>
      <c r="D11" s="83"/>
    </row>
    <row r="12" spans="1:4" ht="18" customHeight="1" x14ac:dyDescent="0.2">
      <c r="A12" s="81" t="s">
        <v>27</v>
      </c>
      <c r="B12" s="211" t="s">
        <v>164</v>
      </c>
      <c r="C12" s="139"/>
      <c r="D12" s="83"/>
    </row>
    <row r="13" spans="1:4" ht="18" customHeight="1" x14ac:dyDescent="0.2">
      <c r="A13" s="81" t="s">
        <v>28</v>
      </c>
      <c r="B13" s="211" t="s">
        <v>165</v>
      </c>
      <c r="C13" s="139"/>
      <c r="D13" s="83"/>
    </row>
    <row r="14" spans="1:4" ht="18" customHeight="1" x14ac:dyDescent="0.2">
      <c r="A14" s="81" t="s">
        <v>29</v>
      </c>
      <c r="B14" s="211" t="s">
        <v>166</v>
      </c>
      <c r="C14" s="139"/>
      <c r="D14" s="83"/>
    </row>
    <row r="15" spans="1:4" ht="22.5" customHeight="1" x14ac:dyDescent="0.2">
      <c r="A15" s="81" t="s">
        <v>30</v>
      </c>
      <c r="B15" s="211" t="s">
        <v>167</v>
      </c>
      <c r="C15" s="139"/>
      <c r="D15" s="83"/>
    </row>
    <row r="16" spans="1:4" ht="18" customHeight="1" x14ac:dyDescent="0.2">
      <c r="A16" s="81" t="s">
        <v>31</v>
      </c>
      <c r="B16" s="210" t="s">
        <v>123</v>
      </c>
      <c r="C16" s="139"/>
      <c r="D16" s="83"/>
    </row>
    <row r="17" spans="1:4" ht="18" customHeight="1" x14ac:dyDescent="0.2">
      <c r="A17" s="81" t="s">
        <v>32</v>
      </c>
      <c r="B17" s="210" t="s">
        <v>9</v>
      </c>
      <c r="C17" s="139"/>
      <c r="D17" s="83"/>
    </row>
    <row r="18" spans="1:4" ht="18" customHeight="1" x14ac:dyDescent="0.2">
      <c r="A18" s="81" t="s">
        <v>33</v>
      </c>
      <c r="B18" s="210" t="s">
        <v>8</v>
      </c>
      <c r="C18" s="139"/>
      <c r="D18" s="83"/>
    </row>
    <row r="19" spans="1:4" ht="18" customHeight="1" x14ac:dyDescent="0.2">
      <c r="A19" s="81" t="s">
        <v>34</v>
      </c>
      <c r="B19" s="210" t="s">
        <v>124</v>
      </c>
      <c r="C19" s="139"/>
      <c r="D19" s="83"/>
    </row>
    <row r="20" spans="1:4" ht="18" customHeight="1" x14ac:dyDescent="0.2">
      <c r="A20" s="81" t="s">
        <v>35</v>
      </c>
      <c r="B20" s="210" t="s">
        <v>125</v>
      </c>
      <c r="C20" s="139"/>
      <c r="D20" s="83"/>
    </row>
    <row r="21" spans="1:4" ht="18" customHeight="1" x14ac:dyDescent="0.2">
      <c r="A21" s="81" t="s">
        <v>36</v>
      </c>
      <c r="B21" s="129"/>
      <c r="C21" s="82"/>
      <c r="D21" s="83"/>
    </row>
    <row r="22" spans="1:4" ht="18" customHeight="1" x14ac:dyDescent="0.2">
      <c r="A22" s="81" t="s">
        <v>37</v>
      </c>
      <c r="B22" s="84"/>
      <c r="C22" s="82"/>
      <c r="D22" s="83"/>
    </row>
    <row r="23" spans="1:4" ht="18" customHeight="1" x14ac:dyDescent="0.2">
      <c r="A23" s="81" t="s">
        <v>38</v>
      </c>
      <c r="B23" s="84"/>
      <c r="C23" s="82"/>
      <c r="D23" s="83"/>
    </row>
    <row r="24" spans="1:4" ht="18" customHeight="1" x14ac:dyDescent="0.2">
      <c r="A24" s="81" t="s">
        <v>39</v>
      </c>
      <c r="B24" s="84"/>
      <c r="C24" s="82"/>
      <c r="D24" s="83"/>
    </row>
    <row r="25" spans="1:4" ht="18" customHeight="1" x14ac:dyDescent="0.2">
      <c r="A25" s="81" t="s">
        <v>40</v>
      </c>
      <c r="B25" s="84"/>
      <c r="C25" s="82"/>
      <c r="D25" s="83"/>
    </row>
    <row r="26" spans="1:4" ht="18" customHeight="1" x14ac:dyDescent="0.2">
      <c r="A26" s="81" t="s">
        <v>41</v>
      </c>
      <c r="B26" s="84"/>
      <c r="C26" s="82"/>
      <c r="D26" s="83"/>
    </row>
    <row r="27" spans="1:4" ht="18" customHeight="1" x14ac:dyDescent="0.2">
      <c r="A27" s="81" t="s">
        <v>42</v>
      </c>
      <c r="B27" s="84"/>
      <c r="C27" s="82"/>
      <c r="D27" s="83"/>
    </row>
    <row r="28" spans="1:4" ht="18" customHeight="1" x14ac:dyDescent="0.2">
      <c r="A28" s="81" t="s">
        <v>43</v>
      </c>
      <c r="B28" s="84"/>
      <c r="C28" s="82"/>
      <c r="D28" s="83"/>
    </row>
    <row r="29" spans="1:4" ht="18" customHeight="1" thickBot="1" x14ac:dyDescent="0.25">
      <c r="A29" s="141" t="s">
        <v>44</v>
      </c>
      <c r="B29" s="85"/>
      <c r="C29" s="86"/>
      <c r="D29" s="87"/>
    </row>
    <row r="30" spans="1:4" ht="18" customHeight="1" thickBot="1" x14ac:dyDescent="0.25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 x14ac:dyDescent="0.2">
      <c r="A31" s="88"/>
      <c r="B31" s="651"/>
      <c r="C31" s="651"/>
      <c r="D31" s="651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topLeftCell="C22" zoomScale="175" zoomScaleNormal="175" workbookViewId="0">
      <selection activeCell="B15" sqref="B15:O15"/>
    </sheetView>
  </sheetViews>
  <sheetFormatPr defaultRowHeight="15.75" x14ac:dyDescent="0.2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 x14ac:dyDescent="0.25">
      <c r="A1" s="656" t="str">
        <f>+CONCATENATE("Előirányzat-felhasználási terv",CHAR(10),LEFT(ÖSSZEFÜGGÉSEK!A5,4),". évre")</f>
        <v>Előirányzat-felhasználási terv
2017. évre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ht="16.5" thickBot="1" x14ac:dyDescent="0.3">
      <c r="O2" s="4" t="str">
        <f>'3. sz tájékoztató t.'!D2</f>
        <v>Forintban!</v>
      </c>
    </row>
    <row r="3" spans="1:15" s="105" customFormat="1" ht="26.1" customHeight="1" thickBot="1" x14ac:dyDescent="0.3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 x14ac:dyDescent="0.25">
      <c r="A4" s="106" t="s">
        <v>19</v>
      </c>
      <c r="B4" s="653" t="s">
        <v>57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5"/>
    </row>
    <row r="5" spans="1:15" s="107" customFormat="1" ht="22.5" x14ac:dyDescent="0.2">
      <c r="A5" s="108" t="s">
        <v>20</v>
      </c>
      <c r="B5" s="507" t="s">
        <v>383</v>
      </c>
      <c r="C5" s="579">
        <v>1532491</v>
      </c>
      <c r="D5" s="579">
        <v>1532492</v>
      </c>
      <c r="E5" s="579">
        <v>1532492</v>
      </c>
      <c r="F5" s="579">
        <v>1532492</v>
      </c>
      <c r="G5" s="579">
        <v>1532491</v>
      </c>
      <c r="H5" s="579">
        <v>1532492</v>
      </c>
      <c r="I5" s="579">
        <v>1532491</v>
      </c>
      <c r="J5" s="579">
        <v>1532492</v>
      </c>
      <c r="K5" s="579">
        <v>1532492</v>
      </c>
      <c r="L5" s="579">
        <v>1532492</v>
      </c>
      <c r="M5" s="579">
        <v>1532492</v>
      </c>
      <c r="N5" s="579">
        <v>1532493</v>
      </c>
      <c r="O5" s="109">
        <f t="shared" ref="O5:O25" si="0">SUM(C5:N5)</f>
        <v>18389902</v>
      </c>
    </row>
    <row r="6" spans="1:15" s="112" customFormat="1" ht="22.5" x14ac:dyDescent="0.2">
      <c r="A6" s="110" t="s">
        <v>21</v>
      </c>
      <c r="B6" s="304" t="s">
        <v>430</v>
      </c>
      <c r="C6" s="580">
        <v>3498166</v>
      </c>
      <c r="D6" s="580">
        <v>3498167</v>
      </c>
      <c r="E6" s="580">
        <v>3498167</v>
      </c>
      <c r="F6" s="580">
        <v>3498166</v>
      </c>
      <c r="G6" s="580">
        <v>3498166</v>
      </c>
      <c r="H6" s="580">
        <v>3498166</v>
      </c>
      <c r="I6" s="580">
        <v>3498167</v>
      </c>
      <c r="J6" s="580">
        <v>3498167</v>
      </c>
      <c r="K6" s="580">
        <v>3498166</v>
      </c>
      <c r="L6" s="580">
        <v>3498166</v>
      </c>
      <c r="M6" s="580">
        <v>3498167</v>
      </c>
      <c r="N6" s="580">
        <v>3498169</v>
      </c>
      <c r="O6" s="111">
        <f t="shared" si="0"/>
        <v>41978000</v>
      </c>
    </row>
    <row r="7" spans="1:15" s="112" customFormat="1" ht="22.5" x14ac:dyDescent="0.2">
      <c r="A7" s="110" t="s">
        <v>22</v>
      </c>
      <c r="B7" s="303" t="s">
        <v>431</v>
      </c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113">
        <f t="shared" si="0"/>
        <v>0</v>
      </c>
    </row>
    <row r="8" spans="1:15" s="112" customFormat="1" ht="14.1" customHeight="1" x14ac:dyDescent="0.2">
      <c r="A8" s="110" t="s">
        <v>23</v>
      </c>
      <c r="B8" s="302" t="s">
        <v>175</v>
      </c>
      <c r="C8" s="580"/>
      <c r="D8" s="580"/>
      <c r="E8" s="580">
        <v>800000</v>
      </c>
      <c r="F8" s="580">
        <v>170500</v>
      </c>
      <c r="G8" s="580">
        <v>50000</v>
      </c>
      <c r="H8" s="580">
        <v>50000</v>
      </c>
      <c r="I8" s="580">
        <v>50000</v>
      </c>
      <c r="J8" s="580">
        <v>50000</v>
      </c>
      <c r="K8" s="580">
        <v>800000</v>
      </c>
      <c r="L8" s="580">
        <v>170500</v>
      </c>
      <c r="M8" s="580"/>
      <c r="N8" s="580"/>
      <c r="O8" s="111">
        <f t="shared" si="0"/>
        <v>2141000</v>
      </c>
    </row>
    <row r="9" spans="1:15" s="112" customFormat="1" ht="14.1" customHeight="1" x14ac:dyDescent="0.2">
      <c r="A9" s="110" t="s">
        <v>24</v>
      </c>
      <c r="B9" s="302" t="s">
        <v>432</v>
      </c>
      <c r="C9" s="580">
        <v>6000</v>
      </c>
      <c r="D9" s="580">
        <v>6000</v>
      </c>
      <c r="E9" s="580">
        <v>6000</v>
      </c>
      <c r="F9" s="580">
        <v>6000</v>
      </c>
      <c r="G9" s="580">
        <v>6000</v>
      </c>
      <c r="H9" s="580">
        <v>606000</v>
      </c>
      <c r="I9" s="580">
        <v>6000</v>
      </c>
      <c r="J9" s="580">
        <v>6000</v>
      </c>
      <c r="K9" s="580">
        <v>6000</v>
      </c>
      <c r="L9" s="580">
        <v>6000</v>
      </c>
      <c r="M9" s="580">
        <v>6000</v>
      </c>
      <c r="N9" s="580">
        <v>6000</v>
      </c>
      <c r="O9" s="111">
        <f t="shared" si="0"/>
        <v>672000</v>
      </c>
    </row>
    <row r="10" spans="1:15" s="112" customFormat="1" ht="14.1" customHeight="1" x14ac:dyDescent="0.2">
      <c r="A10" s="110" t="s">
        <v>25</v>
      </c>
      <c r="B10" s="302" t="s">
        <v>10</v>
      </c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111">
        <f t="shared" si="0"/>
        <v>0</v>
      </c>
    </row>
    <row r="11" spans="1:15" s="112" customFormat="1" ht="14.1" customHeight="1" x14ac:dyDescent="0.2">
      <c r="A11" s="110" t="s">
        <v>26</v>
      </c>
      <c r="B11" s="302" t="s">
        <v>385</v>
      </c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111">
        <f t="shared" si="0"/>
        <v>0</v>
      </c>
    </row>
    <row r="12" spans="1:15" s="112" customFormat="1" ht="22.5" x14ac:dyDescent="0.2">
      <c r="A12" s="110" t="s">
        <v>27</v>
      </c>
      <c r="B12" s="304" t="s">
        <v>418</v>
      </c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111">
        <f t="shared" si="0"/>
        <v>0</v>
      </c>
    </row>
    <row r="13" spans="1:15" s="112" customFormat="1" ht="14.1" customHeight="1" thickBot="1" x14ac:dyDescent="0.25">
      <c r="A13" s="110" t="s">
        <v>28</v>
      </c>
      <c r="B13" s="302" t="s">
        <v>11</v>
      </c>
      <c r="C13" s="580">
        <v>200693</v>
      </c>
      <c r="D13" s="580">
        <v>200691</v>
      </c>
      <c r="E13" s="580"/>
      <c r="F13" s="580"/>
      <c r="G13" s="580"/>
      <c r="H13" s="580"/>
      <c r="I13" s="580"/>
      <c r="J13" s="580">
        <v>93651</v>
      </c>
      <c r="K13" s="580"/>
      <c r="L13" s="580">
        <v>338784</v>
      </c>
      <c r="M13" s="580">
        <v>583941</v>
      </c>
      <c r="N13" s="580">
        <v>843332</v>
      </c>
      <c r="O13" s="111">
        <f t="shared" si="0"/>
        <v>2261092</v>
      </c>
    </row>
    <row r="14" spans="1:15" s="107" customFormat="1" ht="15.95" customHeight="1" thickBot="1" x14ac:dyDescent="0.25">
      <c r="A14" s="106" t="s">
        <v>29</v>
      </c>
      <c r="B14" s="38" t="s">
        <v>110</v>
      </c>
      <c r="C14" s="582">
        <f t="shared" ref="C14:N14" si="1">SUM(C5:C13)</f>
        <v>5237350</v>
      </c>
      <c r="D14" s="582">
        <f t="shared" si="1"/>
        <v>5237350</v>
      </c>
      <c r="E14" s="582">
        <f t="shared" si="1"/>
        <v>5836659</v>
      </c>
      <c r="F14" s="582">
        <f t="shared" si="1"/>
        <v>5207158</v>
      </c>
      <c r="G14" s="582">
        <f t="shared" si="1"/>
        <v>5086657</v>
      </c>
      <c r="H14" s="582">
        <f t="shared" si="1"/>
        <v>5686658</v>
      </c>
      <c r="I14" s="582">
        <f t="shared" si="1"/>
        <v>5086658</v>
      </c>
      <c r="J14" s="582">
        <f t="shared" si="1"/>
        <v>5180310</v>
      </c>
      <c r="K14" s="582">
        <f t="shared" si="1"/>
        <v>5836658</v>
      </c>
      <c r="L14" s="582">
        <f t="shared" si="1"/>
        <v>5545942</v>
      </c>
      <c r="M14" s="582">
        <f t="shared" si="1"/>
        <v>5620600</v>
      </c>
      <c r="N14" s="582">
        <f t="shared" si="1"/>
        <v>5879994</v>
      </c>
      <c r="O14" s="114">
        <f>SUM(C14:N14)</f>
        <v>65441994</v>
      </c>
    </row>
    <row r="15" spans="1:15" s="107" customFormat="1" ht="15" customHeight="1" thickBot="1" x14ac:dyDescent="0.25">
      <c r="A15" s="106" t="s">
        <v>30</v>
      </c>
      <c r="B15" s="653" t="s">
        <v>58</v>
      </c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5"/>
    </row>
    <row r="16" spans="1:15" s="112" customFormat="1" ht="14.1" customHeight="1" x14ac:dyDescent="0.2">
      <c r="A16" s="115" t="s">
        <v>31</v>
      </c>
      <c r="B16" s="305" t="s">
        <v>63</v>
      </c>
      <c r="C16" s="581">
        <v>2450000</v>
      </c>
      <c r="D16" s="581">
        <v>2450000</v>
      </c>
      <c r="E16" s="581">
        <v>2500000</v>
      </c>
      <c r="F16" s="581">
        <v>2500000</v>
      </c>
      <c r="G16" s="581">
        <v>2500000</v>
      </c>
      <c r="H16" s="581">
        <v>2500000</v>
      </c>
      <c r="I16" s="581">
        <v>2500000</v>
      </c>
      <c r="J16" s="581">
        <v>2500000</v>
      </c>
      <c r="K16" s="581">
        <v>2500000</v>
      </c>
      <c r="L16" s="581">
        <v>2550000</v>
      </c>
      <c r="M16" s="581">
        <v>2550000</v>
      </c>
      <c r="N16" s="581">
        <v>2580332</v>
      </c>
      <c r="O16" s="113">
        <f t="shared" si="0"/>
        <v>30080332</v>
      </c>
    </row>
    <row r="17" spans="1:15" s="112" customFormat="1" ht="27" customHeight="1" x14ac:dyDescent="0.2">
      <c r="A17" s="110" t="s">
        <v>32</v>
      </c>
      <c r="B17" s="304" t="s">
        <v>184</v>
      </c>
      <c r="C17" s="580">
        <v>310000</v>
      </c>
      <c r="D17" s="580">
        <v>310000</v>
      </c>
      <c r="E17" s="580">
        <v>320000</v>
      </c>
      <c r="F17" s="580">
        <v>320000</v>
      </c>
      <c r="G17" s="580">
        <v>320000</v>
      </c>
      <c r="H17" s="580">
        <v>320000</v>
      </c>
      <c r="I17" s="580">
        <v>320000</v>
      </c>
      <c r="J17" s="580">
        <v>320000</v>
      </c>
      <c r="K17" s="580">
        <v>320000</v>
      </c>
      <c r="L17" s="580">
        <v>325000</v>
      </c>
      <c r="M17" s="580">
        <v>325000</v>
      </c>
      <c r="N17" s="580">
        <v>357662</v>
      </c>
      <c r="O17" s="111">
        <f t="shared" si="0"/>
        <v>3867662</v>
      </c>
    </row>
    <row r="18" spans="1:15" s="112" customFormat="1" ht="14.1" customHeight="1" x14ac:dyDescent="0.2">
      <c r="A18" s="110" t="s">
        <v>33</v>
      </c>
      <c r="B18" s="302" t="s">
        <v>141</v>
      </c>
      <c r="C18" s="580">
        <v>2200000</v>
      </c>
      <c r="D18" s="580">
        <v>2200000</v>
      </c>
      <c r="E18" s="580">
        <v>2200000</v>
      </c>
      <c r="F18" s="580">
        <v>2100000</v>
      </c>
      <c r="G18" s="580">
        <v>2100000</v>
      </c>
      <c r="H18" s="580">
        <v>2200000</v>
      </c>
      <c r="I18" s="580">
        <v>2100000</v>
      </c>
      <c r="J18" s="580">
        <v>2800000</v>
      </c>
      <c r="K18" s="580">
        <v>2468250</v>
      </c>
      <c r="L18" s="580">
        <v>2468250</v>
      </c>
      <c r="M18" s="580">
        <v>2468250</v>
      </c>
      <c r="N18" s="580">
        <v>2468250</v>
      </c>
      <c r="O18" s="111">
        <f t="shared" si="0"/>
        <v>27773000</v>
      </c>
    </row>
    <row r="19" spans="1:15" s="112" customFormat="1" ht="14.1" customHeight="1" x14ac:dyDescent="0.2">
      <c r="A19" s="110" t="s">
        <v>34</v>
      </c>
      <c r="B19" s="302" t="s">
        <v>185</v>
      </c>
      <c r="C19" s="580">
        <v>53600</v>
      </c>
      <c r="D19" s="580">
        <v>53600</v>
      </c>
      <c r="E19" s="580">
        <v>53600</v>
      </c>
      <c r="F19" s="580">
        <v>53600</v>
      </c>
      <c r="G19" s="580">
        <v>53600</v>
      </c>
      <c r="H19" s="580">
        <v>53600</v>
      </c>
      <c r="I19" s="580">
        <v>53600</v>
      </c>
      <c r="J19" s="580">
        <v>53600</v>
      </c>
      <c r="K19" s="580">
        <v>250000</v>
      </c>
      <c r="L19" s="580">
        <v>53600</v>
      </c>
      <c r="M19" s="580">
        <v>53600</v>
      </c>
      <c r="N19" s="580">
        <v>250000</v>
      </c>
      <c r="O19" s="111">
        <f t="shared" si="0"/>
        <v>1036000</v>
      </c>
    </row>
    <row r="20" spans="1:15" s="112" customFormat="1" ht="14.1" customHeight="1" x14ac:dyDescent="0.2">
      <c r="A20" s="110" t="s">
        <v>35</v>
      </c>
      <c r="B20" s="302" t="s">
        <v>12</v>
      </c>
      <c r="C20" s="580">
        <v>223750</v>
      </c>
      <c r="D20" s="580">
        <v>223750</v>
      </c>
      <c r="E20" s="580">
        <v>223750</v>
      </c>
      <c r="F20" s="580">
        <v>223750</v>
      </c>
      <c r="G20" s="580">
        <v>223750</v>
      </c>
      <c r="H20" s="580">
        <v>223750</v>
      </c>
      <c r="I20" s="580">
        <v>223750</v>
      </c>
      <c r="J20" s="580">
        <v>223750</v>
      </c>
      <c r="K20" s="580">
        <v>223750</v>
      </c>
      <c r="L20" s="580">
        <v>223750</v>
      </c>
      <c r="M20" s="580">
        <v>223750</v>
      </c>
      <c r="N20" s="580">
        <v>223750</v>
      </c>
      <c r="O20" s="111">
        <f t="shared" si="0"/>
        <v>2685000</v>
      </c>
    </row>
    <row r="21" spans="1:15" s="112" customFormat="1" ht="14.1" customHeight="1" x14ac:dyDescent="0.2">
      <c r="A21" s="110" t="s">
        <v>36</v>
      </c>
      <c r="B21" s="302" t="s">
        <v>235</v>
      </c>
      <c r="C21" s="580"/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111">
        <f t="shared" si="0"/>
        <v>0</v>
      </c>
    </row>
    <row r="22" spans="1:15" s="112" customFormat="1" x14ac:dyDescent="0.2">
      <c r="A22" s="110" t="s">
        <v>37</v>
      </c>
      <c r="B22" s="304" t="s">
        <v>188</v>
      </c>
      <c r="C22" s="580"/>
      <c r="D22" s="580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111">
        <f t="shared" si="0"/>
        <v>0</v>
      </c>
    </row>
    <row r="23" spans="1:15" s="112" customFormat="1" ht="14.1" customHeight="1" x14ac:dyDescent="0.2">
      <c r="A23" s="110" t="s">
        <v>38</v>
      </c>
      <c r="B23" s="302" t="s">
        <v>237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111">
        <f t="shared" si="0"/>
        <v>0</v>
      </c>
    </row>
    <row r="24" spans="1:15" s="112" customFormat="1" ht="14.1" customHeight="1" thickBot="1" x14ac:dyDescent="0.25">
      <c r="A24" s="110" t="s">
        <v>39</v>
      </c>
      <c r="B24" s="302" t="s">
        <v>13</v>
      </c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111">
        <f t="shared" si="0"/>
        <v>0</v>
      </c>
    </row>
    <row r="25" spans="1:15" s="107" customFormat="1" ht="15.95" customHeight="1" thickBot="1" x14ac:dyDescent="0.25">
      <c r="A25" s="116" t="s">
        <v>40</v>
      </c>
      <c r="B25" s="38" t="s">
        <v>111</v>
      </c>
      <c r="C25" s="582">
        <f t="shared" ref="C25:N25" si="2">SUM(C16:C24)</f>
        <v>5237350</v>
      </c>
      <c r="D25" s="582">
        <f t="shared" si="2"/>
        <v>5237350</v>
      </c>
      <c r="E25" s="582">
        <f t="shared" si="2"/>
        <v>5297350</v>
      </c>
      <c r="F25" s="582">
        <f t="shared" si="2"/>
        <v>5197350</v>
      </c>
      <c r="G25" s="582">
        <f t="shared" si="2"/>
        <v>5197350</v>
      </c>
      <c r="H25" s="582">
        <f t="shared" si="2"/>
        <v>5297350</v>
      </c>
      <c r="I25" s="582">
        <f t="shared" si="2"/>
        <v>5197350</v>
      </c>
      <c r="J25" s="582">
        <f t="shared" si="2"/>
        <v>5897350</v>
      </c>
      <c r="K25" s="582">
        <f t="shared" si="2"/>
        <v>5762000</v>
      </c>
      <c r="L25" s="582">
        <f t="shared" si="2"/>
        <v>5620600</v>
      </c>
      <c r="M25" s="582">
        <f t="shared" si="2"/>
        <v>5620600</v>
      </c>
      <c r="N25" s="582">
        <f t="shared" si="2"/>
        <v>5879994</v>
      </c>
      <c r="O25" s="114">
        <f t="shared" si="0"/>
        <v>65441994</v>
      </c>
    </row>
    <row r="26" spans="1:15" ht="16.5" thickBot="1" x14ac:dyDescent="0.3">
      <c r="A26" s="116" t="s">
        <v>41</v>
      </c>
      <c r="B26" s="306" t="s">
        <v>112</v>
      </c>
      <c r="C26" s="583">
        <f t="shared" ref="C26:O26" si="3">C14-C25</f>
        <v>0</v>
      </c>
      <c r="D26" s="583">
        <f t="shared" si="3"/>
        <v>0</v>
      </c>
      <c r="E26" s="583">
        <f t="shared" si="3"/>
        <v>539309</v>
      </c>
      <c r="F26" s="583">
        <f t="shared" si="3"/>
        <v>9808</v>
      </c>
      <c r="G26" s="583">
        <f t="shared" si="3"/>
        <v>-110693</v>
      </c>
      <c r="H26" s="583">
        <f t="shared" si="3"/>
        <v>389308</v>
      </c>
      <c r="I26" s="583">
        <f t="shared" si="3"/>
        <v>-110692</v>
      </c>
      <c r="J26" s="583">
        <f t="shared" si="3"/>
        <v>-717040</v>
      </c>
      <c r="K26" s="583">
        <f t="shared" si="3"/>
        <v>74658</v>
      </c>
      <c r="L26" s="583">
        <f t="shared" si="3"/>
        <v>-74658</v>
      </c>
      <c r="M26" s="583">
        <f t="shared" si="3"/>
        <v>0</v>
      </c>
      <c r="N26" s="583">
        <f t="shared" si="3"/>
        <v>0</v>
      </c>
      <c r="O26" s="117">
        <f t="shared" si="3"/>
        <v>0</v>
      </c>
    </row>
    <row r="27" spans="1:15" x14ac:dyDescent="0.25">
      <c r="A27" s="119"/>
    </row>
    <row r="28" spans="1:15" x14ac:dyDescent="0.25">
      <c r="B28" s="120"/>
      <c r="C28" s="121"/>
      <c r="D28" s="121"/>
      <c r="O28" s="118"/>
    </row>
    <row r="29" spans="1:15" x14ac:dyDescent="0.25">
      <c r="O29" s="118"/>
    </row>
    <row r="30" spans="1:15" x14ac:dyDescent="0.25">
      <c r="O30" s="118"/>
    </row>
    <row r="31" spans="1:15" x14ac:dyDescent="0.25">
      <c r="O31" s="118"/>
    </row>
    <row r="32" spans="1:15" x14ac:dyDescent="0.25">
      <c r="O32" s="118"/>
    </row>
    <row r="33" spans="15:15" x14ac:dyDescent="0.25">
      <c r="O33" s="118"/>
    </row>
    <row r="34" spans="15:15" x14ac:dyDescent="0.25">
      <c r="O34" s="118"/>
    </row>
    <row r="35" spans="15:15" x14ac:dyDescent="0.25">
      <c r="O35" s="118"/>
    </row>
    <row r="36" spans="15:15" x14ac:dyDescent="0.25">
      <c r="O36" s="118"/>
    </row>
    <row r="37" spans="15:15" x14ac:dyDescent="0.25">
      <c r="O37" s="118"/>
    </row>
    <row r="38" spans="15:15" x14ac:dyDescent="0.25">
      <c r="O38" s="118"/>
    </row>
    <row r="39" spans="15:15" x14ac:dyDescent="0.25">
      <c r="O39" s="118"/>
    </row>
    <row r="40" spans="15:15" x14ac:dyDescent="0.25">
      <c r="O40" s="118"/>
    </row>
    <row r="41" spans="15:15" x14ac:dyDescent="0.25">
      <c r="O41" s="118"/>
    </row>
    <row r="42" spans="15:15" x14ac:dyDescent="0.25">
      <c r="O42" s="118"/>
    </row>
    <row r="43" spans="15:15" x14ac:dyDescent="0.25">
      <c r="O43" s="118"/>
    </row>
    <row r="44" spans="15:15" x14ac:dyDescent="0.25">
      <c r="O44" s="118"/>
    </row>
    <row r="45" spans="15:15" x14ac:dyDescent="0.25">
      <c r="O45" s="118"/>
    </row>
    <row r="46" spans="15:15" x14ac:dyDescent="0.25">
      <c r="O46" s="118"/>
    </row>
    <row r="47" spans="15:15" x14ac:dyDescent="0.25">
      <c r="O47" s="118"/>
    </row>
    <row r="48" spans="15:15" x14ac:dyDescent="0.25">
      <c r="O48" s="118"/>
    </row>
    <row r="49" spans="15:15" x14ac:dyDescent="0.25">
      <c r="O49" s="118"/>
    </row>
    <row r="50" spans="15:15" x14ac:dyDescent="0.25">
      <c r="O50" s="118"/>
    </row>
    <row r="51" spans="15:15" x14ac:dyDescent="0.25">
      <c r="O51" s="118"/>
    </row>
    <row r="52" spans="15:15" x14ac:dyDescent="0.25">
      <c r="O52" s="118"/>
    </row>
    <row r="53" spans="15:15" x14ac:dyDescent="0.25">
      <c r="O53" s="118"/>
    </row>
    <row r="54" spans="15:15" x14ac:dyDescent="0.25">
      <c r="O54" s="118"/>
    </row>
    <row r="55" spans="15:15" x14ac:dyDescent="0.25">
      <c r="O55" s="118"/>
    </row>
    <row r="56" spans="15:15" x14ac:dyDescent="0.25">
      <c r="O56" s="118"/>
    </row>
    <row r="57" spans="15:15" x14ac:dyDescent="0.25">
      <c r="O57" s="118"/>
    </row>
    <row r="58" spans="15:15" x14ac:dyDescent="0.25">
      <c r="O58" s="118"/>
    </row>
    <row r="59" spans="15:15" x14ac:dyDescent="0.25">
      <c r="O59" s="118"/>
    </row>
    <row r="60" spans="15:15" x14ac:dyDescent="0.25">
      <c r="O60" s="118"/>
    </row>
    <row r="61" spans="15:15" x14ac:dyDescent="0.25">
      <c r="O61" s="118"/>
    </row>
    <row r="62" spans="15:15" x14ac:dyDescent="0.25">
      <c r="O62" s="118"/>
    </row>
    <row r="63" spans="15:15" x14ac:dyDescent="0.25">
      <c r="O63" s="118"/>
    </row>
    <row r="64" spans="15:15" x14ac:dyDescent="0.25">
      <c r="O64" s="118"/>
    </row>
    <row r="65" spans="15:15" x14ac:dyDescent="0.25">
      <c r="O65" s="118"/>
    </row>
    <row r="66" spans="15:15" x14ac:dyDescent="0.25">
      <c r="O66" s="118"/>
    </row>
    <row r="67" spans="15:15" x14ac:dyDescent="0.25">
      <c r="O67" s="118"/>
    </row>
    <row r="68" spans="15:15" x14ac:dyDescent="0.25">
      <c r="O68" s="118"/>
    </row>
    <row r="69" spans="15:15" x14ac:dyDescent="0.25">
      <c r="O69" s="118"/>
    </row>
    <row r="70" spans="15:15" x14ac:dyDescent="0.25">
      <c r="O70" s="118"/>
    </row>
    <row r="71" spans="15:15" x14ac:dyDescent="0.25">
      <c r="O71" s="118"/>
    </row>
    <row r="72" spans="15:15" x14ac:dyDescent="0.25">
      <c r="O72" s="118"/>
    </row>
    <row r="73" spans="15:15" x14ac:dyDescent="0.25">
      <c r="O73" s="118"/>
    </row>
    <row r="74" spans="15:15" x14ac:dyDescent="0.25">
      <c r="O74" s="118"/>
    </row>
    <row r="75" spans="15:15" x14ac:dyDescent="0.25">
      <c r="O75" s="118"/>
    </row>
    <row r="76" spans="15:15" x14ac:dyDescent="0.25">
      <c r="O76" s="118"/>
    </row>
    <row r="77" spans="15:15" x14ac:dyDescent="0.25">
      <c r="O77" s="118"/>
    </row>
    <row r="78" spans="15:15" x14ac:dyDescent="0.25">
      <c r="O78" s="118"/>
    </row>
    <row r="79" spans="15:15" x14ac:dyDescent="0.25">
      <c r="O79" s="118"/>
    </row>
    <row r="80" spans="15:15" x14ac:dyDescent="0.25">
      <c r="O80" s="118"/>
    </row>
    <row r="81" spans="15:15" x14ac:dyDescent="0.25">
      <c r="O81" s="118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C25"/>
  <sheetViews>
    <sheetView zoomScaleNormal="100" workbookViewId="0">
      <selection activeCell="J7" sqref="J7"/>
    </sheetView>
  </sheetViews>
  <sheetFormatPr defaultRowHeight="12.75" x14ac:dyDescent="0.2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 x14ac:dyDescent="0.2">
      <c r="A1" s="658" t="str">
        <f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658"/>
    </row>
    <row r="2" spans="1:3" ht="22.5" customHeight="1" thickBot="1" x14ac:dyDescent="0.25">
      <c r="A2" s="400"/>
      <c r="B2" s="401" t="s">
        <v>14</v>
      </c>
    </row>
    <row r="3" spans="1:3" s="49" customFormat="1" ht="24" customHeight="1" thickBot="1" x14ac:dyDescent="0.25">
      <c r="A3" s="308" t="s">
        <v>53</v>
      </c>
      <c r="B3" s="399" t="str">
        <f>+CONCATENATE(LEFT(ÖSSZEFÜGGÉSEK!A5,4),". évi támogatás összesen")</f>
        <v>2017. évi támogatás összesen</v>
      </c>
    </row>
    <row r="4" spans="1:3" s="50" customFormat="1" ht="13.5" thickBot="1" x14ac:dyDescent="0.25">
      <c r="A4" s="196" t="s">
        <v>504</v>
      </c>
      <c r="B4" s="197" t="s">
        <v>505</v>
      </c>
    </row>
    <row r="5" spans="1:3" x14ac:dyDescent="0.2">
      <c r="A5" s="122" t="s">
        <v>583</v>
      </c>
      <c r="B5" s="432">
        <v>661000</v>
      </c>
    </row>
    <row r="6" spans="1:3" ht="12.75" customHeight="1" x14ac:dyDescent="0.2">
      <c r="A6" s="123" t="s">
        <v>584</v>
      </c>
      <c r="B6" s="432">
        <v>1484000</v>
      </c>
    </row>
    <row r="7" spans="1:3" x14ac:dyDescent="0.2">
      <c r="A7" s="123" t="s">
        <v>585</v>
      </c>
      <c r="B7" s="432">
        <v>390000</v>
      </c>
    </row>
    <row r="8" spans="1:3" x14ac:dyDescent="0.2">
      <c r="A8" s="123"/>
      <c r="B8" s="432"/>
    </row>
    <row r="9" spans="1:3" x14ac:dyDescent="0.2">
      <c r="A9" s="123"/>
      <c r="B9" s="432"/>
    </row>
    <row r="10" spans="1:3" x14ac:dyDescent="0.2">
      <c r="A10" s="123"/>
      <c r="B10" s="432"/>
    </row>
    <row r="11" spans="1:3" x14ac:dyDescent="0.2">
      <c r="A11" s="123"/>
      <c r="B11" s="432"/>
    </row>
    <row r="12" spans="1:3" x14ac:dyDescent="0.2">
      <c r="A12" s="123"/>
      <c r="B12" s="432"/>
    </row>
    <row r="13" spans="1:3" x14ac:dyDescent="0.2">
      <c r="A13" s="123"/>
      <c r="B13" s="432"/>
      <c r="C13" s="659" t="s">
        <v>540</v>
      </c>
    </row>
    <row r="14" spans="1:3" x14ac:dyDescent="0.2">
      <c r="A14" s="123"/>
      <c r="B14" s="432"/>
      <c r="C14" s="659"/>
    </row>
    <row r="15" spans="1:3" x14ac:dyDescent="0.2">
      <c r="A15" s="123"/>
      <c r="B15" s="432"/>
      <c r="C15" s="659"/>
    </row>
    <row r="16" spans="1:3" x14ac:dyDescent="0.2">
      <c r="A16" s="123"/>
      <c r="B16" s="432"/>
      <c r="C16" s="659"/>
    </row>
    <row r="17" spans="1:3" x14ac:dyDescent="0.2">
      <c r="A17" s="123"/>
      <c r="B17" s="432"/>
      <c r="C17" s="659"/>
    </row>
    <row r="18" spans="1:3" x14ac:dyDescent="0.2">
      <c r="A18" s="123"/>
      <c r="B18" s="432"/>
      <c r="C18" s="659"/>
    </row>
    <row r="19" spans="1:3" x14ac:dyDescent="0.2">
      <c r="A19" s="123"/>
      <c r="B19" s="432"/>
      <c r="C19" s="659"/>
    </row>
    <row r="20" spans="1:3" x14ac:dyDescent="0.2">
      <c r="A20" s="123"/>
      <c r="B20" s="432"/>
      <c r="C20" s="659"/>
    </row>
    <row r="21" spans="1:3" x14ac:dyDescent="0.2">
      <c r="A21" s="123"/>
      <c r="B21" s="432"/>
      <c r="C21" s="659"/>
    </row>
    <row r="22" spans="1:3" x14ac:dyDescent="0.2">
      <c r="A22" s="123"/>
      <c r="B22" s="432"/>
      <c r="C22" s="659"/>
    </row>
    <row r="23" spans="1:3" x14ac:dyDescent="0.2">
      <c r="A23" s="123"/>
      <c r="B23" s="432"/>
      <c r="C23" s="659"/>
    </row>
    <row r="24" spans="1:3" ht="13.5" thickBot="1" x14ac:dyDescent="0.25">
      <c r="A24" s="124"/>
      <c r="B24" s="432"/>
      <c r="C24" s="659"/>
    </row>
    <row r="25" spans="1:3" s="52" customFormat="1" ht="19.5" customHeight="1" thickBot="1" x14ac:dyDescent="0.25">
      <c r="A25" s="35" t="s">
        <v>54</v>
      </c>
      <c r="B25" s="51">
        <f>SUM(B5:B24)</f>
        <v>2535000</v>
      </c>
      <c r="C25" s="659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zoomScale="145" zoomScaleNormal="145" workbookViewId="0">
      <selection activeCell="D5" sqref="D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663" t="str">
        <f>+CONCATENATE("K I M U T A T Á S",CHAR(10),"a ",LEFT(ÖSSZEFÜGGÉSEK!A5,4),". évben céljelleggel juttatott támogatásokról")</f>
        <v>K I M U T A T Á S
a 2017. évben céljelleggel juttatott támogatásokról</v>
      </c>
      <c r="B1" s="663"/>
      <c r="C1" s="663"/>
      <c r="D1" s="663"/>
    </row>
    <row r="2" spans="1:4" ht="17.25" customHeight="1" x14ac:dyDescent="0.25">
      <c r="A2" s="398"/>
      <c r="B2" s="398"/>
      <c r="C2" s="398"/>
      <c r="D2" s="398"/>
    </row>
    <row r="3" spans="1:4" ht="13.5" thickBot="1" x14ac:dyDescent="0.25">
      <c r="A3" s="218"/>
      <c r="B3" s="218"/>
      <c r="C3" s="660" t="str">
        <f>'4.sz tájékoztató t.'!O2</f>
        <v>Forintban!</v>
      </c>
      <c r="D3" s="660"/>
    </row>
    <row r="4" spans="1:4" ht="42.75" customHeight="1" thickBot="1" x14ac:dyDescent="0.25">
      <c r="A4" s="402" t="s">
        <v>70</v>
      </c>
      <c r="B4" s="403" t="s">
        <v>126</v>
      </c>
      <c r="C4" s="403" t="s">
        <v>127</v>
      </c>
      <c r="D4" s="404" t="s">
        <v>15</v>
      </c>
    </row>
    <row r="5" spans="1:4" ht="15.95" customHeight="1" x14ac:dyDescent="0.2">
      <c r="A5" s="219" t="s">
        <v>19</v>
      </c>
      <c r="B5" s="29" t="s">
        <v>586</v>
      </c>
      <c r="C5" s="29" t="s">
        <v>587</v>
      </c>
      <c r="D5" s="584">
        <v>150000</v>
      </c>
    </row>
    <row r="6" spans="1:4" ht="15.95" customHeight="1" x14ac:dyDescent="0.2">
      <c r="A6" s="220" t="s">
        <v>20</v>
      </c>
      <c r="B6" s="30"/>
      <c r="C6" s="30"/>
      <c r="D6" s="585"/>
    </row>
    <row r="7" spans="1:4" ht="15.95" customHeight="1" x14ac:dyDescent="0.2">
      <c r="A7" s="220" t="s">
        <v>21</v>
      </c>
      <c r="B7" s="30"/>
      <c r="C7" s="30"/>
      <c r="D7" s="585"/>
    </row>
    <row r="8" spans="1:4" ht="15.95" customHeight="1" x14ac:dyDescent="0.2">
      <c r="A8" s="220" t="s">
        <v>22</v>
      </c>
      <c r="B8" s="30"/>
      <c r="C8" s="30"/>
      <c r="D8" s="585"/>
    </row>
    <row r="9" spans="1:4" ht="15.95" customHeight="1" x14ac:dyDescent="0.2">
      <c r="A9" s="220" t="s">
        <v>23</v>
      </c>
      <c r="B9" s="30"/>
      <c r="C9" s="30"/>
      <c r="D9" s="585"/>
    </row>
    <row r="10" spans="1:4" ht="15.95" customHeight="1" x14ac:dyDescent="0.2">
      <c r="A10" s="220" t="s">
        <v>24</v>
      </c>
      <c r="B10" s="30"/>
      <c r="C10" s="30"/>
      <c r="D10" s="585"/>
    </row>
    <row r="11" spans="1:4" ht="15.95" customHeight="1" x14ac:dyDescent="0.2">
      <c r="A11" s="220" t="s">
        <v>25</v>
      </c>
      <c r="B11" s="30"/>
      <c r="C11" s="30"/>
      <c r="D11" s="585"/>
    </row>
    <row r="12" spans="1:4" ht="15.95" customHeight="1" x14ac:dyDescent="0.2">
      <c r="A12" s="220" t="s">
        <v>26</v>
      </c>
      <c r="B12" s="30"/>
      <c r="C12" s="30"/>
      <c r="D12" s="585"/>
    </row>
    <row r="13" spans="1:4" ht="15.95" customHeight="1" x14ac:dyDescent="0.2">
      <c r="A13" s="220" t="s">
        <v>27</v>
      </c>
      <c r="B13" s="30"/>
      <c r="C13" s="30"/>
      <c r="D13" s="585"/>
    </row>
    <row r="14" spans="1:4" ht="15.95" customHeight="1" x14ac:dyDescent="0.2">
      <c r="A14" s="220" t="s">
        <v>28</v>
      </c>
      <c r="B14" s="30"/>
      <c r="C14" s="30"/>
      <c r="D14" s="585"/>
    </row>
    <row r="15" spans="1:4" ht="15.95" customHeight="1" x14ac:dyDescent="0.2">
      <c r="A15" s="220" t="s">
        <v>29</v>
      </c>
      <c r="B15" s="30"/>
      <c r="C15" s="30"/>
      <c r="D15" s="585"/>
    </row>
    <row r="16" spans="1:4" ht="15.95" customHeight="1" x14ac:dyDescent="0.2">
      <c r="A16" s="220" t="s">
        <v>30</v>
      </c>
      <c r="B16" s="30"/>
      <c r="C16" s="30"/>
      <c r="D16" s="585"/>
    </row>
    <row r="17" spans="1:4" ht="15.95" customHeight="1" x14ac:dyDescent="0.2">
      <c r="A17" s="220" t="s">
        <v>31</v>
      </c>
      <c r="B17" s="30"/>
      <c r="C17" s="30"/>
      <c r="D17" s="585"/>
    </row>
    <row r="18" spans="1:4" ht="15.95" customHeight="1" x14ac:dyDescent="0.2">
      <c r="A18" s="220" t="s">
        <v>32</v>
      </c>
      <c r="B18" s="30"/>
      <c r="C18" s="30"/>
      <c r="D18" s="585"/>
    </row>
    <row r="19" spans="1:4" ht="15.95" customHeight="1" x14ac:dyDescent="0.2">
      <c r="A19" s="220" t="s">
        <v>33</v>
      </c>
      <c r="B19" s="30"/>
      <c r="C19" s="30"/>
      <c r="D19" s="585"/>
    </row>
    <row r="20" spans="1:4" ht="15.95" customHeight="1" x14ac:dyDescent="0.2">
      <c r="A20" s="220" t="s">
        <v>34</v>
      </c>
      <c r="B20" s="30"/>
      <c r="C20" s="30"/>
      <c r="D20" s="585"/>
    </row>
    <row r="21" spans="1:4" ht="15.95" customHeight="1" x14ac:dyDescent="0.2">
      <c r="A21" s="220" t="s">
        <v>35</v>
      </c>
      <c r="B21" s="30"/>
      <c r="C21" s="30"/>
      <c r="D21" s="585"/>
    </row>
    <row r="22" spans="1:4" ht="15.95" customHeight="1" x14ac:dyDescent="0.2">
      <c r="A22" s="220" t="s">
        <v>36</v>
      </c>
      <c r="B22" s="30"/>
      <c r="C22" s="30"/>
      <c r="D22" s="585"/>
    </row>
    <row r="23" spans="1:4" ht="15.95" customHeight="1" x14ac:dyDescent="0.2">
      <c r="A23" s="220" t="s">
        <v>37</v>
      </c>
      <c r="B23" s="30"/>
      <c r="C23" s="30"/>
      <c r="D23" s="585"/>
    </row>
    <row r="24" spans="1:4" ht="15.95" customHeight="1" x14ac:dyDescent="0.2">
      <c r="A24" s="220" t="s">
        <v>38</v>
      </c>
      <c r="B24" s="30"/>
      <c r="C24" s="30"/>
      <c r="D24" s="585"/>
    </row>
    <row r="25" spans="1:4" ht="15.95" customHeight="1" x14ac:dyDescent="0.2">
      <c r="A25" s="220" t="s">
        <v>39</v>
      </c>
      <c r="B25" s="30"/>
      <c r="C25" s="30"/>
      <c r="D25" s="585"/>
    </row>
    <row r="26" spans="1:4" ht="15.95" customHeight="1" x14ac:dyDescent="0.2">
      <c r="A26" s="220" t="s">
        <v>40</v>
      </c>
      <c r="B26" s="30"/>
      <c r="C26" s="30"/>
      <c r="D26" s="585"/>
    </row>
    <row r="27" spans="1:4" ht="15.95" customHeight="1" x14ac:dyDescent="0.2">
      <c r="A27" s="220" t="s">
        <v>41</v>
      </c>
      <c r="B27" s="30"/>
      <c r="C27" s="30"/>
      <c r="D27" s="585"/>
    </row>
    <row r="28" spans="1:4" ht="15.95" customHeight="1" x14ac:dyDescent="0.2">
      <c r="A28" s="220" t="s">
        <v>42</v>
      </c>
      <c r="B28" s="30"/>
      <c r="C28" s="30"/>
      <c r="D28" s="585"/>
    </row>
    <row r="29" spans="1:4" ht="15.95" customHeight="1" x14ac:dyDescent="0.2">
      <c r="A29" s="220" t="s">
        <v>43</v>
      </c>
      <c r="B29" s="30"/>
      <c r="C29" s="30"/>
      <c r="D29" s="585"/>
    </row>
    <row r="30" spans="1:4" ht="15.95" customHeight="1" x14ac:dyDescent="0.2">
      <c r="A30" s="220" t="s">
        <v>44</v>
      </c>
      <c r="B30" s="30"/>
      <c r="C30" s="30"/>
      <c r="D30" s="585"/>
    </row>
    <row r="31" spans="1:4" ht="15.95" customHeight="1" x14ac:dyDescent="0.2">
      <c r="A31" s="220" t="s">
        <v>45</v>
      </c>
      <c r="B31" s="30"/>
      <c r="C31" s="30"/>
      <c r="D31" s="585"/>
    </row>
    <row r="32" spans="1:4" ht="15.95" customHeight="1" x14ac:dyDescent="0.2">
      <c r="A32" s="220" t="s">
        <v>46</v>
      </c>
      <c r="B32" s="30"/>
      <c r="C32" s="30"/>
      <c r="D32" s="585"/>
    </row>
    <row r="33" spans="1:4" ht="15.95" customHeight="1" x14ac:dyDescent="0.2">
      <c r="A33" s="220" t="s">
        <v>47</v>
      </c>
      <c r="B33" s="30"/>
      <c r="C33" s="30"/>
      <c r="D33" s="585"/>
    </row>
    <row r="34" spans="1:4" ht="15.95" customHeight="1" x14ac:dyDescent="0.2">
      <c r="A34" s="220" t="s">
        <v>128</v>
      </c>
      <c r="B34" s="30"/>
      <c r="C34" s="30"/>
      <c r="D34" s="586"/>
    </row>
    <row r="35" spans="1:4" ht="15.95" customHeight="1" x14ac:dyDescent="0.2">
      <c r="A35" s="220" t="s">
        <v>129</v>
      </c>
      <c r="B35" s="30"/>
      <c r="C35" s="30"/>
      <c r="D35" s="586"/>
    </row>
    <row r="36" spans="1:4" ht="15.95" customHeight="1" x14ac:dyDescent="0.2">
      <c r="A36" s="220" t="s">
        <v>130</v>
      </c>
      <c r="B36" s="30"/>
      <c r="C36" s="30"/>
      <c r="D36" s="586"/>
    </row>
    <row r="37" spans="1:4" ht="15.95" customHeight="1" thickBot="1" x14ac:dyDescent="0.25">
      <c r="A37" s="221" t="s">
        <v>131</v>
      </c>
      <c r="B37" s="31"/>
      <c r="C37" s="31"/>
      <c r="D37" s="587"/>
    </row>
    <row r="38" spans="1:4" ht="15.95" customHeight="1" thickBot="1" x14ac:dyDescent="0.25">
      <c r="A38" s="661" t="s">
        <v>54</v>
      </c>
      <c r="B38" s="662"/>
      <c r="C38" s="222"/>
      <c r="D38" s="588">
        <f>SUM(D5:D37)</f>
        <v>150000</v>
      </c>
    </row>
    <row r="39" spans="1:4" x14ac:dyDescent="0.2">
      <c r="A39" t="s">
        <v>205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zoomScale="120" zoomScaleNormal="120" zoomScaleSheetLayoutView="100" workbookViewId="0">
      <selection activeCell="H19" sqref="H19"/>
    </sheetView>
  </sheetViews>
  <sheetFormatPr defaultRowHeight="15.75" x14ac:dyDescent="0.25"/>
  <cols>
    <col min="1" max="1" width="9" style="406" customWidth="1"/>
    <col min="2" max="2" width="66.33203125" style="406" bestFit="1" customWidth="1"/>
    <col min="3" max="3" width="15.5" style="407" customWidth="1"/>
    <col min="4" max="5" width="15.5" style="406" customWidth="1"/>
    <col min="6" max="6" width="9" style="440" customWidth="1"/>
    <col min="7" max="16384" width="9.33203125" style="440"/>
  </cols>
  <sheetData>
    <row r="1" spans="1:5" ht="15.95" customHeight="1" x14ac:dyDescent="0.25">
      <c r="A1" s="592" t="s">
        <v>16</v>
      </c>
      <c r="B1" s="592"/>
      <c r="C1" s="592"/>
      <c r="D1" s="592"/>
      <c r="E1" s="592"/>
    </row>
    <row r="2" spans="1:5" ht="15.95" customHeight="1" thickBot="1" x14ac:dyDescent="0.3">
      <c r="A2" s="593" t="s">
        <v>153</v>
      </c>
      <c r="B2" s="593"/>
      <c r="D2" s="147"/>
      <c r="E2" s="324" t="str">
        <f>'4.sz tájékoztató t.'!O2</f>
        <v>Forintban!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+CONCATENATE(LEFT(ÖSSZEFÜGGÉSEK!A5,4)+1,". évi")</f>
        <v>2018. évi</v>
      </c>
      <c r="D3" s="431" t="str">
        <f>+CONCATENATE(LEFT(ÖSSZEFÜGGÉSEK!A5,4)+2,". évi")</f>
        <v>2019. évi</v>
      </c>
      <c r="E3" s="167" t="str">
        <f>+CONCATENATE(LEFT(ÖSSZEFÜGGÉSEK!A5,4)+3,". évi")</f>
        <v>2020. évi</v>
      </c>
    </row>
    <row r="4" spans="1:5" s="441" customFormat="1" ht="12" customHeight="1" thickBot="1" x14ac:dyDescent="0.25">
      <c r="A4" s="32" t="s">
        <v>504</v>
      </c>
      <c r="B4" s="33" t="s">
        <v>505</v>
      </c>
      <c r="C4" s="33" t="s">
        <v>506</v>
      </c>
      <c r="D4" s="33" t="s">
        <v>508</v>
      </c>
      <c r="E4" s="475" t="s">
        <v>507</v>
      </c>
    </row>
    <row r="5" spans="1:5" s="442" customFormat="1" ht="12" customHeight="1" thickBot="1" x14ac:dyDescent="0.25">
      <c r="A5" s="20" t="s">
        <v>19</v>
      </c>
      <c r="B5" s="21" t="s">
        <v>544</v>
      </c>
      <c r="C5" s="492"/>
      <c r="D5" s="492"/>
      <c r="E5" s="493"/>
    </row>
    <row r="6" spans="1:5" s="442" customFormat="1" ht="12" customHeight="1" thickBot="1" x14ac:dyDescent="0.25">
      <c r="A6" s="20" t="s">
        <v>20</v>
      </c>
      <c r="B6" s="309" t="s">
        <v>384</v>
      </c>
      <c r="C6" s="492"/>
      <c r="D6" s="492"/>
      <c r="E6" s="493"/>
    </row>
    <row r="7" spans="1:5" s="442" customFormat="1" ht="12" customHeight="1" thickBot="1" x14ac:dyDescent="0.25">
      <c r="A7" s="20" t="s">
        <v>21</v>
      </c>
      <c r="B7" s="21" t="s">
        <v>392</v>
      </c>
      <c r="C7" s="492"/>
      <c r="D7" s="492"/>
      <c r="E7" s="493"/>
    </row>
    <row r="8" spans="1:5" s="442" customFormat="1" ht="12" customHeight="1" thickBot="1" x14ac:dyDescent="0.25">
      <c r="A8" s="20" t="s">
        <v>174</v>
      </c>
      <c r="B8" s="21" t="s">
        <v>273</v>
      </c>
      <c r="C8" s="430">
        <f>SUM(C9:C15)</f>
        <v>0</v>
      </c>
      <c r="D8" s="430">
        <f>SUM(D9:D15)</f>
        <v>0</v>
      </c>
      <c r="E8" s="474">
        <f>SUM(E9:E15)</f>
        <v>0</v>
      </c>
    </row>
    <row r="9" spans="1:5" s="442" customFormat="1" ht="12" customHeight="1" x14ac:dyDescent="0.2">
      <c r="A9" s="15" t="s">
        <v>274</v>
      </c>
      <c r="B9" s="443" t="s">
        <v>568</v>
      </c>
      <c r="C9" s="425"/>
      <c r="D9" s="425">
        <f>+D10+D11+D12</f>
        <v>0</v>
      </c>
      <c r="E9" s="282">
        <f>+E10+E11+E12</f>
        <v>0</v>
      </c>
    </row>
    <row r="10" spans="1:5" s="442" customFormat="1" ht="12" customHeight="1" x14ac:dyDescent="0.2">
      <c r="A10" s="14" t="s">
        <v>275</v>
      </c>
      <c r="B10" s="444" t="s">
        <v>569</v>
      </c>
      <c r="C10" s="424"/>
      <c r="D10" s="424"/>
      <c r="E10" s="281"/>
    </row>
    <row r="11" spans="1:5" s="442" customFormat="1" ht="12" customHeight="1" x14ac:dyDescent="0.2">
      <c r="A11" s="14" t="s">
        <v>276</v>
      </c>
      <c r="B11" s="444" t="s">
        <v>570</v>
      </c>
      <c r="C11" s="424"/>
      <c r="D11" s="424"/>
      <c r="E11" s="281"/>
    </row>
    <row r="12" spans="1:5" s="442" customFormat="1" ht="12" customHeight="1" x14ac:dyDescent="0.2">
      <c r="A12" s="14" t="s">
        <v>277</v>
      </c>
      <c r="B12" s="444" t="s">
        <v>571</v>
      </c>
      <c r="C12" s="424"/>
      <c r="D12" s="424"/>
      <c r="E12" s="281"/>
    </row>
    <row r="13" spans="1:5" s="442" customFormat="1" ht="12" customHeight="1" x14ac:dyDescent="0.2">
      <c r="A13" s="14" t="s">
        <v>565</v>
      </c>
      <c r="B13" s="444" t="s">
        <v>278</v>
      </c>
      <c r="C13" s="424"/>
      <c r="D13" s="424"/>
      <c r="E13" s="281"/>
    </row>
    <row r="14" spans="1:5" s="442" customFormat="1" ht="12" customHeight="1" x14ac:dyDescent="0.2">
      <c r="A14" s="14" t="s">
        <v>566</v>
      </c>
      <c r="B14" s="444" t="s">
        <v>279</v>
      </c>
      <c r="C14" s="424"/>
      <c r="D14" s="424"/>
      <c r="E14" s="281"/>
    </row>
    <row r="15" spans="1:5" s="442" customFormat="1" ht="12" customHeight="1" thickBot="1" x14ac:dyDescent="0.25">
      <c r="A15" s="16" t="s">
        <v>567</v>
      </c>
      <c r="B15" s="445" t="s">
        <v>280</v>
      </c>
      <c r="C15" s="426"/>
      <c r="D15" s="426"/>
      <c r="E15" s="283"/>
    </row>
    <row r="16" spans="1:5" s="442" customFormat="1" ht="12" customHeight="1" thickBot="1" x14ac:dyDescent="0.25">
      <c r="A16" s="20" t="s">
        <v>23</v>
      </c>
      <c r="B16" s="21" t="s">
        <v>547</v>
      </c>
      <c r="C16" s="492"/>
      <c r="D16" s="492"/>
      <c r="E16" s="493"/>
    </row>
    <row r="17" spans="1:6" s="442" customFormat="1" ht="12" customHeight="1" thickBot="1" x14ac:dyDescent="0.25">
      <c r="A17" s="20" t="s">
        <v>24</v>
      </c>
      <c r="B17" s="21" t="s">
        <v>10</v>
      </c>
      <c r="C17" s="492"/>
      <c r="D17" s="492"/>
      <c r="E17" s="493"/>
    </row>
    <row r="18" spans="1:6" s="442" customFormat="1" ht="12" customHeight="1" thickBot="1" x14ac:dyDescent="0.25">
      <c r="A18" s="20" t="s">
        <v>181</v>
      </c>
      <c r="B18" s="21" t="s">
        <v>546</v>
      </c>
      <c r="C18" s="492"/>
      <c r="D18" s="492"/>
      <c r="E18" s="493"/>
    </row>
    <row r="19" spans="1:6" s="442" customFormat="1" ht="12" customHeight="1" thickBot="1" x14ac:dyDescent="0.25">
      <c r="A19" s="20" t="s">
        <v>26</v>
      </c>
      <c r="B19" s="309" t="s">
        <v>545</v>
      </c>
      <c r="C19" s="492"/>
      <c r="D19" s="492"/>
      <c r="E19" s="493"/>
    </row>
    <row r="20" spans="1:6" s="442" customFormat="1" ht="12" customHeight="1" thickBot="1" x14ac:dyDescent="0.25">
      <c r="A20" s="20" t="s">
        <v>27</v>
      </c>
      <c r="B20" s="21" t="s">
        <v>313</v>
      </c>
      <c r="C20" s="430">
        <f>+C5+C6+C7+C8+C16+C17+C18+C19</f>
        <v>0</v>
      </c>
      <c r="D20" s="430">
        <f>+D5+D6+D7+D8+D16+D17+D18+D19</f>
        <v>0</v>
      </c>
      <c r="E20" s="320">
        <f>+E5+E6+E7+E8+E16+E17+E18+E19</f>
        <v>0</v>
      </c>
    </row>
    <row r="21" spans="1:6" s="442" customFormat="1" ht="12" customHeight="1" thickBot="1" x14ac:dyDescent="0.25">
      <c r="A21" s="20" t="s">
        <v>28</v>
      </c>
      <c r="B21" s="21" t="s">
        <v>548</v>
      </c>
      <c r="C21" s="539"/>
      <c r="D21" s="539"/>
      <c r="E21" s="540"/>
    </row>
    <row r="22" spans="1:6" s="442" customFormat="1" ht="12" customHeight="1" thickBot="1" x14ac:dyDescent="0.25">
      <c r="A22" s="20" t="s">
        <v>29</v>
      </c>
      <c r="B22" s="21" t="s">
        <v>549</v>
      </c>
      <c r="C22" s="430">
        <f>+C20+C21</f>
        <v>0</v>
      </c>
      <c r="D22" s="430">
        <f>+D20+D21</f>
        <v>0</v>
      </c>
      <c r="E22" s="474">
        <f>+E20+E21</f>
        <v>0</v>
      </c>
    </row>
    <row r="23" spans="1:6" s="442" customFormat="1" ht="12" customHeight="1" x14ac:dyDescent="0.2">
      <c r="A23" s="392"/>
      <c r="B23" s="393"/>
      <c r="C23" s="394"/>
      <c r="D23" s="536"/>
      <c r="E23" s="537"/>
    </row>
    <row r="24" spans="1:6" s="442" customFormat="1" ht="12" customHeight="1" x14ac:dyDescent="0.2">
      <c r="A24" s="592" t="s">
        <v>48</v>
      </c>
      <c r="B24" s="592"/>
      <c r="C24" s="592"/>
      <c r="D24" s="592"/>
      <c r="E24" s="592"/>
    </row>
    <row r="25" spans="1:6" s="442" customFormat="1" ht="12" customHeight="1" thickBot="1" x14ac:dyDescent="0.25">
      <c r="A25" s="594" t="s">
        <v>154</v>
      </c>
      <c r="B25" s="594"/>
      <c r="C25" s="407"/>
      <c r="D25" s="147"/>
      <c r="E25" s="324" t="str">
        <f>E2</f>
        <v>Forintban!</v>
      </c>
    </row>
    <row r="26" spans="1:6" s="442" customFormat="1" ht="24" customHeight="1" thickBot="1" x14ac:dyDescent="0.25">
      <c r="A26" s="23" t="s">
        <v>17</v>
      </c>
      <c r="B26" s="24" t="s">
        <v>49</v>
      </c>
      <c r="C26" s="24" t="str">
        <f>+C3</f>
        <v>2018. évi</v>
      </c>
      <c r="D26" s="24" t="str">
        <f>+D3</f>
        <v>2019. évi</v>
      </c>
      <c r="E26" s="167" t="str">
        <f>+E3</f>
        <v>2020. évi</v>
      </c>
      <c r="F26" s="538"/>
    </row>
    <row r="27" spans="1:6" s="442" customFormat="1" ht="12" customHeight="1" thickBot="1" x14ac:dyDescent="0.25">
      <c r="A27" s="435" t="s">
        <v>504</v>
      </c>
      <c r="B27" s="436" t="s">
        <v>505</v>
      </c>
      <c r="C27" s="436" t="s">
        <v>506</v>
      </c>
      <c r="D27" s="436" t="s">
        <v>508</v>
      </c>
      <c r="E27" s="532" t="s">
        <v>507</v>
      </c>
      <c r="F27" s="538"/>
    </row>
    <row r="28" spans="1:6" s="442" customFormat="1" ht="15" customHeight="1" thickBot="1" x14ac:dyDescent="0.25">
      <c r="A28" s="20" t="s">
        <v>19</v>
      </c>
      <c r="B28" s="27" t="s">
        <v>550</v>
      </c>
      <c r="C28" s="492"/>
      <c r="D28" s="492"/>
      <c r="E28" s="488"/>
      <c r="F28" s="538"/>
    </row>
    <row r="29" spans="1:6" ht="12" customHeight="1" thickBot="1" x14ac:dyDescent="0.3">
      <c r="A29" s="510" t="s">
        <v>20</v>
      </c>
      <c r="B29" s="533" t="s">
        <v>555</v>
      </c>
      <c r="C29" s="534">
        <f>+C30+C31+C32</f>
        <v>0</v>
      </c>
      <c r="D29" s="534">
        <f>+D30+D31+D32</f>
        <v>0</v>
      </c>
      <c r="E29" s="535">
        <f>+E30+E31+E32</f>
        <v>0</v>
      </c>
    </row>
    <row r="30" spans="1:6" ht="12" customHeight="1" x14ac:dyDescent="0.25">
      <c r="A30" s="15" t="s">
        <v>105</v>
      </c>
      <c r="B30" s="8" t="s">
        <v>235</v>
      </c>
      <c r="C30" s="425"/>
      <c r="D30" s="425"/>
      <c r="E30" s="282"/>
    </row>
    <row r="31" spans="1:6" ht="12" customHeight="1" x14ac:dyDescent="0.25">
      <c r="A31" s="15" t="s">
        <v>106</v>
      </c>
      <c r="B31" s="12" t="s">
        <v>188</v>
      </c>
      <c r="C31" s="424"/>
      <c r="D31" s="424"/>
      <c r="E31" s="281"/>
    </row>
    <row r="32" spans="1:6" ht="12" customHeight="1" thickBot="1" x14ac:dyDescent="0.3">
      <c r="A32" s="15" t="s">
        <v>107</v>
      </c>
      <c r="B32" s="311" t="s">
        <v>237</v>
      </c>
      <c r="C32" s="424"/>
      <c r="D32" s="424"/>
      <c r="E32" s="281"/>
    </row>
    <row r="33" spans="1:7" ht="12" customHeight="1" thickBot="1" x14ac:dyDescent="0.3">
      <c r="A33" s="20" t="s">
        <v>21</v>
      </c>
      <c r="B33" s="130" t="s">
        <v>459</v>
      </c>
      <c r="C33" s="423">
        <f>+C28+C29</f>
        <v>0</v>
      </c>
      <c r="D33" s="423">
        <f>+D28+D29</f>
        <v>0</v>
      </c>
      <c r="E33" s="280">
        <f>+E28+E29</f>
        <v>0</v>
      </c>
    </row>
    <row r="34" spans="1:7" ht="15" customHeight="1" thickBot="1" x14ac:dyDescent="0.3">
      <c r="A34" s="20" t="s">
        <v>22</v>
      </c>
      <c r="B34" s="130" t="s">
        <v>551</v>
      </c>
      <c r="C34" s="541"/>
      <c r="D34" s="541"/>
      <c r="E34" s="542"/>
      <c r="F34" s="455"/>
    </row>
    <row r="35" spans="1:7" s="442" customFormat="1" ht="12.95" customHeight="1" thickBot="1" x14ac:dyDescent="0.25">
      <c r="A35" s="312" t="s">
        <v>23</v>
      </c>
      <c r="B35" s="405" t="s">
        <v>552</v>
      </c>
      <c r="C35" s="531">
        <f>+C33+C34</f>
        <v>0</v>
      </c>
      <c r="D35" s="531">
        <f>+D33+D34</f>
        <v>0</v>
      </c>
      <c r="E35" s="525">
        <f>+E33+E34</f>
        <v>0</v>
      </c>
    </row>
    <row r="36" spans="1:7" x14ac:dyDescent="0.25">
      <c r="C36" s="406"/>
    </row>
    <row r="37" spans="1:7" x14ac:dyDescent="0.25">
      <c r="C37" s="406"/>
    </row>
    <row r="38" spans="1:7" x14ac:dyDescent="0.25">
      <c r="C38" s="406"/>
    </row>
    <row r="39" spans="1:7" ht="16.5" customHeight="1" x14ac:dyDescent="0.25">
      <c r="C39" s="406"/>
    </row>
    <row r="40" spans="1:7" x14ac:dyDescent="0.25">
      <c r="C40" s="406"/>
    </row>
    <row r="41" spans="1:7" x14ac:dyDescent="0.25">
      <c r="C41" s="406"/>
    </row>
    <row r="42" spans="1:7" s="406" customFormat="1" x14ac:dyDescent="0.25">
      <c r="F42" s="440"/>
      <c r="G42" s="440"/>
    </row>
    <row r="43" spans="1:7" s="406" customFormat="1" x14ac:dyDescent="0.25">
      <c r="F43" s="440"/>
      <c r="G43" s="440"/>
    </row>
    <row r="44" spans="1:7" s="406" customFormat="1" x14ac:dyDescent="0.25">
      <c r="F44" s="440"/>
      <c r="G44" s="440"/>
    </row>
    <row r="45" spans="1:7" s="406" customFormat="1" x14ac:dyDescent="0.25">
      <c r="F45" s="440"/>
      <c r="G45" s="440"/>
    </row>
    <row r="46" spans="1:7" s="406" customFormat="1" x14ac:dyDescent="0.25">
      <c r="F46" s="440"/>
      <c r="G46" s="440"/>
    </row>
    <row r="47" spans="1:7" s="406" customFormat="1" x14ac:dyDescent="0.25">
      <c r="F47" s="440"/>
      <c r="G47" s="440"/>
    </row>
    <row r="48" spans="1:7" s="406" customFormat="1" x14ac:dyDescent="0.25">
      <c r="F48" s="440"/>
      <c r="G48" s="440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2017.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3" sqref="B13"/>
    </sheetView>
  </sheetViews>
  <sheetFormatPr defaultRowHeight="12.75" x14ac:dyDescent="0.2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2" t="s">
        <v>16</v>
      </c>
      <c r="B1" s="592"/>
      <c r="C1" s="592"/>
    </row>
    <row r="2" spans="1:3" ht="15.95" customHeight="1" thickBot="1" x14ac:dyDescent="0.3">
      <c r="A2" s="593" t="s">
        <v>153</v>
      </c>
      <c r="B2" s="593"/>
      <c r="C2" s="324" t="str">
        <f>'1.2.sz.mell.'!C2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504</v>
      </c>
      <c r="C4" s="437" t="s">
        <v>505</v>
      </c>
    </row>
    <row r="5" spans="1:3" s="442" customFormat="1" ht="12" customHeight="1" thickBot="1" x14ac:dyDescent="0.25">
      <c r="A5" s="20" t="s">
        <v>19</v>
      </c>
      <c r="B5" s="21" t="s">
        <v>258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259</v>
      </c>
      <c r="C6" s="317"/>
    </row>
    <row r="7" spans="1:3" s="442" customFormat="1" ht="12" customHeight="1" x14ac:dyDescent="0.2">
      <c r="A7" s="14" t="s">
        <v>100</v>
      </c>
      <c r="B7" s="444" t="s">
        <v>260</v>
      </c>
      <c r="C7" s="316"/>
    </row>
    <row r="8" spans="1:3" s="442" customFormat="1" ht="12" customHeight="1" x14ac:dyDescent="0.2">
      <c r="A8" s="14" t="s">
        <v>101</v>
      </c>
      <c r="B8" s="444" t="s">
        <v>563</v>
      </c>
      <c r="C8" s="316"/>
    </row>
    <row r="9" spans="1:3" s="442" customFormat="1" ht="12" customHeight="1" x14ac:dyDescent="0.2">
      <c r="A9" s="14" t="s">
        <v>102</v>
      </c>
      <c r="B9" s="444" t="s">
        <v>262</v>
      </c>
      <c r="C9" s="316"/>
    </row>
    <row r="10" spans="1:3" s="442" customFormat="1" ht="12" customHeight="1" x14ac:dyDescent="0.2">
      <c r="A10" s="14" t="s">
        <v>149</v>
      </c>
      <c r="B10" s="310" t="s">
        <v>443</v>
      </c>
      <c r="C10" s="316"/>
    </row>
    <row r="11" spans="1:3" s="442" customFormat="1" ht="12" customHeight="1" thickBot="1" x14ac:dyDescent="0.25">
      <c r="A11" s="16" t="s">
        <v>103</v>
      </c>
      <c r="B11" s="311" t="s">
        <v>444</v>
      </c>
      <c r="C11" s="316"/>
    </row>
    <row r="12" spans="1:3" s="442" customFormat="1" ht="12" customHeight="1" thickBot="1" x14ac:dyDescent="0.25">
      <c r="A12" s="20" t="s">
        <v>20</v>
      </c>
      <c r="B12" s="309" t="s">
        <v>263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264</v>
      </c>
      <c r="C13" s="317"/>
    </row>
    <row r="14" spans="1:3" s="442" customFormat="1" ht="12" customHeight="1" x14ac:dyDescent="0.2">
      <c r="A14" s="14" t="s">
        <v>106</v>
      </c>
      <c r="B14" s="444" t="s">
        <v>265</v>
      </c>
      <c r="C14" s="316"/>
    </row>
    <row r="15" spans="1:3" s="442" customFormat="1" ht="12" customHeight="1" x14ac:dyDescent="0.2">
      <c r="A15" s="14" t="s">
        <v>107</v>
      </c>
      <c r="B15" s="444" t="s">
        <v>433</v>
      </c>
      <c r="C15" s="316"/>
    </row>
    <row r="16" spans="1:3" s="442" customFormat="1" ht="12" customHeight="1" x14ac:dyDescent="0.2">
      <c r="A16" s="14" t="s">
        <v>108</v>
      </c>
      <c r="B16" s="444" t="s">
        <v>434</v>
      </c>
      <c r="C16" s="316"/>
    </row>
    <row r="17" spans="1:3" s="442" customFormat="1" ht="12" customHeight="1" x14ac:dyDescent="0.2">
      <c r="A17" s="14" t="s">
        <v>109</v>
      </c>
      <c r="B17" s="444" t="s">
        <v>266</v>
      </c>
      <c r="C17" s="316"/>
    </row>
    <row r="18" spans="1:3" s="442" customFormat="1" ht="12" customHeight="1" thickBot="1" x14ac:dyDescent="0.25">
      <c r="A18" s="16" t="s">
        <v>118</v>
      </c>
      <c r="B18" s="311" t="s">
        <v>267</v>
      </c>
      <c r="C18" s="318"/>
    </row>
    <row r="19" spans="1:3" s="442" customFormat="1" ht="12" customHeight="1" thickBot="1" x14ac:dyDescent="0.25">
      <c r="A19" s="20" t="s">
        <v>21</v>
      </c>
      <c r="B19" s="21" t="s">
        <v>268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269</v>
      </c>
      <c r="C20" s="317"/>
    </row>
    <row r="21" spans="1:3" s="442" customFormat="1" ht="12" customHeight="1" x14ac:dyDescent="0.2">
      <c r="A21" s="14" t="s">
        <v>89</v>
      </c>
      <c r="B21" s="444" t="s">
        <v>270</v>
      </c>
      <c r="C21" s="316"/>
    </row>
    <row r="22" spans="1:3" s="442" customFormat="1" ht="12" customHeight="1" x14ac:dyDescent="0.2">
      <c r="A22" s="14" t="s">
        <v>90</v>
      </c>
      <c r="B22" s="444" t="s">
        <v>435</v>
      </c>
      <c r="C22" s="316"/>
    </row>
    <row r="23" spans="1:3" s="442" customFormat="1" ht="12" customHeight="1" x14ac:dyDescent="0.2">
      <c r="A23" s="14" t="s">
        <v>91</v>
      </c>
      <c r="B23" s="444" t="s">
        <v>436</v>
      </c>
      <c r="C23" s="316"/>
    </row>
    <row r="24" spans="1:3" s="442" customFormat="1" ht="12" customHeight="1" x14ac:dyDescent="0.2">
      <c r="A24" s="14" t="s">
        <v>172</v>
      </c>
      <c r="B24" s="444" t="s">
        <v>271</v>
      </c>
      <c r="C24" s="316"/>
    </row>
    <row r="25" spans="1:3" s="442" customFormat="1" ht="12" customHeight="1" thickBot="1" x14ac:dyDescent="0.25">
      <c r="A25" s="16" t="s">
        <v>173</v>
      </c>
      <c r="B25" s="445" t="s">
        <v>272</v>
      </c>
      <c r="C25" s="318"/>
    </row>
    <row r="26" spans="1:3" s="442" customFormat="1" ht="12" customHeight="1" thickBot="1" x14ac:dyDescent="0.25">
      <c r="A26" s="20" t="s">
        <v>174</v>
      </c>
      <c r="B26" s="21" t="s">
        <v>564</v>
      </c>
      <c r="C26" s="320">
        <f>SUM(C27:C33)</f>
        <v>0</v>
      </c>
    </row>
    <row r="27" spans="1:3" s="442" customFormat="1" ht="12" customHeight="1" x14ac:dyDescent="0.2">
      <c r="A27" s="15" t="s">
        <v>274</v>
      </c>
      <c r="B27" s="443" t="s">
        <v>568</v>
      </c>
      <c r="C27" s="317"/>
    </row>
    <row r="28" spans="1:3" s="442" customFormat="1" ht="12" customHeight="1" x14ac:dyDescent="0.2">
      <c r="A28" s="14" t="s">
        <v>275</v>
      </c>
      <c r="B28" s="444" t="s">
        <v>569</v>
      </c>
      <c r="C28" s="316"/>
    </row>
    <row r="29" spans="1:3" s="442" customFormat="1" ht="12" customHeight="1" x14ac:dyDescent="0.2">
      <c r="A29" s="14" t="s">
        <v>276</v>
      </c>
      <c r="B29" s="444" t="s">
        <v>570</v>
      </c>
      <c r="C29" s="316"/>
    </row>
    <row r="30" spans="1:3" s="442" customFormat="1" ht="12" customHeight="1" x14ac:dyDescent="0.2">
      <c r="A30" s="14" t="s">
        <v>277</v>
      </c>
      <c r="B30" s="444" t="s">
        <v>571</v>
      </c>
      <c r="C30" s="316"/>
    </row>
    <row r="31" spans="1:3" s="442" customFormat="1" ht="12" customHeight="1" x14ac:dyDescent="0.2">
      <c r="A31" s="14" t="s">
        <v>565</v>
      </c>
      <c r="B31" s="444" t="s">
        <v>278</v>
      </c>
      <c r="C31" s="316"/>
    </row>
    <row r="32" spans="1:3" s="442" customFormat="1" ht="12" customHeight="1" x14ac:dyDescent="0.2">
      <c r="A32" s="14" t="s">
        <v>566</v>
      </c>
      <c r="B32" s="444" t="s">
        <v>279</v>
      </c>
      <c r="C32" s="316"/>
    </row>
    <row r="33" spans="1:3" s="442" customFormat="1" ht="12" customHeight="1" thickBot="1" x14ac:dyDescent="0.25">
      <c r="A33" s="16" t="s">
        <v>567</v>
      </c>
      <c r="B33" s="543" t="s">
        <v>280</v>
      </c>
      <c r="C33" s="318"/>
    </row>
    <row r="34" spans="1:3" s="442" customFormat="1" ht="12" customHeight="1" thickBot="1" x14ac:dyDescent="0.25">
      <c r="A34" s="20" t="s">
        <v>23</v>
      </c>
      <c r="B34" s="21" t="s">
        <v>445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283</v>
      </c>
      <c r="C35" s="317"/>
    </row>
    <row r="36" spans="1:3" s="442" customFormat="1" ht="12" customHeight="1" x14ac:dyDescent="0.2">
      <c r="A36" s="14" t="s">
        <v>93</v>
      </c>
      <c r="B36" s="444" t="s">
        <v>284</v>
      </c>
      <c r="C36" s="316"/>
    </row>
    <row r="37" spans="1:3" s="442" customFormat="1" ht="12" customHeight="1" x14ac:dyDescent="0.2">
      <c r="A37" s="14" t="s">
        <v>94</v>
      </c>
      <c r="B37" s="444" t="s">
        <v>285</v>
      </c>
      <c r="C37" s="316"/>
    </row>
    <row r="38" spans="1:3" s="442" customFormat="1" ht="12" customHeight="1" x14ac:dyDescent="0.2">
      <c r="A38" s="14" t="s">
        <v>176</v>
      </c>
      <c r="B38" s="444" t="s">
        <v>286</v>
      </c>
      <c r="C38" s="316"/>
    </row>
    <row r="39" spans="1:3" s="442" customFormat="1" ht="12" customHeight="1" x14ac:dyDescent="0.2">
      <c r="A39" s="14" t="s">
        <v>177</v>
      </c>
      <c r="B39" s="444" t="s">
        <v>287</v>
      </c>
      <c r="C39" s="316"/>
    </row>
    <row r="40" spans="1:3" s="442" customFormat="1" ht="12" customHeight="1" x14ac:dyDescent="0.2">
      <c r="A40" s="14" t="s">
        <v>178</v>
      </c>
      <c r="B40" s="444" t="s">
        <v>288</v>
      </c>
      <c r="C40" s="316"/>
    </row>
    <row r="41" spans="1:3" s="442" customFormat="1" ht="12" customHeight="1" x14ac:dyDescent="0.2">
      <c r="A41" s="14" t="s">
        <v>179</v>
      </c>
      <c r="B41" s="444" t="s">
        <v>289</v>
      </c>
      <c r="C41" s="316"/>
    </row>
    <row r="42" spans="1:3" s="442" customFormat="1" ht="12" customHeight="1" x14ac:dyDescent="0.2">
      <c r="A42" s="14" t="s">
        <v>180</v>
      </c>
      <c r="B42" s="444" t="s">
        <v>572</v>
      </c>
      <c r="C42" s="316"/>
    </row>
    <row r="43" spans="1:3" s="442" customFormat="1" ht="12" customHeight="1" x14ac:dyDescent="0.2">
      <c r="A43" s="14" t="s">
        <v>281</v>
      </c>
      <c r="B43" s="444" t="s">
        <v>291</v>
      </c>
      <c r="C43" s="319"/>
    </row>
    <row r="44" spans="1:3" s="442" customFormat="1" ht="12" customHeight="1" x14ac:dyDescent="0.2">
      <c r="A44" s="16" t="s">
        <v>282</v>
      </c>
      <c r="B44" s="445" t="s">
        <v>447</v>
      </c>
      <c r="C44" s="429"/>
    </row>
    <row r="45" spans="1:3" s="442" customFormat="1" ht="12" customHeight="1" thickBot="1" x14ac:dyDescent="0.25">
      <c r="A45" s="16" t="s">
        <v>446</v>
      </c>
      <c r="B45" s="311" t="s">
        <v>292</v>
      </c>
      <c r="C45" s="429"/>
    </row>
    <row r="46" spans="1:3" s="442" customFormat="1" ht="12" customHeight="1" thickBot="1" x14ac:dyDescent="0.25">
      <c r="A46" s="20" t="s">
        <v>24</v>
      </c>
      <c r="B46" s="21" t="s">
        <v>293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297</v>
      </c>
      <c r="C47" s="487"/>
    </row>
    <row r="48" spans="1:3" s="442" customFormat="1" ht="12" customHeight="1" x14ac:dyDescent="0.2">
      <c r="A48" s="14" t="s">
        <v>96</v>
      </c>
      <c r="B48" s="444" t="s">
        <v>298</v>
      </c>
      <c r="C48" s="319"/>
    </row>
    <row r="49" spans="1:3" s="442" customFormat="1" ht="12" customHeight="1" x14ac:dyDescent="0.2">
      <c r="A49" s="14" t="s">
        <v>294</v>
      </c>
      <c r="B49" s="444" t="s">
        <v>299</v>
      </c>
      <c r="C49" s="319"/>
    </row>
    <row r="50" spans="1:3" s="442" customFormat="1" ht="12" customHeight="1" x14ac:dyDescent="0.2">
      <c r="A50" s="14" t="s">
        <v>295</v>
      </c>
      <c r="B50" s="444" t="s">
        <v>300</v>
      </c>
      <c r="C50" s="319"/>
    </row>
    <row r="51" spans="1:3" s="442" customFormat="1" ht="12" customHeight="1" thickBot="1" x14ac:dyDescent="0.25">
      <c r="A51" s="16" t="s">
        <v>296</v>
      </c>
      <c r="B51" s="311" t="s">
        <v>301</v>
      </c>
      <c r="C51" s="429"/>
    </row>
    <row r="52" spans="1:3" s="442" customFormat="1" ht="12" customHeight="1" thickBot="1" x14ac:dyDescent="0.25">
      <c r="A52" s="20" t="s">
        <v>181</v>
      </c>
      <c r="B52" s="21" t="s">
        <v>302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303</v>
      </c>
      <c r="C53" s="317"/>
    </row>
    <row r="54" spans="1:3" s="442" customFormat="1" ht="12" customHeight="1" x14ac:dyDescent="0.2">
      <c r="A54" s="14" t="s">
        <v>98</v>
      </c>
      <c r="B54" s="444" t="s">
        <v>437</v>
      </c>
      <c r="C54" s="316"/>
    </row>
    <row r="55" spans="1:3" s="442" customFormat="1" ht="12" customHeight="1" x14ac:dyDescent="0.2">
      <c r="A55" s="14" t="s">
        <v>306</v>
      </c>
      <c r="B55" s="444" t="s">
        <v>304</v>
      </c>
      <c r="C55" s="316"/>
    </row>
    <row r="56" spans="1:3" s="442" customFormat="1" ht="12" customHeight="1" thickBot="1" x14ac:dyDescent="0.25">
      <c r="A56" s="16" t="s">
        <v>307</v>
      </c>
      <c r="B56" s="311" t="s">
        <v>305</v>
      </c>
      <c r="C56" s="318"/>
    </row>
    <row r="57" spans="1:3" s="442" customFormat="1" ht="12" customHeight="1" thickBot="1" x14ac:dyDescent="0.25">
      <c r="A57" s="20" t="s">
        <v>26</v>
      </c>
      <c r="B57" s="309" t="s">
        <v>308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310</v>
      </c>
      <c r="C58" s="319"/>
    </row>
    <row r="59" spans="1:3" s="442" customFormat="1" ht="12" customHeight="1" x14ac:dyDescent="0.2">
      <c r="A59" s="14" t="s">
        <v>183</v>
      </c>
      <c r="B59" s="444" t="s">
        <v>438</v>
      </c>
      <c r="C59" s="319"/>
    </row>
    <row r="60" spans="1:3" s="442" customFormat="1" ht="12" customHeight="1" x14ac:dyDescent="0.2">
      <c r="A60" s="14" t="s">
        <v>236</v>
      </c>
      <c r="B60" s="444" t="s">
        <v>311</v>
      </c>
      <c r="C60" s="319"/>
    </row>
    <row r="61" spans="1:3" s="442" customFormat="1" ht="12" customHeight="1" thickBot="1" x14ac:dyDescent="0.25">
      <c r="A61" s="16" t="s">
        <v>309</v>
      </c>
      <c r="B61" s="311" t="s">
        <v>312</v>
      </c>
      <c r="C61" s="319"/>
    </row>
    <row r="62" spans="1:3" s="442" customFormat="1" ht="12" customHeight="1" thickBot="1" x14ac:dyDescent="0.25">
      <c r="A62" s="515" t="s">
        <v>487</v>
      </c>
      <c r="B62" s="21" t="s">
        <v>313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314</v>
      </c>
      <c r="B63" s="309" t="s">
        <v>315</v>
      </c>
      <c r="C63" s="314">
        <f>SUM(C64:C66)</f>
        <v>0</v>
      </c>
    </row>
    <row r="64" spans="1:3" s="442" customFormat="1" ht="12" customHeight="1" x14ac:dyDescent="0.2">
      <c r="A64" s="15" t="s">
        <v>346</v>
      </c>
      <c r="B64" s="443" t="s">
        <v>316</v>
      </c>
      <c r="C64" s="319"/>
    </row>
    <row r="65" spans="1:3" s="442" customFormat="1" ht="12" customHeight="1" x14ac:dyDescent="0.2">
      <c r="A65" s="14" t="s">
        <v>355</v>
      </c>
      <c r="B65" s="444" t="s">
        <v>317</v>
      </c>
      <c r="C65" s="319"/>
    </row>
    <row r="66" spans="1:3" s="442" customFormat="1" ht="12" customHeight="1" thickBot="1" x14ac:dyDescent="0.25">
      <c r="A66" s="16" t="s">
        <v>356</v>
      </c>
      <c r="B66" s="509" t="s">
        <v>472</v>
      </c>
      <c r="C66" s="319"/>
    </row>
    <row r="67" spans="1:3" s="442" customFormat="1" ht="12" customHeight="1" thickBot="1" x14ac:dyDescent="0.25">
      <c r="A67" s="490" t="s">
        <v>319</v>
      </c>
      <c r="B67" s="309" t="s">
        <v>320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321</v>
      </c>
      <c r="C68" s="319"/>
    </row>
    <row r="69" spans="1:3" s="442" customFormat="1" ht="12" customHeight="1" x14ac:dyDescent="0.2">
      <c r="A69" s="14" t="s">
        <v>151</v>
      </c>
      <c r="B69" s="444" t="s">
        <v>322</v>
      </c>
      <c r="C69" s="319"/>
    </row>
    <row r="70" spans="1:3" s="442" customFormat="1" ht="12" customHeight="1" x14ac:dyDescent="0.2">
      <c r="A70" s="14" t="s">
        <v>347</v>
      </c>
      <c r="B70" s="444" t="s">
        <v>323</v>
      </c>
      <c r="C70" s="319"/>
    </row>
    <row r="71" spans="1:3" s="442" customFormat="1" ht="12" customHeight="1" thickBot="1" x14ac:dyDescent="0.25">
      <c r="A71" s="16" t="s">
        <v>348</v>
      </c>
      <c r="B71" s="311" t="s">
        <v>324</v>
      </c>
      <c r="C71" s="319"/>
    </row>
    <row r="72" spans="1:3" s="442" customFormat="1" ht="12" customHeight="1" thickBot="1" x14ac:dyDescent="0.25">
      <c r="A72" s="490" t="s">
        <v>325</v>
      </c>
      <c r="B72" s="309" t="s">
        <v>326</v>
      </c>
      <c r="C72" s="314">
        <f>SUM(C73:C74)</f>
        <v>0</v>
      </c>
    </row>
    <row r="73" spans="1:3" s="442" customFormat="1" ht="12" customHeight="1" x14ac:dyDescent="0.2">
      <c r="A73" s="15" t="s">
        <v>349</v>
      </c>
      <c r="B73" s="443" t="s">
        <v>327</v>
      </c>
      <c r="C73" s="319"/>
    </row>
    <row r="74" spans="1:3" s="442" customFormat="1" ht="12" customHeight="1" thickBot="1" x14ac:dyDescent="0.25">
      <c r="A74" s="16" t="s">
        <v>350</v>
      </c>
      <c r="B74" s="311" t="s">
        <v>328</v>
      </c>
      <c r="C74" s="319"/>
    </row>
    <row r="75" spans="1:3" s="442" customFormat="1" ht="12" customHeight="1" thickBot="1" x14ac:dyDescent="0.25">
      <c r="A75" s="490" t="s">
        <v>329</v>
      </c>
      <c r="B75" s="309" t="s">
        <v>330</v>
      </c>
      <c r="C75" s="314">
        <f>SUM(C76:C78)</f>
        <v>0</v>
      </c>
    </row>
    <row r="76" spans="1:3" s="442" customFormat="1" ht="12" customHeight="1" x14ac:dyDescent="0.2">
      <c r="A76" s="15" t="s">
        <v>351</v>
      </c>
      <c r="B76" s="443" t="s">
        <v>331</v>
      </c>
      <c r="C76" s="319"/>
    </row>
    <row r="77" spans="1:3" s="442" customFormat="1" ht="12" customHeight="1" x14ac:dyDescent="0.2">
      <c r="A77" s="14" t="s">
        <v>352</v>
      </c>
      <c r="B77" s="444" t="s">
        <v>332</v>
      </c>
      <c r="C77" s="319"/>
    </row>
    <row r="78" spans="1:3" s="442" customFormat="1" ht="12" customHeight="1" thickBot="1" x14ac:dyDescent="0.25">
      <c r="A78" s="16" t="s">
        <v>353</v>
      </c>
      <c r="B78" s="311" t="s">
        <v>333</v>
      </c>
      <c r="C78" s="319"/>
    </row>
    <row r="79" spans="1:3" s="442" customFormat="1" ht="12" customHeight="1" thickBot="1" x14ac:dyDescent="0.25">
      <c r="A79" s="490" t="s">
        <v>334</v>
      </c>
      <c r="B79" s="309" t="s">
        <v>354</v>
      </c>
      <c r="C79" s="314">
        <f>SUM(C80:C83)</f>
        <v>0</v>
      </c>
    </row>
    <row r="80" spans="1:3" s="442" customFormat="1" ht="12" customHeight="1" x14ac:dyDescent="0.2">
      <c r="A80" s="447" t="s">
        <v>335</v>
      </c>
      <c r="B80" s="443" t="s">
        <v>336</v>
      </c>
      <c r="C80" s="319"/>
    </row>
    <row r="81" spans="1:3" s="442" customFormat="1" ht="12" customHeight="1" x14ac:dyDescent="0.2">
      <c r="A81" s="448" t="s">
        <v>337</v>
      </c>
      <c r="B81" s="444" t="s">
        <v>338</v>
      </c>
      <c r="C81" s="319"/>
    </row>
    <row r="82" spans="1:3" s="442" customFormat="1" ht="12" customHeight="1" x14ac:dyDescent="0.2">
      <c r="A82" s="448" t="s">
        <v>339</v>
      </c>
      <c r="B82" s="444" t="s">
        <v>340</v>
      </c>
      <c r="C82" s="319"/>
    </row>
    <row r="83" spans="1:3" s="442" customFormat="1" ht="12" customHeight="1" thickBot="1" x14ac:dyDescent="0.25">
      <c r="A83" s="449" t="s">
        <v>341</v>
      </c>
      <c r="B83" s="311" t="s">
        <v>342</v>
      </c>
      <c r="C83" s="319"/>
    </row>
    <row r="84" spans="1:3" s="442" customFormat="1" ht="12" customHeight="1" thickBot="1" x14ac:dyDescent="0.25">
      <c r="A84" s="490" t="s">
        <v>343</v>
      </c>
      <c r="B84" s="309" t="s">
        <v>486</v>
      </c>
      <c r="C84" s="488"/>
    </row>
    <row r="85" spans="1:3" s="442" customFormat="1" ht="13.5" customHeight="1" thickBot="1" x14ac:dyDescent="0.25">
      <c r="A85" s="490" t="s">
        <v>345</v>
      </c>
      <c r="B85" s="309" t="s">
        <v>344</v>
      </c>
      <c r="C85" s="488"/>
    </row>
    <row r="86" spans="1:3" s="442" customFormat="1" ht="15.75" customHeight="1" thickBot="1" x14ac:dyDescent="0.25">
      <c r="A86" s="490" t="s">
        <v>357</v>
      </c>
      <c r="B86" s="450" t="s">
        <v>489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488</v>
      </c>
      <c r="B87" s="451" t="s">
        <v>490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2" t="s">
        <v>48</v>
      </c>
      <c r="B89" s="592"/>
      <c r="C89" s="592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504</v>
      </c>
      <c r="C92" s="34" t="s">
        <v>505</v>
      </c>
    </row>
    <row r="93" spans="1:3" ht="12" customHeight="1" thickBot="1" x14ac:dyDescent="0.3">
      <c r="A93" s="22" t="s">
        <v>19</v>
      </c>
      <c r="B93" s="28" t="s">
        <v>448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453</v>
      </c>
      <c r="C99" s="318"/>
    </row>
    <row r="100" spans="1:3" ht="12" customHeight="1" x14ac:dyDescent="0.25">
      <c r="A100" s="14" t="s">
        <v>104</v>
      </c>
      <c r="B100" s="151" t="s">
        <v>452</v>
      </c>
      <c r="C100" s="318"/>
    </row>
    <row r="101" spans="1:3" ht="12" customHeight="1" x14ac:dyDescent="0.25">
      <c r="A101" s="14" t="s">
        <v>114</v>
      </c>
      <c r="B101" s="151" t="s">
        <v>451</v>
      </c>
      <c r="C101" s="318"/>
    </row>
    <row r="102" spans="1:3" ht="12" customHeight="1" x14ac:dyDescent="0.25">
      <c r="A102" s="14" t="s">
        <v>115</v>
      </c>
      <c r="B102" s="149" t="s">
        <v>360</v>
      </c>
      <c r="C102" s="318"/>
    </row>
    <row r="103" spans="1:3" ht="12" customHeight="1" x14ac:dyDescent="0.25">
      <c r="A103" s="14" t="s">
        <v>116</v>
      </c>
      <c r="B103" s="150" t="s">
        <v>361</v>
      </c>
      <c r="C103" s="318"/>
    </row>
    <row r="104" spans="1:3" ht="12" customHeight="1" x14ac:dyDescent="0.25">
      <c r="A104" s="14" t="s">
        <v>117</v>
      </c>
      <c r="B104" s="150" t="s">
        <v>362</v>
      </c>
      <c r="C104" s="318"/>
    </row>
    <row r="105" spans="1:3" ht="12" customHeight="1" x14ac:dyDescent="0.25">
      <c r="A105" s="14" t="s">
        <v>119</v>
      </c>
      <c r="B105" s="149" t="s">
        <v>363</v>
      </c>
      <c r="C105" s="318"/>
    </row>
    <row r="106" spans="1:3" ht="12" customHeight="1" x14ac:dyDescent="0.25">
      <c r="A106" s="14" t="s">
        <v>187</v>
      </c>
      <c r="B106" s="149" t="s">
        <v>364</v>
      </c>
      <c r="C106" s="318"/>
    </row>
    <row r="107" spans="1:3" ht="12" customHeight="1" x14ac:dyDescent="0.25">
      <c r="A107" s="14" t="s">
        <v>358</v>
      </c>
      <c r="B107" s="150" t="s">
        <v>365</v>
      </c>
      <c r="C107" s="318"/>
    </row>
    <row r="108" spans="1:3" ht="12" customHeight="1" x14ac:dyDescent="0.25">
      <c r="A108" s="13" t="s">
        <v>359</v>
      </c>
      <c r="B108" s="151" t="s">
        <v>366</v>
      </c>
      <c r="C108" s="318"/>
    </row>
    <row r="109" spans="1:3" ht="12" customHeight="1" x14ac:dyDescent="0.25">
      <c r="A109" s="14" t="s">
        <v>449</v>
      </c>
      <c r="B109" s="151" t="s">
        <v>367</v>
      </c>
      <c r="C109" s="318"/>
    </row>
    <row r="110" spans="1:3" ht="12" customHeight="1" x14ac:dyDescent="0.25">
      <c r="A110" s="16" t="s">
        <v>450</v>
      </c>
      <c r="B110" s="151" t="s">
        <v>368</v>
      </c>
      <c r="C110" s="318"/>
    </row>
    <row r="111" spans="1:3" ht="12" customHeight="1" x14ac:dyDescent="0.25">
      <c r="A111" s="14" t="s">
        <v>454</v>
      </c>
      <c r="B111" s="11" t="s">
        <v>51</v>
      </c>
      <c r="C111" s="316"/>
    </row>
    <row r="112" spans="1:3" ht="12" customHeight="1" x14ac:dyDescent="0.25">
      <c r="A112" s="14" t="s">
        <v>455</v>
      </c>
      <c r="B112" s="8" t="s">
        <v>457</v>
      </c>
      <c r="C112" s="316"/>
    </row>
    <row r="113" spans="1:3" ht="12" customHeight="1" thickBot="1" x14ac:dyDescent="0.3">
      <c r="A113" s="18" t="s">
        <v>456</v>
      </c>
      <c r="B113" s="513" t="s">
        <v>458</v>
      </c>
      <c r="C113" s="322"/>
    </row>
    <row r="114" spans="1:3" ht="12" customHeight="1" thickBot="1" x14ac:dyDescent="0.3">
      <c r="A114" s="510" t="s">
        <v>20</v>
      </c>
      <c r="B114" s="511" t="s">
        <v>369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235</v>
      </c>
      <c r="C115" s="317"/>
    </row>
    <row r="116" spans="1:3" ht="12" customHeight="1" x14ac:dyDescent="0.25">
      <c r="A116" s="15" t="s">
        <v>106</v>
      </c>
      <c r="B116" s="12" t="s">
        <v>373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374</v>
      </c>
      <c r="C118" s="281"/>
    </row>
    <row r="119" spans="1:3" ht="12" customHeight="1" x14ac:dyDescent="0.25">
      <c r="A119" s="15" t="s">
        <v>109</v>
      </c>
      <c r="B119" s="311" t="s">
        <v>237</v>
      </c>
      <c r="C119" s="281"/>
    </row>
    <row r="120" spans="1:3" ht="12" customHeight="1" x14ac:dyDescent="0.25">
      <c r="A120" s="15" t="s">
        <v>118</v>
      </c>
      <c r="B120" s="310" t="s">
        <v>439</v>
      </c>
      <c r="C120" s="281"/>
    </row>
    <row r="121" spans="1:3" ht="12" customHeight="1" x14ac:dyDescent="0.25">
      <c r="A121" s="15" t="s">
        <v>120</v>
      </c>
      <c r="B121" s="439" t="s">
        <v>379</v>
      </c>
      <c r="C121" s="281"/>
    </row>
    <row r="122" spans="1:3" x14ac:dyDescent="0.25">
      <c r="A122" s="15" t="s">
        <v>189</v>
      </c>
      <c r="B122" s="150" t="s">
        <v>362</v>
      </c>
      <c r="C122" s="281"/>
    </row>
    <row r="123" spans="1:3" ht="12" customHeight="1" x14ac:dyDescent="0.25">
      <c r="A123" s="15" t="s">
        <v>190</v>
      </c>
      <c r="B123" s="150" t="s">
        <v>378</v>
      </c>
      <c r="C123" s="281"/>
    </row>
    <row r="124" spans="1:3" ht="12" customHeight="1" x14ac:dyDescent="0.25">
      <c r="A124" s="15" t="s">
        <v>191</v>
      </c>
      <c r="B124" s="150" t="s">
        <v>377</v>
      </c>
      <c r="C124" s="281"/>
    </row>
    <row r="125" spans="1:3" ht="12" customHeight="1" x14ac:dyDescent="0.25">
      <c r="A125" s="15" t="s">
        <v>370</v>
      </c>
      <c r="B125" s="150" t="s">
        <v>365</v>
      </c>
      <c r="C125" s="281"/>
    </row>
    <row r="126" spans="1:3" ht="12" customHeight="1" x14ac:dyDescent="0.25">
      <c r="A126" s="15" t="s">
        <v>371</v>
      </c>
      <c r="B126" s="150" t="s">
        <v>376</v>
      </c>
      <c r="C126" s="281"/>
    </row>
    <row r="127" spans="1:3" ht="16.5" thickBot="1" x14ac:dyDescent="0.3">
      <c r="A127" s="13" t="s">
        <v>372</v>
      </c>
      <c r="B127" s="150" t="s">
        <v>375</v>
      </c>
      <c r="C127" s="283"/>
    </row>
    <row r="128" spans="1:3" ht="12" customHeight="1" thickBot="1" x14ac:dyDescent="0.3">
      <c r="A128" s="20" t="s">
        <v>21</v>
      </c>
      <c r="B128" s="130" t="s">
        <v>459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460</v>
      </c>
      <c r="C129" s="314">
        <f>+C130+C131+C132</f>
        <v>0</v>
      </c>
    </row>
    <row r="130" spans="1:3" ht="12" customHeight="1" x14ac:dyDescent="0.25">
      <c r="A130" s="15" t="s">
        <v>274</v>
      </c>
      <c r="B130" s="12" t="s">
        <v>467</v>
      </c>
      <c r="C130" s="281"/>
    </row>
    <row r="131" spans="1:3" ht="12" customHeight="1" x14ac:dyDescent="0.25">
      <c r="A131" s="15" t="s">
        <v>275</v>
      </c>
      <c r="B131" s="12" t="s">
        <v>468</v>
      </c>
      <c r="C131" s="281"/>
    </row>
    <row r="132" spans="1:3" ht="12" customHeight="1" thickBot="1" x14ac:dyDescent="0.3">
      <c r="A132" s="13" t="s">
        <v>276</v>
      </c>
      <c r="B132" s="12" t="s">
        <v>469</v>
      </c>
      <c r="C132" s="281"/>
    </row>
    <row r="133" spans="1:3" ht="12" customHeight="1" thickBot="1" x14ac:dyDescent="0.3">
      <c r="A133" s="20" t="s">
        <v>23</v>
      </c>
      <c r="B133" s="130" t="s">
        <v>461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470</v>
      </c>
      <c r="C134" s="281"/>
    </row>
    <row r="135" spans="1:3" ht="12" customHeight="1" x14ac:dyDescent="0.25">
      <c r="A135" s="15" t="s">
        <v>93</v>
      </c>
      <c r="B135" s="9" t="s">
        <v>462</v>
      </c>
      <c r="C135" s="281"/>
    </row>
    <row r="136" spans="1:3" ht="12" customHeight="1" x14ac:dyDescent="0.25">
      <c r="A136" s="15" t="s">
        <v>94</v>
      </c>
      <c r="B136" s="9" t="s">
        <v>463</v>
      </c>
      <c r="C136" s="281"/>
    </row>
    <row r="137" spans="1:3" ht="12" customHeight="1" x14ac:dyDescent="0.25">
      <c r="A137" s="15" t="s">
        <v>176</v>
      </c>
      <c r="B137" s="9" t="s">
        <v>464</v>
      </c>
      <c r="C137" s="281"/>
    </row>
    <row r="138" spans="1:3" ht="12" customHeight="1" x14ac:dyDescent="0.25">
      <c r="A138" s="15" t="s">
        <v>177</v>
      </c>
      <c r="B138" s="9" t="s">
        <v>465</v>
      </c>
      <c r="C138" s="281"/>
    </row>
    <row r="139" spans="1:3" ht="12" customHeight="1" thickBot="1" x14ac:dyDescent="0.3">
      <c r="A139" s="13" t="s">
        <v>178</v>
      </c>
      <c r="B139" s="9" t="s">
        <v>466</v>
      </c>
      <c r="C139" s="281"/>
    </row>
    <row r="140" spans="1:3" ht="12" customHeight="1" thickBot="1" x14ac:dyDescent="0.3">
      <c r="A140" s="20" t="s">
        <v>24</v>
      </c>
      <c r="B140" s="130" t="s">
        <v>474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380</v>
      </c>
      <c r="C141" s="281"/>
    </row>
    <row r="142" spans="1:3" ht="12" customHeight="1" x14ac:dyDescent="0.25">
      <c r="A142" s="15" t="s">
        <v>96</v>
      </c>
      <c r="B142" s="9" t="s">
        <v>381</v>
      </c>
      <c r="C142" s="281"/>
    </row>
    <row r="143" spans="1:3" ht="12" customHeight="1" x14ac:dyDescent="0.25">
      <c r="A143" s="15" t="s">
        <v>294</v>
      </c>
      <c r="B143" s="9" t="s">
        <v>475</v>
      </c>
      <c r="C143" s="281"/>
    </row>
    <row r="144" spans="1:3" ht="12" customHeight="1" thickBot="1" x14ac:dyDescent="0.3">
      <c r="A144" s="13" t="s">
        <v>295</v>
      </c>
      <c r="B144" s="7" t="s">
        <v>400</v>
      </c>
      <c r="C144" s="281"/>
    </row>
    <row r="145" spans="1:9" ht="12" customHeight="1" thickBot="1" x14ac:dyDescent="0.3">
      <c r="A145" s="20" t="s">
        <v>25</v>
      </c>
      <c r="B145" s="130" t="s">
        <v>476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471</v>
      </c>
      <c r="C146" s="281"/>
    </row>
    <row r="147" spans="1:9" ht="12" customHeight="1" x14ac:dyDescent="0.25">
      <c r="A147" s="15" t="s">
        <v>98</v>
      </c>
      <c r="B147" s="9" t="s">
        <v>478</v>
      </c>
      <c r="C147" s="281"/>
    </row>
    <row r="148" spans="1:9" ht="12" customHeight="1" x14ac:dyDescent="0.25">
      <c r="A148" s="15" t="s">
        <v>306</v>
      </c>
      <c r="B148" s="9" t="s">
        <v>473</v>
      </c>
      <c r="C148" s="281"/>
    </row>
    <row r="149" spans="1:9" ht="12" customHeight="1" x14ac:dyDescent="0.25">
      <c r="A149" s="15" t="s">
        <v>307</v>
      </c>
      <c r="B149" s="9" t="s">
        <v>479</v>
      </c>
      <c r="C149" s="281"/>
    </row>
    <row r="150" spans="1:9" ht="12" customHeight="1" thickBot="1" x14ac:dyDescent="0.3">
      <c r="A150" s="15" t="s">
        <v>477</v>
      </c>
      <c r="B150" s="9" t="s">
        <v>480</v>
      </c>
      <c r="C150" s="281"/>
    </row>
    <row r="151" spans="1:9" ht="12" customHeight="1" thickBot="1" x14ac:dyDescent="0.3">
      <c r="A151" s="20" t="s">
        <v>26</v>
      </c>
      <c r="B151" s="130" t="s">
        <v>481</v>
      </c>
      <c r="C151" s="514"/>
    </row>
    <row r="152" spans="1:9" ht="12" customHeight="1" thickBot="1" x14ac:dyDescent="0.3">
      <c r="A152" s="20" t="s">
        <v>27</v>
      </c>
      <c r="B152" s="130" t="s">
        <v>482</v>
      </c>
      <c r="C152" s="514"/>
    </row>
    <row r="153" spans="1:9" ht="15" customHeight="1" thickBot="1" x14ac:dyDescent="0.3">
      <c r="A153" s="20" t="s">
        <v>28</v>
      </c>
      <c r="B153" s="130" t="s">
        <v>484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483</v>
      </c>
      <c r="C154" s="453">
        <f>+C128+C153</f>
        <v>0</v>
      </c>
    </row>
    <row r="155" spans="1:9" ht="7.5" customHeight="1" x14ac:dyDescent="0.25"/>
    <row r="156" spans="1:9" x14ac:dyDescent="0.25">
      <c r="A156" s="595" t="s">
        <v>382</v>
      </c>
      <c r="B156" s="595"/>
      <c r="C156" s="595"/>
    </row>
    <row r="157" spans="1:9" ht="15" customHeight="1" thickBot="1" x14ac:dyDescent="0.3">
      <c r="A157" s="593" t="s">
        <v>155</v>
      </c>
      <c r="B157" s="593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485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491</v>
      </c>
      <c r="C159" s="314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2017. ÉVI KÖLTSÉGVETÉS
ÖNKÉNT VÁLLALT FELADATAINAK MÉRLEGE
&amp;R&amp;"Times New Roman CE,Félkövér dőlt"&amp;11 1.3.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C158" sqref="C158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592" t="s">
        <v>16</v>
      </c>
      <c r="B1" s="592"/>
      <c r="C1" s="592"/>
    </row>
    <row r="2" spans="1:3" ht="15.95" customHeight="1" thickBot="1" x14ac:dyDescent="0.3">
      <c r="A2" s="593" t="s">
        <v>153</v>
      </c>
      <c r="B2" s="593"/>
      <c r="C2" s="324" t="str">
        <f>'1.3.sz.mell.'!C2</f>
        <v>Forintban!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 x14ac:dyDescent="0.25">
      <c r="A4" s="435"/>
      <c r="B4" s="436" t="s">
        <v>504</v>
      </c>
      <c r="C4" s="437" t="s">
        <v>505</v>
      </c>
    </row>
    <row r="5" spans="1:3" s="442" customFormat="1" ht="12" customHeight="1" thickBot="1" x14ac:dyDescent="0.25">
      <c r="A5" s="20" t="s">
        <v>19</v>
      </c>
      <c r="B5" s="21" t="s">
        <v>258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259</v>
      </c>
      <c r="C6" s="317"/>
    </row>
    <row r="7" spans="1:3" s="442" customFormat="1" ht="12" customHeight="1" x14ac:dyDescent="0.2">
      <c r="A7" s="14" t="s">
        <v>100</v>
      </c>
      <c r="B7" s="444" t="s">
        <v>260</v>
      </c>
      <c r="C7" s="316"/>
    </row>
    <row r="8" spans="1:3" s="442" customFormat="1" ht="12" customHeight="1" x14ac:dyDescent="0.2">
      <c r="A8" s="14" t="s">
        <v>101</v>
      </c>
      <c r="B8" s="444" t="s">
        <v>563</v>
      </c>
      <c r="C8" s="316"/>
    </row>
    <row r="9" spans="1:3" s="442" customFormat="1" ht="12" customHeight="1" x14ac:dyDescent="0.2">
      <c r="A9" s="14" t="s">
        <v>102</v>
      </c>
      <c r="B9" s="444" t="s">
        <v>262</v>
      </c>
      <c r="C9" s="316"/>
    </row>
    <row r="10" spans="1:3" s="442" customFormat="1" ht="12" customHeight="1" x14ac:dyDescent="0.2">
      <c r="A10" s="14" t="s">
        <v>149</v>
      </c>
      <c r="B10" s="310" t="s">
        <v>443</v>
      </c>
      <c r="C10" s="316"/>
    </row>
    <row r="11" spans="1:3" s="442" customFormat="1" ht="12" customHeight="1" thickBot="1" x14ac:dyDescent="0.25">
      <c r="A11" s="16" t="s">
        <v>103</v>
      </c>
      <c r="B11" s="311" t="s">
        <v>444</v>
      </c>
      <c r="C11" s="316"/>
    </row>
    <row r="12" spans="1:3" s="442" customFormat="1" ht="12" customHeight="1" thickBot="1" x14ac:dyDescent="0.25">
      <c r="A12" s="20" t="s">
        <v>20</v>
      </c>
      <c r="B12" s="309" t="s">
        <v>263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264</v>
      </c>
      <c r="C13" s="317"/>
    </row>
    <row r="14" spans="1:3" s="442" customFormat="1" ht="12" customHeight="1" x14ac:dyDescent="0.2">
      <c r="A14" s="14" t="s">
        <v>106</v>
      </c>
      <c r="B14" s="444" t="s">
        <v>265</v>
      </c>
      <c r="C14" s="316"/>
    </row>
    <row r="15" spans="1:3" s="442" customFormat="1" ht="12" customHeight="1" x14ac:dyDescent="0.2">
      <c r="A15" s="14" t="s">
        <v>107</v>
      </c>
      <c r="B15" s="444" t="s">
        <v>433</v>
      </c>
      <c r="C15" s="316"/>
    </row>
    <row r="16" spans="1:3" s="442" customFormat="1" ht="12" customHeight="1" x14ac:dyDescent="0.2">
      <c r="A16" s="14" t="s">
        <v>108</v>
      </c>
      <c r="B16" s="444" t="s">
        <v>434</v>
      </c>
      <c r="C16" s="316"/>
    </row>
    <row r="17" spans="1:3" s="442" customFormat="1" ht="12" customHeight="1" x14ac:dyDescent="0.2">
      <c r="A17" s="14" t="s">
        <v>109</v>
      </c>
      <c r="B17" s="444" t="s">
        <v>266</v>
      </c>
      <c r="C17" s="316"/>
    </row>
    <row r="18" spans="1:3" s="442" customFormat="1" ht="12" customHeight="1" thickBot="1" x14ac:dyDescent="0.25">
      <c r="A18" s="16" t="s">
        <v>118</v>
      </c>
      <c r="B18" s="311" t="s">
        <v>267</v>
      </c>
      <c r="C18" s="318"/>
    </row>
    <row r="19" spans="1:3" s="442" customFormat="1" ht="12" customHeight="1" thickBot="1" x14ac:dyDescent="0.25">
      <c r="A19" s="20" t="s">
        <v>21</v>
      </c>
      <c r="B19" s="21" t="s">
        <v>268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269</v>
      </c>
      <c r="C20" s="317"/>
    </row>
    <row r="21" spans="1:3" s="442" customFormat="1" ht="12" customHeight="1" x14ac:dyDescent="0.2">
      <c r="A21" s="14" t="s">
        <v>89</v>
      </c>
      <c r="B21" s="444" t="s">
        <v>270</v>
      </c>
      <c r="C21" s="316"/>
    </row>
    <row r="22" spans="1:3" s="442" customFormat="1" ht="12" customHeight="1" x14ac:dyDescent="0.2">
      <c r="A22" s="14" t="s">
        <v>90</v>
      </c>
      <c r="B22" s="444" t="s">
        <v>435</v>
      </c>
      <c r="C22" s="316"/>
    </row>
    <row r="23" spans="1:3" s="442" customFormat="1" ht="12" customHeight="1" x14ac:dyDescent="0.2">
      <c r="A23" s="14" t="s">
        <v>91</v>
      </c>
      <c r="B23" s="444" t="s">
        <v>436</v>
      </c>
      <c r="C23" s="316"/>
    </row>
    <row r="24" spans="1:3" s="442" customFormat="1" ht="12" customHeight="1" x14ac:dyDescent="0.2">
      <c r="A24" s="14" t="s">
        <v>172</v>
      </c>
      <c r="B24" s="444" t="s">
        <v>271</v>
      </c>
      <c r="C24" s="316"/>
    </row>
    <row r="25" spans="1:3" s="442" customFormat="1" ht="12" customHeight="1" thickBot="1" x14ac:dyDescent="0.25">
      <c r="A25" s="16" t="s">
        <v>173</v>
      </c>
      <c r="B25" s="445" t="s">
        <v>272</v>
      </c>
      <c r="C25" s="318"/>
    </row>
    <row r="26" spans="1:3" s="442" customFormat="1" ht="12" customHeight="1" thickBot="1" x14ac:dyDescent="0.25">
      <c r="A26" s="20" t="s">
        <v>174</v>
      </c>
      <c r="B26" s="21" t="s">
        <v>573</v>
      </c>
      <c r="C26" s="320">
        <f>SUM(C27:C33)</f>
        <v>0</v>
      </c>
    </row>
    <row r="27" spans="1:3" s="442" customFormat="1" ht="12" customHeight="1" x14ac:dyDescent="0.2">
      <c r="A27" s="15" t="s">
        <v>274</v>
      </c>
      <c r="B27" s="443" t="s">
        <v>568</v>
      </c>
      <c r="C27" s="317"/>
    </row>
    <row r="28" spans="1:3" s="442" customFormat="1" ht="12" customHeight="1" x14ac:dyDescent="0.2">
      <c r="A28" s="14" t="s">
        <v>275</v>
      </c>
      <c r="B28" s="444" t="s">
        <v>569</v>
      </c>
      <c r="C28" s="316"/>
    </row>
    <row r="29" spans="1:3" s="442" customFormat="1" ht="12" customHeight="1" x14ac:dyDescent="0.2">
      <c r="A29" s="14" t="s">
        <v>276</v>
      </c>
      <c r="B29" s="444" t="s">
        <v>570</v>
      </c>
      <c r="C29" s="316"/>
    </row>
    <row r="30" spans="1:3" s="442" customFormat="1" ht="12" customHeight="1" x14ac:dyDescent="0.2">
      <c r="A30" s="14" t="s">
        <v>277</v>
      </c>
      <c r="B30" s="444" t="s">
        <v>571</v>
      </c>
      <c r="C30" s="316"/>
    </row>
    <row r="31" spans="1:3" s="442" customFormat="1" ht="12" customHeight="1" x14ac:dyDescent="0.2">
      <c r="A31" s="14" t="s">
        <v>565</v>
      </c>
      <c r="B31" s="444" t="s">
        <v>278</v>
      </c>
      <c r="C31" s="316"/>
    </row>
    <row r="32" spans="1:3" s="442" customFormat="1" ht="12" customHeight="1" x14ac:dyDescent="0.2">
      <c r="A32" s="14" t="s">
        <v>566</v>
      </c>
      <c r="B32" s="444" t="s">
        <v>279</v>
      </c>
      <c r="C32" s="316"/>
    </row>
    <row r="33" spans="1:3" s="442" customFormat="1" ht="12" customHeight="1" thickBot="1" x14ac:dyDescent="0.25">
      <c r="A33" s="16" t="s">
        <v>567</v>
      </c>
      <c r="B33" s="543" t="s">
        <v>280</v>
      </c>
      <c r="C33" s="318"/>
    </row>
    <row r="34" spans="1:3" s="442" customFormat="1" ht="12" customHeight="1" thickBot="1" x14ac:dyDescent="0.25">
      <c r="A34" s="20" t="s">
        <v>23</v>
      </c>
      <c r="B34" s="21" t="s">
        <v>445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283</v>
      </c>
      <c r="C35" s="317"/>
    </row>
    <row r="36" spans="1:3" s="442" customFormat="1" ht="12" customHeight="1" x14ac:dyDescent="0.2">
      <c r="A36" s="14" t="s">
        <v>93</v>
      </c>
      <c r="B36" s="444" t="s">
        <v>284</v>
      </c>
      <c r="C36" s="316"/>
    </row>
    <row r="37" spans="1:3" s="442" customFormat="1" ht="12" customHeight="1" x14ac:dyDescent="0.2">
      <c r="A37" s="14" t="s">
        <v>94</v>
      </c>
      <c r="B37" s="444" t="s">
        <v>285</v>
      </c>
      <c r="C37" s="316"/>
    </row>
    <row r="38" spans="1:3" s="442" customFormat="1" ht="12" customHeight="1" x14ac:dyDescent="0.2">
      <c r="A38" s="14" t="s">
        <v>176</v>
      </c>
      <c r="B38" s="444" t="s">
        <v>286</v>
      </c>
      <c r="C38" s="316"/>
    </row>
    <row r="39" spans="1:3" s="442" customFormat="1" ht="12" customHeight="1" x14ac:dyDescent="0.2">
      <c r="A39" s="14" t="s">
        <v>177</v>
      </c>
      <c r="B39" s="444" t="s">
        <v>287</v>
      </c>
      <c r="C39" s="316"/>
    </row>
    <row r="40" spans="1:3" s="442" customFormat="1" ht="12" customHeight="1" x14ac:dyDescent="0.2">
      <c r="A40" s="14" t="s">
        <v>178</v>
      </c>
      <c r="B40" s="444" t="s">
        <v>288</v>
      </c>
      <c r="C40" s="316"/>
    </row>
    <row r="41" spans="1:3" s="442" customFormat="1" ht="12" customHeight="1" x14ac:dyDescent="0.2">
      <c r="A41" s="14" t="s">
        <v>179</v>
      </c>
      <c r="B41" s="444" t="s">
        <v>289</v>
      </c>
      <c r="C41" s="316"/>
    </row>
    <row r="42" spans="1:3" s="442" customFormat="1" ht="12" customHeight="1" x14ac:dyDescent="0.2">
      <c r="A42" s="14" t="s">
        <v>180</v>
      </c>
      <c r="B42" s="444" t="s">
        <v>572</v>
      </c>
      <c r="C42" s="316"/>
    </row>
    <row r="43" spans="1:3" s="442" customFormat="1" ht="12" customHeight="1" x14ac:dyDescent="0.2">
      <c r="A43" s="14" t="s">
        <v>281</v>
      </c>
      <c r="B43" s="444" t="s">
        <v>291</v>
      </c>
      <c r="C43" s="319"/>
    </row>
    <row r="44" spans="1:3" s="442" customFormat="1" ht="12" customHeight="1" x14ac:dyDescent="0.2">
      <c r="A44" s="16" t="s">
        <v>282</v>
      </c>
      <c r="B44" s="445" t="s">
        <v>447</v>
      </c>
      <c r="C44" s="429"/>
    </row>
    <row r="45" spans="1:3" s="442" customFormat="1" ht="12" customHeight="1" thickBot="1" x14ac:dyDescent="0.25">
      <c r="A45" s="16" t="s">
        <v>446</v>
      </c>
      <c r="B45" s="311" t="s">
        <v>292</v>
      </c>
      <c r="C45" s="429"/>
    </row>
    <row r="46" spans="1:3" s="442" customFormat="1" ht="12" customHeight="1" thickBot="1" x14ac:dyDescent="0.25">
      <c r="A46" s="20" t="s">
        <v>24</v>
      </c>
      <c r="B46" s="21" t="s">
        <v>293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297</v>
      </c>
      <c r="C47" s="487"/>
    </row>
    <row r="48" spans="1:3" s="442" customFormat="1" ht="12" customHeight="1" x14ac:dyDescent="0.2">
      <c r="A48" s="14" t="s">
        <v>96</v>
      </c>
      <c r="B48" s="444" t="s">
        <v>298</v>
      </c>
      <c r="C48" s="319"/>
    </row>
    <row r="49" spans="1:3" s="442" customFormat="1" ht="12" customHeight="1" x14ac:dyDescent="0.2">
      <c r="A49" s="14" t="s">
        <v>294</v>
      </c>
      <c r="B49" s="444" t="s">
        <v>299</v>
      </c>
      <c r="C49" s="319"/>
    </row>
    <row r="50" spans="1:3" s="442" customFormat="1" ht="12" customHeight="1" x14ac:dyDescent="0.2">
      <c r="A50" s="14" t="s">
        <v>295</v>
      </c>
      <c r="B50" s="444" t="s">
        <v>300</v>
      </c>
      <c r="C50" s="319"/>
    </row>
    <row r="51" spans="1:3" s="442" customFormat="1" ht="12" customHeight="1" thickBot="1" x14ac:dyDescent="0.25">
      <c r="A51" s="16" t="s">
        <v>296</v>
      </c>
      <c r="B51" s="311" t="s">
        <v>301</v>
      </c>
      <c r="C51" s="429"/>
    </row>
    <row r="52" spans="1:3" s="442" customFormat="1" ht="12" customHeight="1" thickBot="1" x14ac:dyDescent="0.25">
      <c r="A52" s="20" t="s">
        <v>181</v>
      </c>
      <c r="B52" s="21" t="s">
        <v>302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303</v>
      </c>
      <c r="C53" s="317"/>
    </row>
    <row r="54" spans="1:3" s="442" customFormat="1" ht="12" customHeight="1" x14ac:dyDescent="0.2">
      <c r="A54" s="14" t="s">
        <v>98</v>
      </c>
      <c r="B54" s="444" t="s">
        <v>437</v>
      </c>
      <c r="C54" s="316"/>
    </row>
    <row r="55" spans="1:3" s="442" customFormat="1" ht="12" customHeight="1" x14ac:dyDescent="0.2">
      <c r="A55" s="14" t="s">
        <v>306</v>
      </c>
      <c r="B55" s="444" t="s">
        <v>304</v>
      </c>
      <c r="C55" s="316"/>
    </row>
    <row r="56" spans="1:3" s="442" customFormat="1" ht="12" customHeight="1" thickBot="1" x14ac:dyDescent="0.25">
      <c r="A56" s="16" t="s">
        <v>307</v>
      </c>
      <c r="B56" s="311" t="s">
        <v>305</v>
      </c>
      <c r="C56" s="318"/>
    </row>
    <row r="57" spans="1:3" s="442" customFormat="1" ht="12" customHeight="1" thickBot="1" x14ac:dyDescent="0.25">
      <c r="A57" s="20" t="s">
        <v>26</v>
      </c>
      <c r="B57" s="309" t="s">
        <v>308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310</v>
      </c>
      <c r="C58" s="319"/>
    </row>
    <row r="59" spans="1:3" s="442" customFormat="1" ht="12" customHeight="1" x14ac:dyDescent="0.2">
      <c r="A59" s="14" t="s">
        <v>183</v>
      </c>
      <c r="B59" s="444" t="s">
        <v>438</v>
      </c>
      <c r="C59" s="319"/>
    </row>
    <row r="60" spans="1:3" s="442" customFormat="1" ht="12" customHeight="1" x14ac:dyDescent="0.2">
      <c r="A60" s="14" t="s">
        <v>236</v>
      </c>
      <c r="B60" s="444" t="s">
        <v>311</v>
      </c>
      <c r="C60" s="319"/>
    </row>
    <row r="61" spans="1:3" s="442" customFormat="1" ht="12" customHeight="1" thickBot="1" x14ac:dyDescent="0.25">
      <c r="A61" s="16" t="s">
        <v>309</v>
      </c>
      <c r="B61" s="311" t="s">
        <v>312</v>
      </c>
      <c r="C61" s="319"/>
    </row>
    <row r="62" spans="1:3" s="442" customFormat="1" ht="12" customHeight="1" thickBot="1" x14ac:dyDescent="0.25">
      <c r="A62" s="515" t="s">
        <v>487</v>
      </c>
      <c r="B62" s="21" t="s">
        <v>313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314</v>
      </c>
      <c r="B63" s="309" t="s">
        <v>315</v>
      </c>
      <c r="C63" s="314">
        <f>SUM(C64:C66)</f>
        <v>0</v>
      </c>
    </row>
    <row r="64" spans="1:3" s="442" customFormat="1" ht="12" customHeight="1" x14ac:dyDescent="0.2">
      <c r="A64" s="15" t="s">
        <v>346</v>
      </c>
      <c r="B64" s="443" t="s">
        <v>316</v>
      </c>
      <c r="C64" s="319"/>
    </row>
    <row r="65" spans="1:3" s="442" customFormat="1" ht="12" customHeight="1" x14ac:dyDescent="0.2">
      <c r="A65" s="14" t="s">
        <v>355</v>
      </c>
      <c r="B65" s="444" t="s">
        <v>317</v>
      </c>
      <c r="C65" s="319"/>
    </row>
    <row r="66" spans="1:3" s="442" customFormat="1" ht="12" customHeight="1" thickBot="1" x14ac:dyDescent="0.25">
      <c r="A66" s="16" t="s">
        <v>356</v>
      </c>
      <c r="B66" s="509" t="s">
        <v>472</v>
      </c>
      <c r="C66" s="319"/>
    </row>
    <row r="67" spans="1:3" s="442" customFormat="1" ht="12" customHeight="1" thickBot="1" x14ac:dyDescent="0.25">
      <c r="A67" s="490" t="s">
        <v>319</v>
      </c>
      <c r="B67" s="309" t="s">
        <v>320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321</v>
      </c>
      <c r="C68" s="319"/>
    </row>
    <row r="69" spans="1:3" s="442" customFormat="1" ht="12" customHeight="1" x14ac:dyDescent="0.2">
      <c r="A69" s="14" t="s">
        <v>151</v>
      </c>
      <c r="B69" s="444" t="s">
        <v>322</v>
      </c>
      <c r="C69" s="319"/>
    </row>
    <row r="70" spans="1:3" s="442" customFormat="1" ht="12" customHeight="1" x14ac:dyDescent="0.2">
      <c r="A70" s="14" t="s">
        <v>347</v>
      </c>
      <c r="B70" s="444" t="s">
        <v>323</v>
      </c>
      <c r="C70" s="319"/>
    </row>
    <row r="71" spans="1:3" s="442" customFormat="1" ht="12" customHeight="1" thickBot="1" x14ac:dyDescent="0.25">
      <c r="A71" s="16" t="s">
        <v>348</v>
      </c>
      <c r="B71" s="311" t="s">
        <v>324</v>
      </c>
      <c r="C71" s="319"/>
    </row>
    <row r="72" spans="1:3" s="442" customFormat="1" ht="12" customHeight="1" thickBot="1" x14ac:dyDescent="0.25">
      <c r="A72" s="490" t="s">
        <v>325</v>
      </c>
      <c r="B72" s="309" t="s">
        <v>326</v>
      </c>
      <c r="C72" s="314">
        <f>SUM(C73:C74)</f>
        <v>0</v>
      </c>
    </row>
    <row r="73" spans="1:3" s="442" customFormat="1" ht="12" customHeight="1" x14ac:dyDescent="0.2">
      <c r="A73" s="15" t="s">
        <v>349</v>
      </c>
      <c r="B73" s="443" t="s">
        <v>327</v>
      </c>
      <c r="C73" s="319"/>
    </row>
    <row r="74" spans="1:3" s="442" customFormat="1" ht="12" customHeight="1" thickBot="1" x14ac:dyDescent="0.25">
      <c r="A74" s="16" t="s">
        <v>350</v>
      </c>
      <c r="B74" s="311" t="s">
        <v>328</v>
      </c>
      <c r="C74" s="319"/>
    </row>
    <row r="75" spans="1:3" s="442" customFormat="1" ht="12" customHeight="1" thickBot="1" x14ac:dyDescent="0.25">
      <c r="A75" s="490" t="s">
        <v>329</v>
      </c>
      <c r="B75" s="309" t="s">
        <v>330</v>
      </c>
      <c r="C75" s="314">
        <f>SUM(C76:C78)</f>
        <v>0</v>
      </c>
    </row>
    <row r="76" spans="1:3" s="442" customFormat="1" ht="12" customHeight="1" x14ac:dyDescent="0.2">
      <c r="A76" s="15" t="s">
        <v>351</v>
      </c>
      <c r="B76" s="443" t="s">
        <v>331</v>
      </c>
      <c r="C76" s="319"/>
    </row>
    <row r="77" spans="1:3" s="442" customFormat="1" ht="12" customHeight="1" x14ac:dyDescent="0.2">
      <c r="A77" s="14" t="s">
        <v>352</v>
      </c>
      <c r="B77" s="444" t="s">
        <v>332</v>
      </c>
      <c r="C77" s="319"/>
    </row>
    <row r="78" spans="1:3" s="442" customFormat="1" ht="12" customHeight="1" thickBot="1" x14ac:dyDescent="0.25">
      <c r="A78" s="16" t="s">
        <v>353</v>
      </c>
      <c r="B78" s="311" t="s">
        <v>333</v>
      </c>
      <c r="C78" s="319"/>
    </row>
    <row r="79" spans="1:3" s="442" customFormat="1" ht="12" customHeight="1" thickBot="1" x14ac:dyDescent="0.25">
      <c r="A79" s="490" t="s">
        <v>334</v>
      </c>
      <c r="B79" s="309" t="s">
        <v>354</v>
      </c>
      <c r="C79" s="314">
        <f>SUM(C80:C83)</f>
        <v>0</v>
      </c>
    </row>
    <row r="80" spans="1:3" s="442" customFormat="1" ht="12" customHeight="1" x14ac:dyDescent="0.2">
      <c r="A80" s="447" t="s">
        <v>335</v>
      </c>
      <c r="B80" s="443" t="s">
        <v>336</v>
      </c>
      <c r="C80" s="319"/>
    </row>
    <row r="81" spans="1:3" s="442" customFormat="1" ht="12" customHeight="1" x14ac:dyDescent="0.2">
      <c r="A81" s="448" t="s">
        <v>337</v>
      </c>
      <c r="B81" s="444" t="s">
        <v>338</v>
      </c>
      <c r="C81" s="319"/>
    </row>
    <row r="82" spans="1:3" s="442" customFormat="1" ht="12" customHeight="1" x14ac:dyDescent="0.2">
      <c r="A82" s="448" t="s">
        <v>339</v>
      </c>
      <c r="B82" s="444" t="s">
        <v>340</v>
      </c>
      <c r="C82" s="319"/>
    </row>
    <row r="83" spans="1:3" s="442" customFormat="1" ht="12" customHeight="1" thickBot="1" x14ac:dyDescent="0.25">
      <c r="A83" s="449" t="s">
        <v>341</v>
      </c>
      <c r="B83" s="311" t="s">
        <v>342</v>
      </c>
      <c r="C83" s="319"/>
    </row>
    <row r="84" spans="1:3" s="442" customFormat="1" ht="12" customHeight="1" thickBot="1" x14ac:dyDescent="0.25">
      <c r="A84" s="490" t="s">
        <v>343</v>
      </c>
      <c r="B84" s="309" t="s">
        <v>486</v>
      </c>
      <c r="C84" s="488"/>
    </row>
    <row r="85" spans="1:3" s="442" customFormat="1" ht="13.5" customHeight="1" thickBot="1" x14ac:dyDescent="0.25">
      <c r="A85" s="490" t="s">
        <v>345</v>
      </c>
      <c r="B85" s="309" t="s">
        <v>344</v>
      </c>
      <c r="C85" s="488"/>
    </row>
    <row r="86" spans="1:3" s="442" customFormat="1" ht="15.75" customHeight="1" thickBot="1" x14ac:dyDescent="0.25">
      <c r="A86" s="490" t="s">
        <v>357</v>
      </c>
      <c r="B86" s="450" t="s">
        <v>489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488</v>
      </c>
      <c r="B87" s="451" t="s">
        <v>490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592" t="s">
        <v>48</v>
      </c>
      <c r="B89" s="592"/>
      <c r="C89" s="592"/>
    </row>
    <row r="90" spans="1:3" s="452" customFormat="1" ht="16.5" customHeight="1" thickBot="1" x14ac:dyDescent="0.3">
      <c r="A90" s="594" t="s">
        <v>154</v>
      </c>
      <c r="B90" s="594"/>
      <c r="C90" s="146" t="str">
        <f>C2</f>
        <v>Forintban!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 x14ac:dyDescent="0.25">
      <c r="A92" s="32"/>
      <c r="B92" s="33" t="s">
        <v>504</v>
      </c>
      <c r="C92" s="34" t="s">
        <v>505</v>
      </c>
    </row>
    <row r="93" spans="1:3" ht="12" customHeight="1" thickBot="1" x14ac:dyDescent="0.3">
      <c r="A93" s="22" t="s">
        <v>19</v>
      </c>
      <c r="B93" s="28" t="s">
        <v>448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453</v>
      </c>
      <c r="C99" s="318"/>
    </row>
    <row r="100" spans="1:3" ht="12" customHeight="1" x14ac:dyDescent="0.25">
      <c r="A100" s="14" t="s">
        <v>104</v>
      </c>
      <c r="B100" s="151" t="s">
        <v>452</v>
      </c>
      <c r="C100" s="318"/>
    </row>
    <row r="101" spans="1:3" ht="12" customHeight="1" x14ac:dyDescent="0.25">
      <c r="A101" s="14" t="s">
        <v>114</v>
      </c>
      <c r="B101" s="151" t="s">
        <v>451</v>
      </c>
      <c r="C101" s="318"/>
    </row>
    <row r="102" spans="1:3" ht="12" customHeight="1" x14ac:dyDescent="0.25">
      <c r="A102" s="14" t="s">
        <v>115</v>
      </c>
      <c r="B102" s="149" t="s">
        <v>360</v>
      </c>
      <c r="C102" s="318"/>
    </row>
    <row r="103" spans="1:3" ht="12" customHeight="1" x14ac:dyDescent="0.25">
      <c r="A103" s="14" t="s">
        <v>116</v>
      </c>
      <c r="B103" s="150" t="s">
        <v>361</v>
      </c>
      <c r="C103" s="318"/>
    </row>
    <row r="104" spans="1:3" ht="12" customHeight="1" x14ac:dyDescent="0.25">
      <c r="A104" s="14" t="s">
        <v>117</v>
      </c>
      <c r="B104" s="150" t="s">
        <v>362</v>
      </c>
      <c r="C104" s="318"/>
    </row>
    <row r="105" spans="1:3" ht="12" customHeight="1" x14ac:dyDescent="0.25">
      <c r="A105" s="14" t="s">
        <v>119</v>
      </c>
      <c r="B105" s="149" t="s">
        <v>363</v>
      </c>
      <c r="C105" s="318"/>
    </row>
    <row r="106" spans="1:3" ht="12" customHeight="1" x14ac:dyDescent="0.25">
      <c r="A106" s="14" t="s">
        <v>187</v>
      </c>
      <c r="B106" s="149" t="s">
        <v>364</v>
      </c>
      <c r="C106" s="318"/>
    </row>
    <row r="107" spans="1:3" ht="12" customHeight="1" x14ac:dyDescent="0.25">
      <c r="A107" s="14" t="s">
        <v>358</v>
      </c>
      <c r="B107" s="150" t="s">
        <v>365</v>
      </c>
      <c r="C107" s="318"/>
    </row>
    <row r="108" spans="1:3" ht="12" customHeight="1" x14ac:dyDescent="0.25">
      <c r="A108" s="13" t="s">
        <v>359</v>
      </c>
      <c r="B108" s="151" t="s">
        <v>366</v>
      </c>
      <c r="C108" s="318"/>
    </row>
    <row r="109" spans="1:3" ht="12" customHeight="1" x14ac:dyDescent="0.25">
      <c r="A109" s="14" t="s">
        <v>449</v>
      </c>
      <c r="B109" s="151" t="s">
        <v>367</v>
      </c>
      <c r="C109" s="318"/>
    </row>
    <row r="110" spans="1:3" ht="12" customHeight="1" x14ac:dyDescent="0.25">
      <c r="A110" s="16" t="s">
        <v>450</v>
      </c>
      <c r="B110" s="151" t="s">
        <v>368</v>
      </c>
      <c r="C110" s="318"/>
    </row>
    <row r="111" spans="1:3" ht="12" customHeight="1" x14ac:dyDescent="0.25">
      <c r="A111" s="14" t="s">
        <v>454</v>
      </c>
      <c r="B111" s="11" t="s">
        <v>51</v>
      </c>
      <c r="C111" s="316"/>
    </row>
    <row r="112" spans="1:3" ht="12" customHeight="1" x14ac:dyDescent="0.25">
      <c r="A112" s="14" t="s">
        <v>455</v>
      </c>
      <c r="B112" s="8" t="s">
        <v>457</v>
      </c>
      <c r="C112" s="316"/>
    </row>
    <row r="113" spans="1:3" ht="12" customHeight="1" thickBot="1" x14ac:dyDescent="0.3">
      <c r="A113" s="18" t="s">
        <v>456</v>
      </c>
      <c r="B113" s="513" t="s">
        <v>458</v>
      </c>
      <c r="C113" s="322"/>
    </row>
    <row r="114" spans="1:3" ht="12" customHeight="1" thickBot="1" x14ac:dyDescent="0.3">
      <c r="A114" s="510" t="s">
        <v>20</v>
      </c>
      <c r="B114" s="511" t="s">
        <v>369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235</v>
      </c>
      <c r="C115" s="317"/>
    </row>
    <row r="116" spans="1:3" ht="12" customHeight="1" x14ac:dyDescent="0.25">
      <c r="A116" s="15" t="s">
        <v>106</v>
      </c>
      <c r="B116" s="12" t="s">
        <v>373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374</v>
      </c>
      <c r="C118" s="281"/>
    </row>
    <row r="119" spans="1:3" ht="12" customHeight="1" x14ac:dyDescent="0.25">
      <c r="A119" s="15" t="s">
        <v>109</v>
      </c>
      <c r="B119" s="311" t="s">
        <v>237</v>
      </c>
      <c r="C119" s="281"/>
    </row>
    <row r="120" spans="1:3" ht="12" customHeight="1" x14ac:dyDescent="0.25">
      <c r="A120" s="15" t="s">
        <v>118</v>
      </c>
      <c r="B120" s="310" t="s">
        <v>439</v>
      </c>
      <c r="C120" s="281"/>
    </row>
    <row r="121" spans="1:3" ht="12" customHeight="1" x14ac:dyDescent="0.25">
      <c r="A121" s="15" t="s">
        <v>120</v>
      </c>
      <c r="B121" s="439" t="s">
        <v>379</v>
      </c>
      <c r="C121" s="281"/>
    </row>
    <row r="122" spans="1:3" x14ac:dyDescent="0.25">
      <c r="A122" s="15" t="s">
        <v>189</v>
      </c>
      <c r="B122" s="150" t="s">
        <v>362</v>
      </c>
      <c r="C122" s="281"/>
    </row>
    <row r="123" spans="1:3" ht="12" customHeight="1" x14ac:dyDescent="0.25">
      <c r="A123" s="15" t="s">
        <v>190</v>
      </c>
      <c r="B123" s="150" t="s">
        <v>378</v>
      </c>
      <c r="C123" s="281"/>
    </row>
    <row r="124" spans="1:3" ht="12" customHeight="1" x14ac:dyDescent="0.25">
      <c r="A124" s="15" t="s">
        <v>191</v>
      </c>
      <c r="B124" s="150" t="s">
        <v>377</v>
      </c>
      <c r="C124" s="281"/>
    </row>
    <row r="125" spans="1:3" ht="12" customHeight="1" x14ac:dyDescent="0.25">
      <c r="A125" s="15" t="s">
        <v>370</v>
      </c>
      <c r="B125" s="150" t="s">
        <v>365</v>
      </c>
      <c r="C125" s="281"/>
    </row>
    <row r="126" spans="1:3" ht="12" customHeight="1" x14ac:dyDescent="0.25">
      <c r="A126" s="15" t="s">
        <v>371</v>
      </c>
      <c r="B126" s="150" t="s">
        <v>376</v>
      </c>
      <c r="C126" s="281"/>
    </row>
    <row r="127" spans="1:3" ht="16.5" thickBot="1" x14ac:dyDescent="0.3">
      <c r="A127" s="13" t="s">
        <v>372</v>
      </c>
      <c r="B127" s="150" t="s">
        <v>375</v>
      </c>
      <c r="C127" s="283"/>
    </row>
    <row r="128" spans="1:3" ht="12" customHeight="1" thickBot="1" x14ac:dyDescent="0.3">
      <c r="A128" s="20" t="s">
        <v>21</v>
      </c>
      <c r="B128" s="130" t="s">
        <v>459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460</v>
      </c>
      <c r="C129" s="314">
        <f>+C130+C131+C132</f>
        <v>0</v>
      </c>
    </row>
    <row r="130" spans="1:3" ht="12" customHeight="1" x14ac:dyDescent="0.25">
      <c r="A130" s="15" t="s">
        <v>274</v>
      </c>
      <c r="B130" s="12" t="s">
        <v>467</v>
      </c>
      <c r="C130" s="281"/>
    </row>
    <row r="131" spans="1:3" ht="12" customHeight="1" x14ac:dyDescent="0.25">
      <c r="A131" s="15" t="s">
        <v>275</v>
      </c>
      <c r="B131" s="12" t="s">
        <v>468</v>
      </c>
      <c r="C131" s="281"/>
    </row>
    <row r="132" spans="1:3" ht="12" customHeight="1" thickBot="1" x14ac:dyDescent="0.3">
      <c r="A132" s="13" t="s">
        <v>276</v>
      </c>
      <c r="B132" s="12" t="s">
        <v>469</v>
      </c>
      <c r="C132" s="281"/>
    </row>
    <row r="133" spans="1:3" ht="12" customHeight="1" thickBot="1" x14ac:dyDescent="0.3">
      <c r="A133" s="20" t="s">
        <v>23</v>
      </c>
      <c r="B133" s="130" t="s">
        <v>461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470</v>
      </c>
      <c r="C134" s="281"/>
    </row>
    <row r="135" spans="1:3" ht="12" customHeight="1" x14ac:dyDescent="0.25">
      <c r="A135" s="15" t="s">
        <v>93</v>
      </c>
      <c r="B135" s="9" t="s">
        <v>462</v>
      </c>
      <c r="C135" s="281"/>
    </row>
    <row r="136" spans="1:3" ht="12" customHeight="1" x14ac:dyDescent="0.25">
      <c r="A136" s="15" t="s">
        <v>94</v>
      </c>
      <c r="B136" s="9" t="s">
        <v>463</v>
      </c>
      <c r="C136" s="281"/>
    </row>
    <row r="137" spans="1:3" ht="12" customHeight="1" x14ac:dyDescent="0.25">
      <c r="A137" s="15" t="s">
        <v>176</v>
      </c>
      <c r="B137" s="9" t="s">
        <v>464</v>
      </c>
      <c r="C137" s="281"/>
    </row>
    <row r="138" spans="1:3" ht="12" customHeight="1" x14ac:dyDescent="0.25">
      <c r="A138" s="15" t="s">
        <v>177</v>
      </c>
      <c r="B138" s="9" t="s">
        <v>465</v>
      </c>
      <c r="C138" s="281"/>
    </row>
    <row r="139" spans="1:3" ht="12" customHeight="1" thickBot="1" x14ac:dyDescent="0.3">
      <c r="A139" s="13" t="s">
        <v>178</v>
      </c>
      <c r="B139" s="9" t="s">
        <v>466</v>
      </c>
      <c r="C139" s="281"/>
    </row>
    <row r="140" spans="1:3" ht="12" customHeight="1" thickBot="1" x14ac:dyDescent="0.3">
      <c r="A140" s="20" t="s">
        <v>24</v>
      </c>
      <c r="B140" s="130" t="s">
        <v>474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380</v>
      </c>
      <c r="C141" s="281"/>
    </row>
    <row r="142" spans="1:3" ht="12" customHeight="1" x14ac:dyDescent="0.25">
      <c r="A142" s="15" t="s">
        <v>96</v>
      </c>
      <c r="B142" s="9" t="s">
        <v>381</v>
      </c>
      <c r="C142" s="281"/>
    </row>
    <row r="143" spans="1:3" ht="12" customHeight="1" x14ac:dyDescent="0.25">
      <c r="A143" s="15" t="s">
        <v>294</v>
      </c>
      <c r="B143" s="9" t="s">
        <v>475</v>
      </c>
      <c r="C143" s="281"/>
    </row>
    <row r="144" spans="1:3" ht="12" customHeight="1" thickBot="1" x14ac:dyDescent="0.3">
      <c r="A144" s="13" t="s">
        <v>295</v>
      </c>
      <c r="B144" s="7" t="s">
        <v>400</v>
      </c>
      <c r="C144" s="281"/>
    </row>
    <row r="145" spans="1:9" ht="12" customHeight="1" thickBot="1" x14ac:dyDescent="0.3">
      <c r="A145" s="20" t="s">
        <v>25</v>
      </c>
      <c r="B145" s="130" t="s">
        <v>476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471</v>
      </c>
      <c r="C146" s="281"/>
    </row>
    <row r="147" spans="1:9" ht="12" customHeight="1" x14ac:dyDescent="0.25">
      <c r="A147" s="15" t="s">
        <v>98</v>
      </c>
      <c r="B147" s="9" t="s">
        <v>478</v>
      </c>
      <c r="C147" s="281"/>
    </row>
    <row r="148" spans="1:9" ht="12" customHeight="1" x14ac:dyDescent="0.25">
      <c r="A148" s="15" t="s">
        <v>306</v>
      </c>
      <c r="B148" s="9" t="s">
        <v>473</v>
      </c>
      <c r="C148" s="281"/>
    </row>
    <row r="149" spans="1:9" ht="12" customHeight="1" x14ac:dyDescent="0.25">
      <c r="A149" s="15" t="s">
        <v>307</v>
      </c>
      <c r="B149" s="9" t="s">
        <v>479</v>
      </c>
      <c r="C149" s="281"/>
    </row>
    <row r="150" spans="1:9" ht="12" customHeight="1" thickBot="1" x14ac:dyDescent="0.3">
      <c r="A150" s="15" t="s">
        <v>477</v>
      </c>
      <c r="B150" s="9" t="s">
        <v>480</v>
      </c>
      <c r="C150" s="281"/>
    </row>
    <row r="151" spans="1:9" ht="12" customHeight="1" thickBot="1" x14ac:dyDescent="0.3">
      <c r="A151" s="20" t="s">
        <v>26</v>
      </c>
      <c r="B151" s="130" t="s">
        <v>481</v>
      </c>
      <c r="C151" s="514"/>
    </row>
    <row r="152" spans="1:9" ht="12" customHeight="1" thickBot="1" x14ac:dyDescent="0.3">
      <c r="A152" s="20" t="s">
        <v>27</v>
      </c>
      <c r="B152" s="130" t="s">
        <v>482</v>
      </c>
      <c r="C152" s="514"/>
    </row>
    <row r="153" spans="1:9" ht="15" customHeight="1" thickBot="1" x14ac:dyDescent="0.3">
      <c r="A153" s="20" t="s">
        <v>28</v>
      </c>
      <c r="B153" s="130" t="s">
        <v>484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483</v>
      </c>
      <c r="C154" s="453">
        <f>+C128+C153</f>
        <v>0</v>
      </c>
    </row>
    <row r="155" spans="1:9" ht="7.5" customHeight="1" x14ac:dyDescent="0.25"/>
    <row r="156" spans="1:9" x14ac:dyDescent="0.25">
      <c r="A156" s="595" t="s">
        <v>382</v>
      </c>
      <c r="B156" s="595"/>
      <c r="C156" s="595"/>
    </row>
    <row r="157" spans="1:9" ht="15" customHeight="1" thickBot="1" x14ac:dyDescent="0.3">
      <c r="A157" s="593" t="s">
        <v>155</v>
      </c>
      <c r="B157" s="593"/>
      <c r="C157" s="324" t="str">
        <f>C90</f>
        <v>Forintban!</v>
      </c>
    </row>
    <row r="158" spans="1:9" ht="13.5" customHeight="1" thickBot="1" x14ac:dyDescent="0.3">
      <c r="A158" s="20">
        <v>1</v>
      </c>
      <c r="B158" s="27" t="s">
        <v>485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491</v>
      </c>
      <c r="C159" s="314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45" zoomScaleNormal="145" zoomScaleSheetLayoutView="100" workbookViewId="0">
      <selection activeCell="D23" sqref="D23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 x14ac:dyDescent="0.2">
      <c r="B1" s="336" t="s">
        <v>159</v>
      </c>
      <c r="C1" s="337"/>
      <c r="D1" s="337"/>
      <c r="E1" s="337"/>
      <c r="F1" s="598" t="str">
        <f>+CONCATENATE("2.1. melléklet a ………../",LEFT(ÖSSZEFÜGGÉSEK!A5,4),". (……….) önkormányzati rendelethez")</f>
        <v>2.1. melléklet a ………../2017. (……….) önkormányzati rendelethez</v>
      </c>
    </row>
    <row r="2" spans="1:6" ht="14.25" thickBot="1" x14ac:dyDescent="0.25">
      <c r="E2" s="338" t="str">
        <f>'1.4.sz.mell.'!C2</f>
        <v>Forintban!</v>
      </c>
      <c r="F2" s="598"/>
    </row>
    <row r="3" spans="1:6" ht="18" customHeight="1" thickBot="1" x14ac:dyDescent="0.25">
      <c r="A3" s="596" t="s">
        <v>70</v>
      </c>
      <c r="B3" s="339" t="s">
        <v>57</v>
      </c>
      <c r="C3" s="340"/>
      <c r="D3" s="339" t="s">
        <v>58</v>
      </c>
      <c r="E3" s="341"/>
      <c r="F3" s="598"/>
    </row>
    <row r="4" spans="1:6" s="342" customFormat="1" ht="35.25" customHeight="1" thickBot="1" x14ac:dyDescent="0.25">
      <c r="A4" s="597"/>
      <c r="B4" s="199" t="s">
        <v>62</v>
      </c>
      <c r="C4" s="200" t="str">
        <f>+'1.1.sz.mell.'!C3</f>
        <v>2017. évi előirányzat</v>
      </c>
      <c r="D4" s="199" t="s">
        <v>62</v>
      </c>
      <c r="E4" s="54" t="str">
        <f>+C4</f>
        <v>2017. évi előirányzat</v>
      </c>
      <c r="F4" s="598"/>
    </row>
    <row r="5" spans="1:6" s="347" customFormat="1" ht="12" customHeight="1" thickBot="1" x14ac:dyDescent="0.25">
      <c r="A5" s="343"/>
      <c r="B5" s="344" t="s">
        <v>504</v>
      </c>
      <c r="C5" s="345" t="s">
        <v>505</v>
      </c>
      <c r="D5" s="344" t="s">
        <v>506</v>
      </c>
      <c r="E5" s="346" t="s">
        <v>508</v>
      </c>
      <c r="F5" s="598"/>
    </row>
    <row r="6" spans="1:6" ht="12.95" customHeight="1" x14ac:dyDescent="0.2">
      <c r="A6" s="348" t="s">
        <v>19</v>
      </c>
      <c r="B6" s="349" t="s">
        <v>383</v>
      </c>
      <c r="C6" s="325">
        <v>18389902</v>
      </c>
      <c r="D6" s="349" t="s">
        <v>63</v>
      </c>
      <c r="E6" s="331">
        <v>30080332</v>
      </c>
      <c r="F6" s="598"/>
    </row>
    <row r="7" spans="1:6" ht="12.95" customHeight="1" x14ac:dyDescent="0.2">
      <c r="A7" s="350" t="s">
        <v>20</v>
      </c>
      <c r="B7" s="351" t="s">
        <v>384</v>
      </c>
      <c r="C7" s="326">
        <v>41978000</v>
      </c>
      <c r="D7" s="351" t="s">
        <v>184</v>
      </c>
      <c r="E7" s="332">
        <v>3867662</v>
      </c>
      <c r="F7" s="598"/>
    </row>
    <row r="8" spans="1:6" ht="12.95" customHeight="1" x14ac:dyDescent="0.2">
      <c r="A8" s="350" t="s">
        <v>21</v>
      </c>
      <c r="B8" s="351" t="s">
        <v>405</v>
      </c>
      <c r="C8" s="326"/>
      <c r="D8" s="351" t="s">
        <v>240</v>
      </c>
      <c r="E8" s="332">
        <v>27773000</v>
      </c>
      <c r="F8" s="598"/>
    </row>
    <row r="9" spans="1:6" ht="12.95" customHeight="1" x14ac:dyDescent="0.2">
      <c r="A9" s="350" t="s">
        <v>22</v>
      </c>
      <c r="B9" s="351" t="s">
        <v>175</v>
      </c>
      <c r="C9" s="326">
        <v>2141000</v>
      </c>
      <c r="D9" s="351" t="s">
        <v>185</v>
      </c>
      <c r="E9" s="332">
        <v>1036000</v>
      </c>
      <c r="F9" s="598"/>
    </row>
    <row r="10" spans="1:6" ht="12.95" customHeight="1" x14ac:dyDescent="0.2">
      <c r="A10" s="350" t="s">
        <v>23</v>
      </c>
      <c r="B10" s="352" t="s">
        <v>432</v>
      </c>
      <c r="C10" s="326">
        <v>672000</v>
      </c>
      <c r="D10" s="351" t="s">
        <v>186</v>
      </c>
      <c r="E10" s="332">
        <v>2685000</v>
      </c>
      <c r="F10" s="598"/>
    </row>
    <row r="11" spans="1:6" ht="12.95" customHeight="1" x14ac:dyDescent="0.2">
      <c r="A11" s="350" t="s">
        <v>24</v>
      </c>
      <c r="B11" s="351" t="s">
        <v>385</v>
      </c>
      <c r="C11" s="327"/>
      <c r="D11" s="351" t="s">
        <v>51</v>
      </c>
      <c r="E11" s="332"/>
      <c r="F11" s="598"/>
    </row>
    <row r="12" spans="1:6" ht="12.95" customHeight="1" x14ac:dyDescent="0.2">
      <c r="A12" s="350" t="s">
        <v>25</v>
      </c>
      <c r="B12" s="351" t="s">
        <v>492</v>
      </c>
      <c r="C12" s="326"/>
      <c r="D12" s="47"/>
      <c r="E12" s="332"/>
      <c r="F12" s="598"/>
    </row>
    <row r="13" spans="1:6" ht="12.95" customHeight="1" x14ac:dyDescent="0.2">
      <c r="A13" s="350" t="s">
        <v>26</v>
      </c>
      <c r="B13" s="47"/>
      <c r="C13" s="326"/>
      <c r="D13" s="47"/>
      <c r="E13" s="332"/>
      <c r="F13" s="598"/>
    </row>
    <row r="14" spans="1:6" ht="12.95" customHeight="1" x14ac:dyDescent="0.2">
      <c r="A14" s="350" t="s">
        <v>27</v>
      </c>
      <c r="B14" s="457"/>
      <c r="C14" s="327"/>
      <c r="D14" s="47"/>
      <c r="E14" s="332"/>
      <c r="F14" s="598"/>
    </row>
    <row r="15" spans="1:6" ht="12.95" customHeight="1" x14ac:dyDescent="0.2">
      <c r="A15" s="350" t="s">
        <v>28</v>
      </c>
      <c r="B15" s="47"/>
      <c r="C15" s="326"/>
      <c r="D15" s="47"/>
      <c r="E15" s="332"/>
      <c r="F15" s="598"/>
    </row>
    <row r="16" spans="1:6" ht="12.95" customHeight="1" x14ac:dyDescent="0.2">
      <c r="A16" s="350" t="s">
        <v>29</v>
      </c>
      <c r="B16" s="47"/>
      <c r="C16" s="326"/>
      <c r="D16" s="47"/>
      <c r="E16" s="332"/>
      <c r="F16" s="598"/>
    </row>
    <row r="17" spans="1:6" ht="12.95" customHeight="1" thickBot="1" x14ac:dyDescent="0.25">
      <c r="A17" s="350" t="s">
        <v>30</v>
      </c>
      <c r="B17" s="59"/>
      <c r="C17" s="328"/>
      <c r="D17" s="47"/>
      <c r="E17" s="333"/>
      <c r="F17" s="598"/>
    </row>
    <row r="18" spans="1:6" ht="15.95" customHeight="1" thickBot="1" x14ac:dyDescent="0.25">
      <c r="A18" s="353" t="s">
        <v>31</v>
      </c>
      <c r="B18" s="132" t="s">
        <v>493</v>
      </c>
      <c r="C18" s="329">
        <f>SUM(C6:C17)</f>
        <v>63180902</v>
      </c>
      <c r="D18" s="132" t="s">
        <v>391</v>
      </c>
      <c r="E18" s="334">
        <f>SUM(E6:E17)</f>
        <v>65441994</v>
      </c>
      <c r="F18" s="598"/>
    </row>
    <row r="19" spans="1:6" ht="12.95" customHeight="1" x14ac:dyDescent="0.2">
      <c r="A19" s="354" t="s">
        <v>32</v>
      </c>
      <c r="B19" s="355" t="s">
        <v>388</v>
      </c>
      <c r="C19" s="516">
        <f>+C20+C21+C22+C23</f>
        <v>2261092</v>
      </c>
      <c r="D19" s="356" t="s">
        <v>192</v>
      </c>
      <c r="E19" s="335"/>
      <c r="F19" s="598"/>
    </row>
    <row r="20" spans="1:6" ht="12.95" customHeight="1" x14ac:dyDescent="0.2">
      <c r="A20" s="357" t="s">
        <v>33</v>
      </c>
      <c r="B20" s="356" t="s">
        <v>233</v>
      </c>
      <c r="C20" s="82">
        <v>2261092</v>
      </c>
      <c r="D20" s="356" t="s">
        <v>390</v>
      </c>
      <c r="E20" s="83"/>
      <c r="F20" s="598"/>
    </row>
    <row r="21" spans="1:6" ht="12.95" customHeight="1" x14ac:dyDescent="0.2">
      <c r="A21" s="357" t="s">
        <v>34</v>
      </c>
      <c r="B21" s="356" t="s">
        <v>234</v>
      </c>
      <c r="C21" s="82"/>
      <c r="D21" s="356" t="s">
        <v>157</v>
      </c>
      <c r="E21" s="83"/>
      <c r="F21" s="598"/>
    </row>
    <row r="22" spans="1:6" ht="12.95" customHeight="1" x14ac:dyDescent="0.2">
      <c r="A22" s="357" t="s">
        <v>35</v>
      </c>
      <c r="B22" s="356" t="s">
        <v>238</v>
      </c>
      <c r="C22" s="82"/>
      <c r="D22" s="356" t="s">
        <v>158</v>
      </c>
      <c r="E22" s="83"/>
      <c r="F22" s="598"/>
    </row>
    <row r="23" spans="1:6" ht="12.95" customHeight="1" x14ac:dyDescent="0.2">
      <c r="A23" s="357" t="s">
        <v>36</v>
      </c>
      <c r="B23" s="356" t="s">
        <v>239</v>
      </c>
      <c r="C23" s="82"/>
      <c r="D23" s="355" t="s">
        <v>241</v>
      </c>
      <c r="E23" s="83"/>
      <c r="F23" s="598"/>
    </row>
    <row r="24" spans="1:6" ht="12.95" customHeight="1" x14ac:dyDescent="0.2">
      <c r="A24" s="357" t="s">
        <v>37</v>
      </c>
      <c r="B24" s="356" t="s">
        <v>389</v>
      </c>
      <c r="C24" s="358">
        <f>+C25+C26</f>
        <v>0</v>
      </c>
      <c r="D24" s="356" t="s">
        <v>193</v>
      </c>
      <c r="E24" s="83"/>
      <c r="F24" s="598"/>
    </row>
    <row r="25" spans="1:6" ht="12.95" customHeight="1" x14ac:dyDescent="0.2">
      <c r="A25" s="354" t="s">
        <v>38</v>
      </c>
      <c r="B25" s="355" t="s">
        <v>386</v>
      </c>
      <c r="C25" s="330"/>
      <c r="D25" s="349" t="s">
        <v>475</v>
      </c>
      <c r="E25" s="335"/>
      <c r="F25" s="598"/>
    </row>
    <row r="26" spans="1:6" ht="12.95" customHeight="1" x14ac:dyDescent="0.2">
      <c r="A26" s="357" t="s">
        <v>39</v>
      </c>
      <c r="B26" s="356" t="s">
        <v>387</v>
      </c>
      <c r="C26" s="82"/>
      <c r="D26" s="351" t="s">
        <v>481</v>
      </c>
      <c r="E26" s="83"/>
      <c r="F26" s="598"/>
    </row>
    <row r="27" spans="1:6" ht="12.95" customHeight="1" x14ac:dyDescent="0.2">
      <c r="A27" s="350" t="s">
        <v>40</v>
      </c>
      <c r="B27" s="356" t="s">
        <v>486</v>
      </c>
      <c r="C27" s="82"/>
      <c r="D27" s="351" t="s">
        <v>482</v>
      </c>
      <c r="E27" s="83"/>
      <c r="F27" s="598"/>
    </row>
    <row r="28" spans="1:6" ht="12.95" customHeight="1" thickBot="1" x14ac:dyDescent="0.25">
      <c r="A28" s="419" t="s">
        <v>41</v>
      </c>
      <c r="B28" s="355" t="s">
        <v>344</v>
      </c>
      <c r="C28" s="330"/>
      <c r="D28" s="459"/>
      <c r="E28" s="335"/>
      <c r="F28" s="598"/>
    </row>
    <row r="29" spans="1:6" ht="15.95" customHeight="1" thickBot="1" x14ac:dyDescent="0.25">
      <c r="A29" s="353" t="s">
        <v>42</v>
      </c>
      <c r="B29" s="132" t="s">
        <v>494</v>
      </c>
      <c r="C29" s="329">
        <f>+C19+C24+C27+C28</f>
        <v>2261092</v>
      </c>
      <c r="D29" s="132" t="s">
        <v>496</v>
      </c>
      <c r="E29" s="334">
        <f>SUM(E19:E28)</f>
        <v>0</v>
      </c>
      <c r="F29" s="598"/>
    </row>
    <row r="30" spans="1:6" ht="13.5" thickBot="1" x14ac:dyDescent="0.25">
      <c r="A30" s="353" t="s">
        <v>43</v>
      </c>
      <c r="B30" s="359" t="s">
        <v>495</v>
      </c>
      <c r="C30" s="360">
        <f>+C18+C29</f>
        <v>65441994</v>
      </c>
      <c r="D30" s="359" t="s">
        <v>497</v>
      </c>
      <c r="E30" s="360">
        <f>+E18+E29</f>
        <v>65441994</v>
      </c>
      <c r="F30" s="598"/>
    </row>
    <row r="31" spans="1:6" ht="13.5" thickBot="1" x14ac:dyDescent="0.25">
      <c r="A31" s="353" t="s">
        <v>44</v>
      </c>
      <c r="B31" s="359" t="s">
        <v>170</v>
      </c>
      <c r="C31" s="360">
        <f>IF(C18-E18&lt;0,E18-C18,"-")</f>
        <v>2261092</v>
      </c>
      <c r="D31" s="359" t="s">
        <v>171</v>
      </c>
      <c r="E31" s="360" t="str">
        <f>IF(C18-E18&gt;0,C18-E18,"-")</f>
        <v>-</v>
      </c>
      <c r="F31" s="598"/>
    </row>
    <row r="32" spans="1:6" ht="13.5" thickBot="1" x14ac:dyDescent="0.25">
      <c r="A32" s="353" t="s">
        <v>45</v>
      </c>
      <c r="B32" s="359" t="s">
        <v>581</v>
      </c>
      <c r="C32" s="360" t="str">
        <f>IF(C30-E30&lt;0,E30-C30,"-")</f>
        <v>-</v>
      </c>
      <c r="D32" s="359" t="s">
        <v>582</v>
      </c>
      <c r="E32" s="360" t="str">
        <f>IF(C30-E30&gt;0,C30-E30,"-")</f>
        <v>-</v>
      </c>
      <c r="F32" s="598"/>
    </row>
    <row r="33" spans="2:4" ht="18.75" x14ac:dyDescent="0.2">
      <c r="B33" s="599"/>
      <c r="C33" s="599"/>
      <c r="D33" s="599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A22" zoomScale="160" zoomScaleNormal="160" zoomScaleSheetLayoutView="115" workbookViewId="0">
      <selection activeCell="B21" sqref="B21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 x14ac:dyDescent="0.2">
      <c r="B1" s="336" t="s">
        <v>160</v>
      </c>
      <c r="C1" s="337"/>
      <c r="D1" s="337"/>
      <c r="E1" s="337"/>
      <c r="F1" s="598" t="str">
        <f>+CONCATENATE("2.2. melléklet a ………../",LEFT(ÖSSZEFÜGGÉSEK!A5,4),". (……….) önkormányzati rendelethez")</f>
        <v>2.2. melléklet a ………../2017. (……….) önkormányzati rendelethez</v>
      </c>
    </row>
    <row r="2" spans="1:6" ht="14.25" thickBot="1" x14ac:dyDescent="0.25">
      <c r="E2" s="338" t="str">
        <f>'2.1.sz.mell  '!E2</f>
        <v>Forintban!</v>
      </c>
      <c r="F2" s="598"/>
    </row>
    <row r="3" spans="1:6" ht="13.5" thickBot="1" x14ac:dyDescent="0.25">
      <c r="A3" s="600" t="s">
        <v>70</v>
      </c>
      <c r="B3" s="339" t="s">
        <v>57</v>
      </c>
      <c r="C3" s="340"/>
      <c r="D3" s="339" t="s">
        <v>58</v>
      </c>
      <c r="E3" s="341"/>
      <c r="F3" s="598"/>
    </row>
    <row r="4" spans="1:6" s="342" customFormat="1" ht="24.75" thickBot="1" x14ac:dyDescent="0.25">
      <c r="A4" s="601"/>
      <c r="B4" s="199" t="s">
        <v>62</v>
      </c>
      <c r="C4" s="200" t="str">
        <f>+'2.1.sz.mell  '!C4</f>
        <v>2017. évi előirányzat</v>
      </c>
      <c r="D4" s="199" t="s">
        <v>62</v>
      </c>
      <c r="E4" s="54" t="str">
        <f>+'2.1.sz.mell  '!C4</f>
        <v>2017. évi előirányzat</v>
      </c>
      <c r="F4" s="598"/>
    </row>
    <row r="5" spans="1:6" s="342" customFormat="1" ht="13.5" thickBot="1" x14ac:dyDescent="0.25">
      <c r="A5" s="343"/>
      <c r="B5" s="344" t="s">
        <v>504</v>
      </c>
      <c r="C5" s="345" t="s">
        <v>505</v>
      </c>
      <c r="D5" s="344" t="s">
        <v>506</v>
      </c>
      <c r="E5" s="346" t="s">
        <v>508</v>
      </c>
      <c r="F5" s="598"/>
    </row>
    <row r="6" spans="1:6" ht="12.95" customHeight="1" x14ac:dyDescent="0.2">
      <c r="A6" s="348" t="s">
        <v>19</v>
      </c>
      <c r="B6" s="349" t="s">
        <v>392</v>
      </c>
      <c r="C6" s="325"/>
      <c r="D6" s="349" t="s">
        <v>235</v>
      </c>
      <c r="E6" s="331"/>
      <c r="F6" s="598"/>
    </row>
    <row r="7" spans="1:6" x14ac:dyDescent="0.2">
      <c r="A7" s="350" t="s">
        <v>20</v>
      </c>
      <c r="B7" s="351" t="s">
        <v>393</v>
      </c>
      <c r="C7" s="326"/>
      <c r="D7" s="351" t="s">
        <v>398</v>
      </c>
      <c r="E7" s="332"/>
      <c r="F7" s="598"/>
    </row>
    <row r="8" spans="1:6" ht="12.95" customHeight="1" x14ac:dyDescent="0.2">
      <c r="A8" s="350" t="s">
        <v>21</v>
      </c>
      <c r="B8" s="351" t="s">
        <v>10</v>
      </c>
      <c r="C8" s="326"/>
      <c r="D8" s="351" t="s">
        <v>188</v>
      </c>
      <c r="E8" s="332"/>
      <c r="F8" s="598"/>
    </row>
    <row r="9" spans="1:6" ht="12.95" customHeight="1" x14ac:dyDescent="0.2">
      <c r="A9" s="350" t="s">
        <v>22</v>
      </c>
      <c r="B9" s="351" t="s">
        <v>394</v>
      </c>
      <c r="C9" s="326"/>
      <c r="D9" s="351" t="s">
        <v>399</v>
      </c>
      <c r="E9" s="332"/>
      <c r="F9" s="598"/>
    </row>
    <row r="10" spans="1:6" ht="12.75" customHeight="1" x14ac:dyDescent="0.2">
      <c r="A10" s="350" t="s">
        <v>23</v>
      </c>
      <c r="B10" s="351" t="s">
        <v>395</v>
      </c>
      <c r="C10" s="326"/>
      <c r="D10" s="351" t="s">
        <v>237</v>
      </c>
      <c r="E10" s="332"/>
      <c r="F10" s="598"/>
    </row>
    <row r="11" spans="1:6" ht="12.95" customHeight="1" x14ac:dyDescent="0.2">
      <c r="A11" s="350" t="s">
        <v>24</v>
      </c>
      <c r="B11" s="351" t="s">
        <v>396</v>
      </c>
      <c r="C11" s="327"/>
      <c r="D11" s="460"/>
      <c r="E11" s="332"/>
      <c r="F11" s="598"/>
    </row>
    <row r="12" spans="1:6" ht="12.95" customHeight="1" x14ac:dyDescent="0.2">
      <c r="A12" s="350" t="s">
        <v>25</v>
      </c>
      <c r="B12" s="47"/>
      <c r="C12" s="326"/>
      <c r="D12" s="460"/>
      <c r="E12" s="332"/>
      <c r="F12" s="598"/>
    </row>
    <row r="13" spans="1:6" ht="12.95" customHeight="1" x14ac:dyDescent="0.2">
      <c r="A13" s="350" t="s">
        <v>26</v>
      </c>
      <c r="B13" s="47"/>
      <c r="C13" s="326"/>
      <c r="D13" s="461"/>
      <c r="E13" s="332"/>
      <c r="F13" s="598"/>
    </row>
    <row r="14" spans="1:6" ht="12.95" customHeight="1" x14ac:dyDescent="0.2">
      <c r="A14" s="350" t="s">
        <v>27</v>
      </c>
      <c r="B14" s="458"/>
      <c r="C14" s="327"/>
      <c r="D14" s="460"/>
      <c r="E14" s="332"/>
      <c r="F14" s="598"/>
    </row>
    <row r="15" spans="1:6" x14ac:dyDescent="0.2">
      <c r="A15" s="350" t="s">
        <v>28</v>
      </c>
      <c r="B15" s="47"/>
      <c r="C15" s="327"/>
      <c r="D15" s="460"/>
      <c r="E15" s="332"/>
      <c r="F15" s="598"/>
    </row>
    <row r="16" spans="1:6" ht="12.95" customHeight="1" thickBot="1" x14ac:dyDescent="0.25">
      <c r="A16" s="419" t="s">
        <v>29</v>
      </c>
      <c r="B16" s="459"/>
      <c r="C16" s="421"/>
      <c r="D16" s="420" t="s">
        <v>51</v>
      </c>
      <c r="E16" s="381"/>
      <c r="F16" s="598"/>
    </row>
    <row r="17" spans="1:6" ht="15.95" customHeight="1" thickBot="1" x14ac:dyDescent="0.25">
      <c r="A17" s="353" t="s">
        <v>30</v>
      </c>
      <c r="B17" s="132" t="s">
        <v>406</v>
      </c>
      <c r="C17" s="329">
        <f>+C6+C8+C9+C11+C12+C13+C14+C15+C16</f>
        <v>0</v>
      </c>
      <c r="D17" s="132" t="s">
        <v>407</v>
      </c>
      <c r="E17" s="334">
        <f>+E6+E8+E10+E11+E12+E13+E14+E15+E16</f>
        <v>0</v>
      </c>
      <c r="F17" s="598"/>
    </row>
    <row r="18" spans="1:6" ht="12.95" customHeight="1" x14ac:dyDescent="0.2">
      <c r="A18" s="348" t="s">
        <v>31</v>
      </c>
      <c r="B18" s="363" t="s">
        <v>253</v>
      </c>
      <c r="C18" s="370">
        <f>SUM(C19:C23)</f>
        <v>0</v>
      </c>
      <c r="D18" s="356" t="s">
        <v>192</v>
      </c>
      <c r="E18" s="80"/>
      <c r="F18" s="598"/>
    </row>
    <row r="19" spans="1:6" ht="12.95" customHeight="1" x14ac:dyDescent="0.2">
      <c r="A19" s="350" t="s">
        <v>32</v>
      </c>
      <c r="B19" s="364" t="s">
        <v>242</v>
      </c>
      <c r="C19" s="82"/>
      <c r="D19" s="356" t="s">
        <v>195</v>
      </c>
      <c r="E19" s="83"/>
      <c r="F19" s="598"/>
    </row>
    <row r="20" spans="1:6" ht="12.95" customHeight="1" x14ac:dyDescent="0.2">
      <c r="A20" s="348" t="s">
        <v>33</v>
      </c>
      <c r="B20" s="364" t="s">
        <v>243</v>
      </c>
      <c r="C20" s="82"/>
      <c r="D20" s="356" t="s">
        <v>157</v>
      </c>
      <c r="E20" s="83"/>
      <c r="F20" s="598"/>
    </row>
    <row r="21" spans="1:6" ht="12.95" customHeight="1" x14ac:dyDescent="0.2">
      <c r="A21" s="350" t="s">
        <v>34</v>
      </c>
      <c r="B21" s="364" t="s">
        <v>244</v>
      </c>
      <c r="C21" s="82"/>
      <c r="D21" s="356" t="s">
        <v>158</v>
      </c>
      <c r="E21" s="83"/>
      <c r="F21" s="598"/>
    </row>
    <row r="22" spans="1:6" ht="12.95" customHeight="1" x14ac:dyDescent="0.2">
      <c r="A22" s="348" t="s">
        <v>35</v>
      </c>
      <c r="B22" s="364" t="s">
        <v>245</v>
      </c>
      <c r="C22" s="82"/>
      <c r="D22" s="355" t="s">
        <v>241</v>
      </c>
      <c r="E22" s="83"/>
      <c r="F22" s="598"/>
    </row>
    <row r="23" spans="1:6" ht="12.95" customHeight="1" x14ac:dyDescent="0.2">
      <c r="A23" s="350" t="s">
        <v>36</v>
      </c>
      <c r="B23" s="365" t="s">
        <v>246</v>
      </c>
      <c r="C23" s="82"/>
      <c r="D23" s="356" t="s">
        <v>196</v>
      </c>
      <c r="E23" s="83"/>
      <c r="F23" s="598"/>
    </row>
    <row r="24" spans="1:6" ht="12.95" customHeight="1" x14ac:dyDescent="0.2">
      <c r="A24" s="348" t="s">
        <v>37</v>
      </c>
      <c r="B24" s="366" t="s">
        <v>247</v>
      </c>
      <c r="C24" s="358">
        <f>+C25+C26+C27+C28+C29</f>
        <v>0</v>
      </c>
      <c r="D24" s="367" t="s">
        <v>194</v>
      </c>
      <c r="E24" s="83"/>
      <c r="F24" s="598"/>
    </row>
    <row r="25" spans="1:6" ht="12.95" customHeight="1" x14ac:dyDescent="0.2">
      <c r="A25" s="350" t="s">
        <v>38</v>
      </c>
      <c r="B25" s="365" t="s">
        <v>248</v>
      </c>
      <c r="C25" s="82"/>
      <c r="D25" s="367" t="s">
        <v>400</v>
      </c>
      <c r="E25" s="83"/>
      <c r="F25" s="598"/>
    </row>
    <row r="26" spans="1:6" ht="12.95" customHeight="1" x14ac:dyDescent="0.2">
      <c r="A26" s="348" t="s">
        <v>39</v>
      </c>
      <c r="B26" s="365" t="s">
        <v>249</v>
      </c>
      <c r="C26" s="82"/>
      <c r="D26" s="362"/>
      <c r="E26" s="83"/>
      <c r="F26" s="598"/>
    </row>
    <row r="27" spans="1:6" ht="12.95" customHeight="1" x14ac:dyDescent="0.2">
      <c r="A27" s="350" t="s">
        <v>40</v>
      </c>
      <c r="B27" s="364" t="s">
        <v>250</v>
      </c>
      <c r="C27" s="82"/>
      <c r="D27" s="128"/>
      <c r="E27" s="83"/>
      <c r="F27" s="598"/>
    </row>
    <row r="28" spans="1:6" ht="12.95" customHeight="1" x14ac:dyDescent="0.2">
      <c r="A28" s="348" t="s">
        <v>41</v>
      </c>
      <c r="B28" s="368" t="s">
        <v>251</v>
      </c>
      <c r="C28" s="82"/>
      <c r="D28" s="47"/>
      <c r="E28" s="83"/>
      <c r="F28" s="598"/>
    </row>
    <row r="29" spans="1:6" ht="12.95" customHeight="1" thickBot="1" x14ac:dyDescent="0.25">
      <c r="A29" s="350" t="s">
        <v>42</v>
      </c>
      <c r="B29" s="369" t="s">
        <v>252</v>
      </c>
      <c r="C29" s="82"/>
      <c r="D29" s="128"/>
      <c r="E29" s="83"/>
      <c r="F29" s="598"/>
    </row>
    <row r="30" spans="1:6" ht="21.75" customHeight="1" thickBot="1" x14ac:dyDescent="0.25">
      <c r="A30" s="353" t="s">
        <v>43</v>
      </c>
      <c r="B30" s="132" t="s">
        <v>397</v>
      </c>
      <c r="C30" s="329">
        <f>+C18+C24</f>
        <v>0</v>
      </c>
      <c r="D30" s="132" t="s">
        <v>401</v>
      </c>
      <c r="E30" s="334">
        <f>SUM(E18:E29)</f>
        <v>0</v>
      </c>
      <c r="F30" s="598"/>
    </row>
    <row r="31" spans="1:6" ht="13.5" thickBot="1" x14ac:dyDescent="0.25">
      <c r="A31" s="353" t="s">
        <v>44</v>
      </c>
      <c r="B31" s="359" t="s">
        <v>402</v>
      </c>
      <c r="C31" s="360">
        <f>+C17+C30</f>
        <v>0</v>
      </c>
      <c r="D31" s="359" t="s">
        <v>403</v>
      </c>
      <c r="E31" s="360">
        <f>+E17+E30</f>
        <v>0</v>
      </c>
      <c r="F31" s="598"/>
    </row>
    <row r="32" spans="1:6" ht="13.5" thickBot="1" x14ac:dyDescent="0.25">
      <c r="A32" s="353" t="s">
        <v>45</v>
      </c>
      <c r="B32" s="359" t="s">
        <v>170</v>
      </c>
      <c r="C32" s="360" t="str">
        <f>IF(C17-E17&lt;0,E17-C17,"-")</f>
        <v>-</v>
      </c>
      <c r="D32" s="359" t="s">
        <v>171</v>
      </c>
      <c r="E32" s="360" t="str">
        <f>IF(C17-E17&gt;0,C17-E17,"-")</f>
        <v>-</v>
      </c>
      <c r="F32" s="598"/>
    </row>
    <row r="33" spans="1:6" ht="13.5" thickBot="1" x14ac:dyDescent="0.25">
      <c r="A33" s="353" t="s">
        <v>46</v>
      </c>
      <c r="B33" s="359" t="s">
        <v>581</v>
      </c>
      <c r="C33" s="360" t="str">
        <f>IF(C31-E31&lt;0,E31-C31,"-")</f>
        <v>-</v>
      </c>
      <c r="D33" s="359" t="s">
        <v>582</v>
      </c>
      <c r="E33" s="360" t="str">
        <f>IF(C31-E31&gt;0,C31-E31,"-")</f>
        <v>-</v>
      </c>
      <c r="F33" s="598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3" t="s">
        <v>152</v>
      </c>
      <c r="E1" s="136" t="s">
        <v>156</v>
      </c>
    </row>
    <row r="3" spans="1:5" x14ac:dyDescent="0.2">
      <c r="A3" s="142"/>
      <c r="B3" s="143"/>
      <c r="C3" s="142"/>
      <c r="D3" s="145"/>
      <c r="E3" s="143"/>
    </row>
    <row r="4" spans="1:5" ht="15.75" x14ac:dyDescent="0.25">
      <c r="A4" s="90" t="str">
        <f>+ÖSSZEFÜGGÉSEK!A5</f>
        <v>2017. évi előirányzat BEVÉTELEK</v>
      </c>
      <c r="B4" s="144"/>
      <c r="C4" s="153"/>
      <c r="D4" s="145"/>
      <c r="E4" s="143"/>
    </row>
    <row r="5" spans="1:5" x14ac:dyDescent="0.2">
      <c r="A5" s="142"/>
      <c r="B5" s="143"/>
      <c r="C5" s="142"/>
      <c r="D5" s="145"/>
      <c r="E5" s="143"/>
    </row>
    <row r="6" spans="1:5" x14ac:dyDescent="0.2">
      <c r="A6" s="142" t="s">
        <v>557</v>
      </c>
      <c r="B6" s="143">
        <f>+'1.1.sz.mell.'!C62</f>
        <v>63180902</v>
      </c>
      <c r="C6" s="142" t="s">
        <v>498</v>
      </c>
      <c r="D6" s="145">
        <f>+'2.1.sz.mell  '!C18+'2.2.sz.mell  '!C17</f>
        <v>63180902</v>
      </c>
      <c r="E6" s="143">
        <f t="shared" ref="E6:E15" si="0">+B6-D6</f>
        <v>0</v>
      </c>
    </row>
    <row r="7" spans="1:5" x14ac:dyDescent="0.2">
      <c r="A7" s="142" t="s">
        <v>558</v>
      </c>
      <c r="B7" s="143">
        <f>+'1.1.sz.mell.'!C86</f>
        <v>2261092</v>
      </c>
      <c r="C7" s="142" t="s">
        <v>499</v>
      </c>
      <c r="D7" s="145">
        <f>+'2.1.sz.mell  '!C29+'2.2.sz.mell  '!C30</f>
        <v>2261092</v>
      </c>
      <c r="E7" s="143">
        <f t="shared" si="0"/>
        <v>0</v>
      </c>
    </row>
    <row r="8" spans="1:5" x14ac:dyDescent="0.2">
      <c r="A8" s="142" t="s">
        <v>559</v>
      </c>
      <c r="B8" s="143">
        <f>+'1.1.sz.mell.'!C87</f>
        <v>65441994</v>
      </c>
      <c r="C8" s="142" t="s">
        <v>500</v>
      </c>
      <c r="D8" s="145">
        <f>+'2.1.sz.mell  '!C30+'2.2.sz.mell  '!C31</f>
        <v>65441994</v>
      </c>
      <c r="E8" s="143">
        <f t="shared" si="0"/>
        <v>0</v>
      </c>
    </row>
    <row r="9" spans="1:5" x14ac:dyDescent="0.2">
      <c r="A9" s="142"/>
      <c r="B9" s="143"/>
      <c r="C9" s="142"/>
      <c r="D9" s="145"/>
      <c r="E9" s="143"/>
    </row>
    <row r="10" spans="1:5" x14ac:dyDescent="0.2">
      <c r="A10" s="142"/>
      <c r="B10" s="143"/>
      <c r="C10" s="142"/>
      <c r="D10" s="145"/>
      <c r="E10" s="143"/>
    </row>
    <row r="11" spans="1:5" ht="15.75" x14ac:dyDescent="0.25">
      <c r="A11" s="90" t="str">
        <f>+ÖSSZEFÜGGÉSEK!A12</f>
        <v>2017. évi előirányzat KIADÁSOK</v>
      </c>
      <c r="B11" s="144"/>
      <c r="C11" s="153"/>
      <c r="D11" s="145"/>
      <c r="E11" s="143"/>
    </row>
    <row r="12" spans="1:5" x14ac:dyDescent="0.2">
      <c r="A12" s="142"/>
      <c r="B12" s="143"/>
      <c r="C12" s="142"/>
      <c r="D12" s="145"/>
      <c r="E12" s="143"/>
    </row>
    <row r="13" spans="1:5" x14ac:dyDescent="0.2">
      <c r="A13" s="142" t="s">
        <v>560</v>
      </c>
      <c r="B13" s="143">
        <f>+'1.1.sz.mell.'!C128</f>
        <v>65441994</v>
      </c>
      <c r="C13" s="142" t="s">
        <v>501</v>
      </c>
      <c r="D13" s="145">
        <f>+'2.1.sz.mell  '!E18+'2.2.sz.mell  '!E17</f>
        <v>65441994</v>
      </c>
      <c r="E13" s="143">
        <f t="shared" si="0"/>
        <v>0</v>
      </c>
    </row>
    <row r="14" spans="1:5" x14ac:dyDescent="0.2">
      <c r="A14" s="142" t="s">
        <v>561</v>
      </c>
      <c r="B14" s="143">
        <f>+'1.1.sz.mell.'!C153</f>
        <v>0</v>
      </c>
      <c r="C14" s="142" t="s">
        <v>502</v>
      </c>
      <c r="D14" s="145">
        <f>+'2.1.sz.mell  '!E29+'2.2.sz.mell  '!E30</f>
        <v>0</v>
      </c>
      <c r="E14" s="143">
        <f t="shared" si="0"/>
        <v>0</v>
      </c>
    </row>
    <row r="15" spans="1:5" x14ac:dyDescent="0.2">
      <c r="A15" s="142" t="s">
        <v>562</v>
      </c>
      <c r="B15" s="143">
        <f>+'1.1.sz.mell.'!C154</f>
        <v>65441994</v>
      </c>
      <c r="C15" s="142" t="s">
        <v>503</v>
      </c>
      <c r="D15" s="145">
        <f>+'2.1.sz.mell  '!E30+'2.2.sz.mell  '!E31</f>
        <v>65441994</v>
      </c>
      <c r="E15" s="143">
        <f t="shared" si="0"/>
        <v>0</v>
      </c>
    </row>
    <row r="16" spans="1:5" x14ac:dyDescent="0.2">
      <c r="A16" s="134"/>
      <c r="B16" s="134"/>
      <c r="C16" s="142"/>
      <c r="D16" s="145"/>
      <c r="E16" s="135"/>
    </row>
    <row r="17" spans="1:5" x14ac:dyDescent="0.2">
      <c r="A17" s="134"/>
      <c r="B17" s="134"/>
      <c r="C17" s="134"/>
      <c r="D17" s="134"/>
      <c r="E17" s="134"/>
    </row>
    <row r="18" spans="1:5" x14ac:dyDescent="0.2">
      <c r="A18" s="134"/>
      <c r="B18" s="134"/>
      <c r="C18" s="134"/>
      <c r="D18" s="134"/>
      <c r="E18" s="134"/>
    </row>
    <row r="19" spans="1:5" x14ac:dyDescent="0.2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205" zoomScaleNormal="205" workbookViewId="0">
      <selection activeCell="C13" sqref="C13"/>
    </sheetView>
  </sheetViews>
  <sheetFormatPr defaultRowHeight="15" x14ac:dyDescent="0.2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 x14ac:dyDescent="0.25">
      <c r="A1" s="602" t="s">
        <v>198</v>
      </c>
      <c r="B1" s="602"/>
      <c r="C1" s="602"/>
      <c r="D1" s="602"/>
      <c r="E1" s="602"/>
      <c r="F1" s="602"/>
    </row>
    <row r="2" spans="1:7" ht="15.95" customHeight="1" thickBot="1" x14ac:dyDescent="0.3">
      <c r="A2" s="157"/>
      <c r="B2" s="157"/>
      <c r="C2" s="603"/>
      <c r="D2" s="603"/>
      <c r="E2" s="610" t="str">
        <f>'2.2.sz.mell  '!E2</f>
        <v>Forintban!</v>
      </c>
      <c r="F2" s="610"/>
      <c r="G2" s="163"/>
    </row>
    <row r="3" spans="1:7" ht="63" customHeight="1" x14ac:dyDescent="0.25">
      <c r="A3" s="606" t="s">
        <v>17</v>
      </c>
      <c r="B3" s="608" t="s">
        <v>199</v>
      </c>
      <c r="C3" s="608" t="s">
        <v>257</v>
      </c>
      <c r="D3" s="608"/>
      <c r="E3" s="608"/>
      <c r="F3" s="604" t="s">
        <v>513</v>
      </c>
    </row>
    <row r="4" spans="1:7" ht="15.75" thickBot="1" x14ac:dyDescent="0.3">
      <c r="A4" s="607"/>
      <c r="B4" s="609"/>
      <c r="C4" s="508">
        <f>+LEFT(ÖSSZEFÜGGÉSEK!A5,4)+1</f>
        <v>2018</v>
      </c>
      <c r="D4" s="508">
        <f>+C4+1</f>
        <v>2019</v>
      </c>
      <c r="E4" s="508">
        <f>+D4+1</f>
        <v>2020</v>
      </c>
      <c r="F4" s="605"/>
    </row>
    <row r="5" spans="1:7" ht="15.75" thickBot="1" x14ac:dyDescent="0.3">
      <c r="A5" s="160"/>
      <c r="B5" s="161" t="s">
        <v>504</v>
      </c>
      <c r="C5" s="161" t="s">
        <v>505</v>
      </c>
      <c r="D5" s="161" t="s">
        <v>506</v>
      </c>
      <c r="E5" s="161" t="s">
        <v>508</v>
      </c>
      <c r="F5" s="162" t="s">
        <v>507</v>
      </c>
    </row>
    <row r="6" spans="1:7" x14ac:dyDescent="0.25">
      <c r="A6" s="159" t="s">
        <v>19</v>
      </c>
      <c r="B6" s="179"/>
      <c r="C6" s="551"/>
      <c r="D6" s="551"/>
      <c r="E6" s="551"/>
      <c r="F6" s="552">
        <f>SUM(C6:E6)</f>
        <v>0</v>
      </c>
    </row>
    <row r="7" spans="1:7" x14ac:dyDescent="0.25">
      <c r="A7" s="158" t="s">
        <v>20</v>
      </c>
      <c r="B7" s="180"/>
      <c r="C7" s="553"/>
      <c r="D7" s="553"/>
      <c r="E7" s="553"/>
      <c r="F7" s="554">
        <f>SUM(C7:E7)</f>
        <v>0</v>
      </c>
    </row>
    <row r="8" spans="1:7" x14ac:dyDescent="0.25">
      <c r="A8" s="158" t="s">
        <v>21</v>
      </c>
      <c r="B8" s="180"/>
      <c r="C8" s="553"/>
      <c r="D8" s="553"/>
      <c r="E8" s="553"/>
      <c r="F8" s="554">
        <f>SUM(C8:E8)</f>
        <v>0</v>
      </c>
    </row>
    <row r="9" spans="1:7" x14ac:dyDescent="0.25">
      <c r="A9" s="158" t="s">
        <v>22</v>
      </c>
      <c r="B9" s="180"/>
      <c r="C9" s="553"/>
      <c r="D9" s="553"/>
      <c r="E9" s="553"/>
      <c r="F9" s="554">
        <f>SUM(C9:E9)</f>
        <v>0</v>
      </c>
    </row>
    <row r="10" spans="1:7" ht="15.75" thickBot="1" x14ac:dyDescent="0.3">
      <c r="A10" s="164" t="s">
        <v>23</v>
      </c>
      <c r="B10" s="181"/>
      <c r="C10" s="555"/>
      <c r="D10" s="555"/>
      <c r="E10" s="555"/>
      <c r="F10" s="554">
        <f>SUM(C10:E10)</f>
        <v>0</v>
      </c>
    </row>
    <row r="11" spans="1:7" s="495" customFormat="1" thickBot="1" x14ac:dyDescent="0.25">
      <c r="A11" s="494" t="s">
        <v>24</v>
      </c>
      <c r="B11" s="165" t="s">
        <v>200</v>
      </c>
      <c r="C11" s="556">
        <f>SUM(C6:C10)</f>
        <v>0</v>
      </c>
      <c r="D11" s="556">
        <f>SUM(D6:D10)</f>
        <v>0</v>
      </c>
      <c r="E11" s="556">
        <f>SUM(E6:E10)</f>
        <v>0</v>
      </c>
      <c r="F11" s="557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2017-02-21T12:29:31Z</cp:lastPrinted>
  <dcterms:created xsi:type="dcterms:W3CDTF">1999-10-30T10:30:45Z</dcterms:created>
  <dcterms:modified xsi:type="dcterms:W3CDTF">2017-04-11T14:20:35Z</dcterms:modified>
</cp:coreProperties>
</file>