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<sst xmlns="http://schemas.openxmlformats.org/spreadsheetml/2006/main" count="251" uniqueCount="195">
  <si>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</si>
  <si>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</si>
  <si>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</si>
  <si>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</si>
  <si>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</si>
  <si>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</si>
  <si>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</si>
  <si>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</si>
  <si>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</si>
  <si>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</si>
  <si>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</si>
  <si>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</si>
  <si>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</si>
  <si>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</si>
  <si>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</si>
  <si>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</si>
  <si>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</si>
  <si>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</si>
  <si>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</si>
  <si>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</si>
  <si>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</si>
  <si>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</si>
  <si>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</si>
  <si>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</si>
  <si>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</si>
  <si>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</si>
  <si>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</si>
  <si>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</si>
  <si>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</si>
  <si>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</si>
  <si>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</si>
  <si>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</si>
  <si>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</si>
  <si>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</si>
  <si>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</si>
  <si>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</si>
  <si>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</si>
  <si>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</si>
  <si>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</si>
  <si>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</si>
  <si>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</si>
  <si>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</si>
  <si>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</si>
  <si>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</si>
  <si>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</si>
  <si>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</si>
  <si>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</si>
  <si>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</si>
  <si>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</si>
  <si>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</si>
  <si>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</si>
  <si>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</si>
  <si>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</si>
  <si>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</si>
  <si>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</si>
  <si>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</si>
  <si>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</si>
  <si>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</si>
  <si>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</si>
  <si>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</si>
  <si>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</si>
  <si>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</si>
  <si>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</si>
  <si>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</si>
  <si>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</si>
  <si>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</si>
  <si>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</si>
  <si>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</si>
  <si>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</si>
  <si>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</si>
  <si>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</si>
  <si>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</si>
  <si>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</si>
  <si>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</si>
  <si>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</si>
  <si>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</si>
  <si>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</si>
  <si>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</si>
  <si>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</si>
  <si>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</si>
  <si>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</si>
  <si>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</si>
  <si>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</si>
  <si>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</si>
  <si>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</si>
  <si>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</si>
  <si>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</si>
  <si>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</si>
  <si>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</si>
  <si>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</si>
  <si>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</si>
  <si>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</si>
  <si>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</si>
  <si>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</si>
  <si>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</si>
  <si>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</si>
  <si>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</si>
  <si>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</si>
  <si>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</si>
  <si>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</si>
  <si>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</si>
  <si>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</si>
  <si>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</si>
  <si>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</si>
  <si>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</si>
  <si>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</si>
  <si>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</si>
  <si>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</si>
  <si>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</si>
  <si>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</si>
  <si>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</si>
  <si>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</si>
  <si>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</si>
  <si>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</si>
  <si>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</si>
  <si>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</si>
  <si>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</si>
  <si>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</si>
  <si>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</si>
  <si>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</si>
  <si>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</si>
  <si>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</si>
  <si>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</si>
  <si>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</si>
  <si>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</si>
  <si>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</si>
  <si>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</si>
  <si>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</si>
  <si>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</si>
  <si>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</si>
  <si>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</si>
  <si>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</si>
  <si>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</si>
  <si>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</si>
  <si>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</si>
  <si>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</si>
  <si>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</si>
  <si>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</si>
  <si>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</si>
  <si>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</si>
  <si>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</si>
  <si>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</si>
  <si>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</si>
  <si>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</si>
  <si>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</si>
  <si>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</si>
  <si>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</si>
  <si>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</si>
  <si>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</si>
  <si>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</si>
  <si>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</si>
  <si>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</si>
  <si>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</si>
  <si>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</si>
  <si>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</si>
  <si>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</si>
  <si>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</si>
  <si>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</si>
  <si>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</si>
  <si>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</si>
  <si>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</si>
  <si>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</si>
  <si>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</si>
  <si>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</si>
  <si>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</si>
  <si>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</si>
  <si>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</si>
  <si>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</si>
  <si>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</si>
  <si>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</si>
  <si>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</si>
  <si>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</si>
  <si>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</si>
  <si>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</si>
  <si>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</si>
  <si>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</si>
  <si>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</si>
  <si>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</si>
  <si>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</si>
  <si>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</si>
  <si>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</si>
  <si>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</si>
  <si>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</si>
  <si>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</si>
  <si>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</si>
  <si>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</si>
  <si>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</si>
  <si>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</si>
  <si>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>Tardosi Futball Klubnak vissza nem térítendő felhamozási támogatás</t>
  </si>
  <si>
    <t>8.1.8</t>
  </si>
  <si>
    <t>Északdunántúli Vízmű Zrt (lakossági víz- és csatornatámogatás)</t>
  </si>
  <si>
    <t>Vörösmárvány Alapítványnak visszatérítendő támogatás</t>
  </si>
  <si>
    <t>11.3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</si>
  <si>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2/2018. (II.19.)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</si>
  <si>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2/2018. (II.19.)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</si>
</sst>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15" xfId="54" applyNumberFormat="1" applyFont="1" applyFill="1" applyBorder="1" applyAlignment="1" applyProtection="1">
      <alignment horizontal="center" vertical="center" wrapText="1"/>
      <protection/>
    </xf>
    <xf numFmtId="49" fontId="8" fillId="0" borderId="15" xfId="54" applyNumberFormat="1" applyFont="1" applyFill="1" applyBorder="1" applyAlignment="1" applyProtection="1">
      <alignment horizontal="center" vertical="center" wrapText="1"/>
      <protection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4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5" fillId="0" borderId="20" xfId="54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horizontal="right" vertical="center" wrapText="1"/>
      <protection/>
    </xf>
    <xf numFmtId="172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1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9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2"/>
      <protection/>
    </xf>
    <xf numFmtId="3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/>
    </xf>
    <xf numFmtId="3" fontId="13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173" fontId="15" fillId="0" borderId="19" xfId="54" applyNumberFormat="1" applyFont="1" applyFill="1" applyBorder="1" applyAlignment="1" applyProtection="1">
      <alignment horizontal="right" vertical="center" wrapText="1"/>
      <protection/>
    </xf>
    <xf numFmtId="3" fontId="15" fillId="0" borderId="38" xfId="54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3" fontId="9" fillId="0" borderId="38" xfId="54" applyNumberFormat="1" applyFont="1" applyFill="1" applyBorder="1" applyAlignment="1" applyProtection="1">
      <alignment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0" fontId="13" fillId="0" borderId="23" xfId="54" applyFont="1" applyFill="1" applyBorder="1" applyAlignment="1" applyProtection="1">
      <alignment vertical="center" wrapText="1"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wrapText="1"/>
      <protection/>
    </xf>
    <xf numFmtId="0" fontId="11" fillId="0" borderId="23" xfId="54" applyFont="1" applyFill="1" applyBorder="1" applyAlignment="1" applyProtection="1">
      <alignment vertical="center" wrapText="1"/>
      <protection/>
    </xf>
    <xf numFmtId="0" fontId="9" fillId="0" borderId="20" xfId="54" applyFont="1" applyFill="1" applyBorder="1" applyAlignment="1" applyProtection="1">
      <alignment vertical="center" wrapText="1"/>
      <protection/>
    </xf>
    <xf numFmtId="0" fontId="11" fillId="0" borderId="25" xfId="54" applyFont="1" applyFill="1" applyBorder="1" applyAlignment="1" applyProtection="1">
      <alignment horizontal="left"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172" fontId="9" fillId="0" borderId="28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9" fillId="0" borderId="32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vertical="center" wrapText="1"/>
      <protection locked="0"/>
    </xf>
    <xf numFmtId="3" fontId="11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 locked="0"/>
    </xf>
    <xf numFmtId="3" fontId="13" fillId="0" borderId="3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vertical="center" wrapText="1"/>
      <protection/>
    </xf>
    <xf numFmtId="41" fontId="13" fillId="0" borderId="29" xfId="54" applyNumberFormat="1" applyFont="1" applyFill="1" applyBorder="1" applyAlignment="1" applyProtection="1">
      <alignment horizontal="right" indent="6"/>
      <protection/>
    </xf>
    <xf numFmtId="1" fontId="13" fillId="0" borderId="2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28" xfId="54" applyNumberFormat="1" applyFont="1" applyFill="1" applyBorder="1" applyAlignment="1" applyProtection="1">
      <alignment horizontal="right" vertical="center" wrapText="1" indent="6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right" indent="6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3" fontId="9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/>
    </xf>
    <xf numFmtId="172" fontId="9" fillId="0" borderId="42" xfId="54" applyNumberFormat="1" applyFont="1" applyFill="1" applyBorder="1" applyAlignment="1" applyProtection="1">
      <alignment vertical="center" wrapText="1"/>
      <protection/>
    </xf>
    <xf numFmtId="173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3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 locked="0"/>
    </xf>
    <xf numFmtId="3" fontId="9" fillId="0" borderId="2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2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0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173" fontId="9" fillId="0" borderId="27" xfId="54" applyNumberFormat="1" applyFont="1" applyFill="1" applyBorder="1" applyAlignment="1" applyProtection="1">
      <alignment horizontal="right"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 locked="0"/>
    </xf>
    <xf numFmtId="172" fontId="13" fillId="0" borderId="29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ill="1" applyAlignment="1">
      <alignment horizontal="center" wrapText="1"/>
      <protection/>
    </xf>
    <xf numFmtId="3" fontId="13" fillId="0" borderId="13" xfId="54" applyNumberFormat="1" applyFont="1" applyFill="1" applyBorder="1" applyAlignment="1" applyProtection="1">
      <alignment vertical="center" wrapText="1"/>
      <protection locked="0"/>
    </xf>
    <xf numFmtId="3" fontId="13" fillId="0" borderId="37" xfId="54" applyNumberFormat="1" applyFont="1" applyFill="1" applyBorder="1" applyAlignment="1" applyProtection="1">
      <alignment vertical="center" wrapText="1"/>
      <protection/>
    </xf>
    <xf numFmtId="0" fontId="13" fillId="0" borderId="25" xfId="54" applyFont="1" applyFill="1" applyBorder="1" applyAlignment="1" applyProtection="1">
      <alignment vertical="center" wrapText="1"/>
      <protection/>
    </xf>
    <xf numFmtId="172" fontId="9" fillId="0" borderId="30" xfId="54" applyNumberFormat="1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19" xfId="54" applyNumberFormat="1" applyFont="1" applyFill="1" applyBorder="1" applyAlignment="1" applyProtection="1">
      <alignment vertical="center" wrapText="1"/>
      <protection/>
    </xf>
    <xf numFmtId="41" fontId="2" fillId="0" borderId="0" xfId="54" applyNumberFormat="1" applyFill="1" applyAlignment="1">
      <alignment horizontal="center"/>
      <protection/>
    </xf>
    <xf numFmtId="41" fontId="2" fillId="0" borderId="0" xfId="54" applyNumberFormat="1" applyFill="1" applyAlignment="1">
      <alignment/>
      <protection/>
    </xf>
    <xf numFmtId="3" fontId="13" fillId="0" borderId="29" xfId="54" applyNumberFormat="1" applyFont="1" applyFill="1" applyBorder="1" applyAlignment="1" applyProtection="1">
      <alignment vertical="center" wrapText="1"/>
      <protection/>
    </xf>
    <xf numFmtId="3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26" xfId="54" applyNumberFormat="1" applyFont="1" applyFill="1" applyBorder="1" applyAlignment="1" applyProtection="1">
      <alignment vertical="center" wrapText="1"/>
      <protection/>
    </xf>
    <xf numFmtId="41" fontId="6" fillId="0" borderId="20" xfId="54" applyNumberFormat="1" applyFont="1" applyFill="1" applyBorder="1" applyAlignment="1" applyProtection="1">
      <alignment horizontal="center" vertical="center" wrapText="1"/>
      <protection/>
    </xf>
    <xf numFmtId="41" fontId="6" fillId="0" borderId="46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46" xfId="54" applyFont="1" applyFill="1" applyBorder="1" applyAlignment="1" applyProtection="1">
      <alignment horizontal="center" vertical="center" wrapText="1"/>
      <protection/>
    </xf>
    <xf numFmtId="41" fontId="6" fillId="0" borderId="26" xfId="54" applyNumberFormat="1" applyFont="1" applyFill="1" applyBorder="1" applyAlignment="1" applyProtection="1">
      <alignment horizontal="center" vertical="center" wrapText="1"/>
      <protection/>
    </xf>
    <xf numFmtId="41" fontId="6" fillId="0" borderId="47" xfId="54" applyNumberFormat="1" applyFont="1" applyFill="1" applyBorder="1" applyAlignment="1" applyProtection="1">
      <alignment horizontal="center" vertical="center" wrapText="1"/>
      <protection/>
    </xf>
    <xf numFmtId="0" fontId="17" fillId="0" borderId="32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A64" sqref="A64:I64"/>
    </sheetView>
  </sheetViews>
  <sheetFormatPr defaultColWidth="9.140625" defaultRowHeight="15"/>
  <cols>
    <col min="1" max="1" width="8.8515625" style="41" customWidth="1"/>
    <col min="2" max="2" width="67.00390625" style="23" customWidth="1"/>
    <col min="3" max="4" width="16.8515625" style="1" customWidth="1"/>
    <col min="5" max="6" width="16.140625" style="33" customWidth="1"/>
    <col min="7" max="8" width="14.7109375" style="33" customWidth="1"/>
    <col min="9" max="9" width="16.8515625" style="33" customWidth="1"/>
    <col min="10" max="10" width="16.8515625" style="1" customWidth="1"/>
    <col min="11" max="16384" width="9.140625" style="1" customWidth="1"/>
  </cols>
  <sheetData>
    <row r="1" spans="1:12" ht="18.75">
      <c r="A1" s="286" t="s">
        <v>193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2:12" ht="15.7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2:12" ht="15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>
      <c r="B4" s="52" t="s">
        <v>128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9" ht="15.75" customHeight="1">
      <c r="A6" s="42" t="s">
        <v>0</v>
      </c>
      <c r="B6" s="20"/>
      <c r="C6" s="2"/>
      <c r="D6" s="2"/>
      <c r="E6" s="27"/>
      <c r="F6" s="27"/>
      <c r="G6" s="27"/>
      <c r="H6" s="27"/>
      <c r="I6" s="24" t="s">
        <v>1</v>
      </c>
    </row>
    <row r="7" spans="1:9" ht="15.75" customHeight="1" thickBot="1">
      <c r="A7" s="287"/>
      <c r="B7" s="287"/>
      <c r="C7" s="3"/>
      <c r="D7" s="3"/>
      <c r="E7" s="28"/>
      <c r="F7" s="28"/>
      <c r="G7" s="28"/>
      <c r="H7" s="28"/>
      <c r="I7" s="25" t="s">
        <v>153</v>
      </c>
    </row>
    <row r="8" spans="1:10" ht="37.5" customHeight="1" thickBot="1">
      <c r="A8" s="43"/>
      <c r="B8" s="4" t="s">
        <v>2</v>
      </c>
      <c r="C8" s="281" t="s">
        <v>154</v>
      </c>
      <c r="D8" s="282"/>
      <c r="E8" s="278" t="s">
        <v>63</v>
      </c>
      <c r="F8" s="279"/>
      <c r="G8" s="278" t="s">
        <v>64</v>
      </c>
      <c r="H8" s="279"/>
      <c r="I8" s="278" t="s">
        <v>126</v>
      </c>
      <c r="J8" s="280"/>
    </row>
    <row r="9" spans="1:10" ht="37.5" customHeight="1" thickBot="1">
      <c r="A9" s="43"/>
      <c r="B9" s="62"/>
      <c r="C9" s="64" t="s">
        <v>160</v>
      </c>
      <c r="D9" s="77" t="s">
        <v>161</v>
      </c>
      <c r="E9" s="5" t="s">
        <v>160</v>
      </c>
      <c r="F9" s="62" t="s">
        <v>161</v>
      </c>
      <c r="G9" s="5" t="s">
        <v>160</v>
      </c>
      <c r="H9" s="62" t="s">
        <v>161</v>
      </c>
      <c r="I9" s="5" t="s">
        <v>160</v>
      </c>
      <c r="J9" s="64" t="s">
        <v>161</v>
      </c>
    </row>
    <row r="10" spans="1:10" s="6" customFormat="1" ht="12" customHeight="1" thickBot="1">
      <c r="A10" s="44"/>
      <c r="B10" s="63" t="s">
        <v>3</v>
      </c>
      <c r="C10" s="78" t="s">
        <v>4</v>
      </c>
      <c r="D10" s="85" t="s">
        <v>162</v>
      </c>
      <c r="E10" s="78" t="s">
        <v>163</v>
      </c>
      <c r="F10" s="85" t="s">
        <v>164</v>
      </c>
      <c r="G10" s="78" t="s">
        <v>165</v>
      </c>
      <c r="H10" s="85" t="s">
        <v>166</v>
      </c>
      <c r="I10" s="78" t="s">
        <v>167</v>
      </c>
      <c r="J10" s="127" t="s">
        <v>168</v>
      </c>
    </row>
    <row r="11" spans="1:10" s="7" customFormat="1" ht="15" customHeight="1" thickBot="1">
      <c r="A11" s="36" t="s">
        <v>5</v>
      </c>
      <c r="B11" s="65" t="s">
        <v>130</v>
      </c>
      <c r="C11" s="79">
        <f aca="true" t="shared" si="0" ref="C11:J11">SUM(C12:C14)</f>
        <v>59217833</v>
      </c>
      <c r="D11" s="175">
        <f t="shared" si="0"/>
        <v>61784413</v>
      </c>
      <c r="E11" s="86">
        <f t="shared" si="0"/>
        <v>59217833</v>
      </c>
      <c r="F11" s="176">
        <f t="shared" si="0"/>
        <v>61784413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59">
        <f t="shared" si="0"/>
        <v>0</v>
      </c>
    </row>
    <row r="12" spans="1:10" s="7" customFormat="1" ht="15" customHeight="1">
      <c r="A12" s="35" t="s">
        <v>68</v>
      </c>
      <c r="B12" s="67" t="s">
        <v>65</v>
      </c>
      <c r="C12" s="80">
        <v>3906541</v>
      </c>
      <c r="D12" s="129">
        <f>SUM(F12+H12)</f>
        <v>3906541</v>
      </c>
      <c r="E12" s="87">
        <v>3906541</v>
      </c>
      <c r="F12" s="133">
        <v>3906541</v>
      </c>
      <c r="G12" s="105"/>
      <c r="H12" s="149"/>
      <c r="I12" s="114"/>
      <c r="J12" s="160"/>
    </row>
    <row r="13" spans="1:10" s="7" customFormat="1" ht="15" customHeight="1">
      <c r="A13" s="34" t="s">
        <v>69</v>
      </c>
      <c r="B13" s="68" t="s">
        <v>97</v>
      </c>
      <c r="C13" s="81">
        <v>54096702</v>
      </c>
      <c r="D13" s="130">
        <f>SUM(F13+H13)</f>
        <v>56663282</v>
      </c>
      <c r="E13" s="88">
        <v>54096702</v>
      </c>
      <c r="F13" s="134">
        <v>56663282</v>
      </c>
      <c r="G13" s="106"/>
      <c r="H13" s="150"/>
      <c r="I13" s="115"/>
      <c r="J13" s="161"/>
    </row>
    <row r="14" spans="1:10" s="7" customFormat="1" ht="15" customHeight="1" thickBot="1">
      <c r="A14" s="35" t="s">
        <v>70</v>
      </c>
      <c r="B14" s="67" t="s">
        <v>66</v>
      </c>
      <c r="C14" s="80">
        <v>1214590</v>
      </c>
      <c r="D14" s="131">
        <f>SUM(F14+H14)</f>
        <v>1214590</v>
      </c>
      <c r="E14" s="87">
        <v>1214590</v>
      </c>
      <c r="F14" s="135">
        <v>1214590</v>
      </c>
      <c r="G14" s="105"/>
      <c r="H14" s="149"/>
      <c r="I14" s="114"/>
      <c r="J14" s="160"/>
    </row>
    <row r="15" spans="1:10" s="7" customFormat="1" ht="15" customHeight="1" thickBot="1">
      <c r="A15" s="36" t="s">
        <v>6</v>
      </c>
      <c r="B15" s="69" t="s">
        <v>98</v>
      </c>
      <c r="C15" s="79">
        <f>SUM(C16:C18)</f>
        <v>41095418</v>
      </c>
      <c r="D15" s="175">
        <f>SUM(D16:D18)</f>
        <v>43500782</v>
      </c>
      <c r="E15" s="86">
        <f>SUM(E16:E18)</f>
        <v>41095418</v>
      </c>
      <c r="F15" s="176">
        <f>SUM(F16:F18)</f>
        <v>43500782</v>
      </c>
      <c r="G15" s="107"/>
      <c r="H15" s="151"/>
      <c r="I15" s="116"/>
      <c r="J15" s="162"/>
    </row>
    <row r="16" spans="1:10" s="7" customFormat="1" ht="15" customHeight="1">
      <c r="A16" s="35" t="s">
        <v>7</v>
      </c>
      <c r="B16" s="67" t="s">
        <v>65</v>
      </c>
      <c r="C16" s="80">
        <v>310000</v>
      </c>
      <c r="D16" s="129">
        <f>SUM(F16+H16)</f>
        <v>310000</v>
      </c>
      <c r="E16" s="87">
        <v>310000</v>
      </c>
      <c r="F16" s="133">
        <v>310000</v>
      </c>
      <c r="G16" s="105"/>
      <c r="H16" s="149"/>
      <c r="I16" s="114"/>
      <c r="J16" s="160"/>
    </row>
    <row r="17" spans="1:10" s="7" customFormat="1" ht="15" customHeight="1">
      <c r="A17" s="34" t="s">
        <v>13</v>
      </c>
      <c r="B17" s="68" t="s">
        <v>99</v>
      </c>
      <c r="C17" s="81">
        <v>40676317</v>
      </c>
      <c r="D17" s="130">
        <f>SUM(F17+H17)</f>
        <v>43101200</v>
      </c>
      <c r="E17" s="88">
        <v>40676317</v>
      </c>
      <c r="F17" s="134">
        <v>43101200</v>
      </c>
      <c r="G17" s="106"/>
      <c r="H17" s="150"/>
      <c r="I17" s="115"/>
      <c r="J17" s="161"/>
    </row>
    <row r="18" spans="1:10" s="7" customFormat="1" ht="15" customHeight="1" thickBot="1">
      <c r="A18" s="35" t="s">
        <v>14</v>
      </c>
      <c r="B18" s="67" t="s">
        <v>66</v>
      </c>
      <c r="C18" s="80">
        <v>109101</v>
      </c>
      <c r="D18" s="131">
        <f>SUM(F18+H18)</f>
        <v>89582</v>
      </c>
      <c r="E18" s="87">
        <v>109101</v>
      </c>
      <c r="F18" s="135">
        <v>89582</v>
      </c>
      <c r="G18" s="105"/>
      <c r="H18" s="149"/>
      <c r="I18" s="114"/>
      <c r="J18" s="160"/>
    </row>
    <row r="19" spans="1:10" s="7" customFormat="1" ht="15" customHeight="1" thickBot="1">
      <c r="A19" s="36" t="s">
        <v>71</v>
      </c>
      <c r="B19" s="69" t="s">
        <v>67</v>
      </c>
      <c r="C19" s="79">
        <f>SUM(C20:C25)</f>
        <v>16527163</v>
      </c>
      <c r="D19" s="175">
        <f>SUM(D20:D25)</f>
        <v>15307511</v>
      </c>
      <c r="E19" s="86">
        <f>SUM(E20:E25)</f>
        <v>10944863</v>
      </c>
      <c r="F19" s="176">
        <f>SUM(F20:F25)</f>
        <v>10944863</v>
      </c>
      <c r="G19" s="86">
        <f>SUM(G20:G24)</f>
        <v>5582300</v>
      </c>
      <c r="H19" s="176">
        <f>SUM(H20:H26)</f>
        <v>8415470</v>
      </c>
      <c r="I19" s="104">
        <f>SUM(I20:I24)</f>
        <v>0</v>
      </c>
      <c r="J19" s="159">
        <f>SUM(J20:J24)</f>
        <v>0</v>
      </c>
    </row>
    <row r="20" spans="1:10" s="7" customFormat="1" ht="15" customHeight="1">
      <c r="A20" s="35" t="s">
        <v>72</v>
      </c>
      <c r="B20" s="70" t="s">
        <v>16</v>
      </c>
      <c r="C20" s="80">
        <v>3965000</v>
      </c>
      <c r="D20" s="129">
        <f>SUM(F20+H20)</f>
        <v>6498170</v>
      </c>
      <c r="E20" s="89">
        <v>600000</v>
      </c>
      <c r="F20" s="133">
        <v>600000</v>
      </c>
      <c r="G20" s="89">
        <v>3365000</v>
      </c>
      <c r="H20" s="133">
        <v>5898170</v>
      </c>
      <c r="I20" s="117"/>
      <c r="J20" s="163"/>
    </row>
    <row r="21" spans="1:10" s="7" customFormat="1" ht="15" customHeight="1">
      <c r="A21" s="34" t="s">
        <v>73</v>
      </c>
      <c r="B21" s="71" t="s">
        <v>100</v>
      </c>
      <c r="C21" s="81">
        <v>1544587</v>
      </c>
      <c r="D21" s="130">
        <f>SUM(F21+H21)</f>
        <v>1544587</v>
      </c>
      <c r="E21" s="88">
        <v>944587</v>
      </c>
      <c r="F21" s="134">
        <v>944587</v>
      </c>
      <c r="G21" s="88">
        <v>600000</v>
      </c>
      <c r="H21" s="134">
        <v>600000</v>
      </c>
      <c r="I21" s="115"/>
      <c r="J21" s="161"/>
    </row>
    <row r="22" spans="1:10" s="7" customFormat="1" ht="15" customHeight="1">
      <c r="A22" s="34" t="s">
        <v>74</v>
      </c>
      <c r="B22" s="71" t="s">
        <v>101</v>
      </c>
      <c r="C22" s="81">
        <v>4992396</v>
      </c>
      <c r="D22" s="130">
        <f>SUM(F22+H22)</f>
        <v>4992396</v>
      </c>
      <c r="E22" s="88">
        <v>4992396</v>
      </c>
      <c r="F22" s="134">
        <v>4992396</v>
      </c>
      <c r="G22" s="88"/>
      <c r="H22" s="134"/>
      <c r="I22" s="115"/>
      <c r="J22" s="161"/>
    </row>
    <row r="23" spans="1:10" s="7" customFormat="1" ht="15" customHeight="1">
      <c r="A23" s="34" t="s">
        <v>75</v>
      </c>
      <c r="B23" s="72" t="s">
        <v>102</v>
      </c>
      <c r="C23" s="81">
        <v>1972358</v>
      </c>
      <c r="D23" s="130">
        <f>SUM(F23+H23)</f>
        <v>1972358</v>
      </c>
      <c r="E23" s="88">
        <v>1972358</v>
      </c>
      <c r="F23" s="134">
        <v>1972358</v>
      </c>
      <c r="G23" s="88"/>
      <c r="H23" s="134"/>
      <c r="I23" s="115"/>
      <c r="J23" s="161"/>
    </row>
    <row r="24" spans="1:10" s="7" customFormat="1" ht="15" customHeight="1">
      <c r="A24" s="34" t="s">
        <v>76</v>
      </c>
      <c r="B24" s="71" t="s">
        <v>17</v>
      </c>
      <c r="C24" s="81">
        <v>3752822</v>
      </c>
      <c r="D24" s="130">
        <f>SUM(F25+H25)</f>
        <v>300000</v>
      </c>
      <c r="E24" s="88">
        <v>2135522</v>
      </c>
      <c r="F24" s="134">
        <v>2135522</v>
      </c>
      <c r="G24" s="88">
        <v>1617300</v>
      </c>
      <c r="H24" s="134">
        <v>1617300</v>
      </c>
      <c r="I24" s="115"/>
      <c r="J24" s="161"/>
    </row>
    <row r="25" spans="1:10" s="7" customFormat="1" ht="15" customHeight="1">
      <c r="A25" s="34" t="s">
        <v>159</v>
      </c>
      <c r="B25" s="71" t="s">
        <v>103</v>
      </c>
      <c r="C25" s="81">
        <v>300000</v>
      </c>
      <c r="D25" s="130"/>
      <c r="E25" s="88">
        <v>300000</v>
      </c>
      <c r="F25" s="134">
        <v>300000</v>
      </c>
      <c r="G25" s="88"/>
      <c r="H25" s="134"/>
      <c r="I25" s="115"/>
      <c r="J25" s="161"/>
    </row>
    <row r="26" spans="1:10" s="7" customFormat="1" ht="15" customHeight="1" thickBot="1">
      <c r="A26" s="35" t="s">
        <v>169</v>
      </c>
      <c r="B26" s="72" t="s">
        <v>170</v>
      </c>
      <c r="C26" s="80"/>
      <c r="D26" s="132">
        <f>SUM(F26+H26)</f>
        <v>300000</v>
      </c>
      <c r="E26" s="87"/>
      <c r="F26" s="152"/>
      <c r="G26" s="87"/>
      <c r="H26" s="152">
        <v>300000</v>
      </c>
      <c r="I26" s="114"/>
      <c r="J26" s="160"/>
    </row>
    <row r="27" spans="1:10" s="7" customFormat="1" ht="15" customHeight="1" thickBot="1">
      <c r="A27" s="36" t="s">
        <v>77</v>
      </c>
      <c r="B27" s="65" t="s">
        <v>93</v>
      </c>
      <c r="C27" s="79">
        <v>38420000</v>
      </c>
      <c r="D27" s="128"/>
      <c r="E27" s="79">
        <f>SUM(E34+E33+E32+E30+E29)</f>
        <v>38270000</v>
      </c>
      <c r="F27" s="175">
        <f>SUM(F34+F33+F32+F30+F29)</f>
        <v>43770000</v>
      </c>
      <c r="G27" s="79">
        <f>SUM(G31)</f>
        <v>150000</v>
      </c>
      <c r="H27" s="175">
        <f>SUM(H31)</f>
        <v>150000</v>
      </c>
      <c r="I27" s="79">
        <f>SUM(I28:I34)</f>
        <v>0</v>
      </c>
      <c r="J27" s="164">
        <f>SUM(J28:J34)</f>
        <v>0</v>
      </c>
    </row>
    <row r="28" spans="1:10" s="8" customFormat="1" ht="15" customHeight="1">
      <c r="A28" s="45" t="s">
        <v>78</v>
      </c>
      <c r="B28" s="73" t="s">
        <v>8</v>
      </c>
      <c r="C28" s="80">
        <v>32250000</v>
      </c>
      <c r="D28" s="129">
        <f aca="true" t="shared" si="1" ref="D28:D35">SUM(F28+H28)</f>
        <v>32250000</v>
      </c>
      <c r="E28" s="90">
        <v>32100000</v>
      </c>
      <c r="F28" s="136">
        <v>32100000</v>
      </c>
      <c r="G28" s="90">
        <f>SUM(G29:G32)</f>
        <v>150000</v>
      </c>
      <c r="H28" s="178">
        <f>SUM(H29:H32)</f>
        <v>150000</v>
      </c>
      <c r="I28" s="90">
        <f>SUM(I29:I32)</f>
        <v>0</v>
      </c>
      <c r="J28" s="165">
        <f>SUM(J29:J32)</f>
        <v>0</v>
      </c>
    </row>
    <row r="29" spans="1:10" s="7" customFormat="1" ht="15" customHeight="1">
      <c r="A29" s="34" t="s">
        <v>79</v>
      </c>
      <c r="B29" s="71" t="s">
        <v>9</v>
      </c>
      <c r="C29" s="81">
        <v>3300000</v>
      </c>
      <c r="D29" s="130">
        <f t="shared" si="1"/>
        <v>3300000</v>
      </c>
      <c r="E29" s="91">
        <v>3300000</v>
      </c>
      <c r="F29" s="137">
        <v>3300000</v>
      </c>
      <c r="G29" s="91"/>
      <c r="H29" s="137"/>
      <c r="I29" s="118"/>
      <c r="J29" s="166"/>
    </row>
    <row r="30" spans="1:10" s="7" customFormat="1" ht="15" customHeight="1">
      <c r="A30" s="34" t="s">
        <v>80</v>
      </c>
      <c r="B30" s="71" t="s">
        <v>10</v>
      </c>
      <c r="C30" s="81">
        <v>4800000</v>
      </c>
      <c r="D30" s="130">
        <f t="shared" si="1"/>
        <v>4800000</v>
      </c>
      <c r="E30" s="91">
        <v>4800000</v>
      </c>
      <c r="F30" s="137">
        <v>4800000</v>
      </c>
      <c r="G30" s="91"/>
      <c r="H30" s="137"/>
      <c r="I30" s="118"/>
      <c r="J30" s="166"/>
    </row>
    <row r="31" spans="1:10" s="7" customFormat="1" ht="15" customHeight="1">
      <c r="A31" s="34" t="s">
        <v>81</v>
      </c>
      <c r="B31" s="71" t="s">
        <v>11</v>
      </c>
      <c r="C31" s="81">
        <v>150000</v>
      </c>
      <c r="D31" s="130">
        <f t="shared" si="1"/>
        <v>150000</v>
      </c>
      <c r="E31" s="91"/>
      <c r="F31" s="137"/>
      <c r="G31" s="91">
        <v>150000</v>
      </c>
      <c r="H31" s="137">
        <v>150000</v>
      </c>
      <c r="I31" s="118"/>
      <c r="J31" s="166"/>
    </row>
    <row r="32" spans="1:10" s="7" customFormat="1" ht="15" customHeight="1">
      <c r="A32" s="34" t="s">
        <v>82</v>
      </c>
      <c r="B32" s="71" t="s">
        <v>12</v>
      </c>
      <c r="C32" s="81">
        <v>24000000</v>
      </c>
      <c r="D32" s="130">
        <f t="shared" si="1"/>
        <v>29000000</v>
      </c>
      <c r="E32" s="91">
        <v>24000000</v>
      </c>
      <c r="F32" s="137">
        <v>29000000</v>
      </c>
      <c r="G32" s="108"/>
      <c r="H32" s="153"/>
      <c r="I32" s="118"/>
      <c r="J32" s="166"/>
    </row>
    <row r="33" spans="1:10" s="7" customFormat="1" ht="15" customHeight="1">
      <c r="A33" s="34" t="s">
        <v>83</v>
      </c>
      <c r="B33" s="71" t="s">
        <v>104</v>
      </c>
      <c r="C33" s="81">
        <v>170000</v>
      </c>
      <c r="D33" s="130">
        <f t="shared" si="1"/>
        <v>170000</v>
      </c>
      <c r="E33" s="91">
        <v>170000</v>
      </c>
      <c r="F33" s="137">
        <v>170000</v>
      </c>
      <c r="G33" s="108"/>
      <c r="H33" s="153"/>
      <c r="I33" s="118"/>
      <c r="J33" s="166"/>
    </row>
    <row r="34" spans="1:10" s="7" customFormat="1" ht="15" customHeight="1" thickBot="1">
      <c r="A34" s="35" t="s">
        <v>84</v>
      </c>
      <c r="B34" s="67" t="s">
        <v>105</v>
      </c>
      <c r="C34" s="80">
        <v>6000000</v>
      </c>
      <c r="D34" s="132">
        <f t="shared" si="1"/>
        <v>6500000</v>
      </c>
      <c r="E34" s="92">
        <v>6000000</v>
      </c>
      <c r="F34" s="138">
        <v>6500000</v>
      </c>
      <c r="G34" s="109"/>
      <c r="H34" s="154"/>
      <c r="I34" s="119"/>
      <c r="J34" s="167"/>
    </row>
    <row r="35" spans="1:10" s="7" customFormat="1" ht="15" customHeight="1" thickBot="1">
      <c r="A35" s="36" t="s">
        <v>19</v>
      </c>
      <c r="B35" s="65" t="s">
        <v>106</v>
      </c>
      <c r="C35" s="79">
        <v>108710982</v>
      </c>
      <c r="D35" s="128">
        <f t="shared" si="1"/>
        <v>113250721</v>
      </c>
      <c r="E35" s="93">
        <v>108710982</v>
      </c>
      <c r="F35" s="139">
        <v>113250721</v>
      </c>
      <c r="G35" s="103"/>
      <c r="H35" s="148"/>
      <c r="I35" s="93"/>
      <c r="J35" s="168"/>
    </row>
    <row r="36" spans="1:10" s="7" customFormat="1" ht="15" customHeight="1" thickBot="1">
      <c r="A36" s="36" t="s">
        <v>20</v>
      </c>
      <c r="B36" s="65" t="s">
        <v>107</v>
      </c>
      <c r="C36" s="79">
        <f>SUM(C41+C37)</f>
        <v>9256680</v>
      </c>
      <c r="D36" s="175">
        <f>SUM(D41+D37)</f>
        <v>18333566</v>
      </c>
      <c r="E36" s="94">
        <v>9256680</v>
      </c>
      <c r="F36" s="139">
        <f>SUM(F37+F41)</f>
        <v>17624906</v>
      </c>
      <c r="G36" s="94">
        <f>+G37+G41</f>
        <v>0</v>
      </c>
      <c r="H36" s="179">
        <f>+H37+H41</f>
        <v>708660</v>
      </c>
      <c r="I36" s="94">
        <f>+I37+I41</f>
        <v>0</v>
      </c>
      <c r="J36" s="168">
        <f>+J37+J41</f>
        <v>0</v>
      </c>
    </row>
    <row r="37" spans="1:10" s="7" customFormat="1" ht="15" customHeight="1">
      <c r="A37" s="46" t="s">
        <v>148</v>
      </c>
      <c r="B37" s="73" t="s">
        <v>135</v>
      </c>
      <c r="C37" s="80">
        <v>9256680</v>
      </c>
      <c r="D37" s="129">
        <f aca="true" t="shared" si="2" ref="D37:D45">SUM(F37+H37)</f>
        <v>17624906</v>
      </c>
      <c r="E37" s="95">
        <v>9256680</v>
      </c>
      <c r="F37" s="140">
        <f>SUM(F38:F40)</f>
        <v>17624906</v>
      </c>
      <c r="G37" s="95">
        <f>SUM(G38+G39+G40)</f>
        <v>0</v>
      </c>
      <c r="H37" s="180">
        <f>SUM(H38+H39+H40)</f>
        <v>0</v>
      </c>
      <c r="I37" s="95">
        <f>SUM(I38+I39+I40)</f>
        <v>0</v>
      </c>
      <c r="J37" s="169">
        <f>SUM(J38+J39+J40)</f>
        <v>0</v>
      </c>
    </row>
    <row r="38" spans="1:10" s="7" customFormat="1" ht="15" customHeight="1">
      <c r="A38" s="34" t="s">
        <v>149</v>
      </c>
      <c r="B38" s="71" t="s">
        <v>21</v>
      </c>
      <c r="C38" s="81">
        <v>5568000</v>
      </c>
      <c r="D38" s="130">
        <f t="shared" si="2"/>
        <v>5071000</v>
      </c>
      <c r="E38" s="96">
        <v>5568000</v>
      </c>
      <c r="F38" s="141">
        <v>5071000</v>
      </c>
      <c r="G38" s="110"/>
      <c r="H38" s="155"/>
      <c r="I38" s="118"/>
      <c r="J38" s="166"/>
    </row>
    <row r="39" spans="1:10" s="7" customFormat="1" ht="15" customHeight="1">
      <c r="A39" s="34" t="s">
        <v>150</v>
      </c>
      <c r="B39" s="71" t="s">
        <v>22</v>
      </c>
      <c r="C39" s="81"/>
      <c r="D39" s="130">
        <f t="shared" si="2"/>
        <v>2169256</v>
      </c>
      <c r="E39" s="96"/>
      <c r="F39" s="141">
        <v>2169256</v>
      </c>
      <c r="G39" s="96"/>
      <c r="H39" s="141"/>
      <c r="I39" s="118"/>
      <c r="J39" s="166"/>
    </row>
    <row r="40" spans="1:10" s="7" customFormat="1" ht="15" customHeight="1">
      <c r="A40" s="34" t="s">
        <v>151</v>
      </c>
      <c r="B40" s="71" t="s">
        <v>23</v>
      </c>
      <c r="C40" s="81">
        <v>3688680</v>
      </c>
      <c r="D40" s="130">
        <f t="shared" si="2"/>
        <v>10384650</v>
      </c>
      <c r="E40" s="96">
        <v>3688680</v>
      </c>
      <c r="F40" s="141">
        <v>10384650</v>
      </c>
      <c r="G40" s="110"/>
      <c r="H40" s="155"/>
      <c r="I40" s="118"/>
      <c r="J40" s="166"/>
    </row>
    <row r="41" spans="1:10" s="7" customFormat="1" ht="15" customHeight="1" thickBot="1">
      <c r="A41" s="66" t="s">
        <v>152</v>
      </c>
      <c r="B41" s="74" t="s">
        <v>108</v>
      </c>
      <c r="C41" s="82"/>
      <c r="D41" s="130">
        <f t="shared" si="2"/>
        <v>708660</v>
      </c>
      <c r="E41" s="97"/>
      <c r="F41" s="142"/>
      <c r="G41" s="111"/>
      <c r="H41" s="156">
        <v>708660</v>
      </c>
      <c r="I41" s="120"/>
      <c r="J41" s="170"/>
    </row>
    <row r="42" spans="1:10" s="7" customFormat="1" ht="15" customHeight="1" thickBot="1">
      <c r="A42" s="36" t="s">
        <v>24</v>
      </c>
      <c r="B42" s="69" t="s">
        <v>155</v>
      </c>
      <c r="C42" s="79">
        <v>15000000</v>
      </c>
      <c r="D42" s="128">
        <f t="shared" si="2"/>
        <v>44695838</v>
      </c>
      <c r="E42" s="98">
        <v>15000000</v>
      </c>
      <c r="F42" s="143">
        <v>44695838</v>
      </c>
      <c r="G42" s="112"/>
      <c r="H42" s="157"/>
      <c r="I42" s="121"/>
      <c r="J42" s="171"/>
    </row>
    <row r="43" spans="1:10" s="7" customFormat="1" ht="15" customHeight="1" thickBot="1">
      <c r="A43" s="36" t="s">
        <v>27</v>
      </c>
      <c r="B43" s="65" t="s">
        <v>25</v>
      </c>
      <c r="C43" s="79">
        <v>8853244</v>
      </c>
      <c r="D43" s="128">
        <f t="shared" si="2"/>
        <v>13324244</v>
      </c>
      <c r="E43" s="94"/>
      <c r="F43" s="139"/>
      <c r="G43" s="94">
        <v>8853244</v>
      </c>
      <c r="H43" s="139">
        <v>13324244</v>
      </c>
      <c r="I43" s="94">
        <f>SUM(I44:I44)</f>
        <v>0</v>
      </c>
      <c r="J43" s="168">
        <f>SUM(J44:J44)</f>
        <v>0</v>
      </c>
    </row>
    <row r="44" spans="1:10" s="7" customFormat="1" ht="15" customHeight="1" thickBot="1">
      <c r="A44" s="35" t="s">
        <v>54</v>
      </c>
      <c r="B44" s="72" t="s">
        <v>26</v>
      </c>
      <c r="C44" s="80">
        <v>8853244</v>
      </c>
      <c r="D44" s="132">
        <f t="shared" si="2"/>
        <v>13324244</v>
      </c>
      <c r="E44" s="99"/>
      <c r="F44" s="144"/>
      <c r="G44" s="99">
        <v>8853244</v>
      </c>
      <c r="H44" s="144">
        <v>13324244</v>
      </c>
      <c r="I44" s="122"/>
      <c r="J44" s="172"/>
    </row>
    <row r="45" spans="1:11" s="7" customFormat="1" ht="15" customHeight="1" thickBot="1">
      <c r="A45" s="36" t="s">
        <v>28</v>
      </c>
      <c r="B45" s="65" t="s">
        <v>109</v>
      </c>
      <c r="C45" s="79">
        <v>1024305</v>
      </c>
      <c r="D45" s="128">
        <f t="shared" si="2"/>
        <v>1024305</v>
      </c>
      <c r="E45" s="93"/>
      <c r="F45" s="139"/>
      <c r="G45" s="93">
        <v>1024305</v>
      </c>
      <c r="H45" s="139">
        <v>1024305</v>
      </c>
      <c r="I45" s="123"/>
      <c r="J45" s="164"/>
      <c r="K45" s="9"/>
    </row>
    <row r="46" spans="1:11" s="7" customFormat="1" ht="15" customHeight="1">
      <c r="A46" s="35" t="s">
        <v>95</v>
      </c>
      <c r="B46" s="67" t="s">
        <v>122</v>
      </c>
      <c r="C46" s="80"/>
      <c r="D46" s="132"/>
      <c r="E46" s="92"/>
      <c r="F46" s="138"/>
      <c r="G46" s="92"/>
      <c r="H46" s="138"/>
      <c r="I46" s="119"/>
      <c r="J46" s="167"/>
      <c r="K46" s="9"/>
    </row>
    <row r="47" spans="1:11" s="7" customFormat="1" ht="15" customHeight="1" thickBot="1">
      <c r="A47" s="66" t="s">
        <v>123</v>
      </c>
      <c r="B47" s="75" t="s">
        <v>110</v>
      </c>
      <c r="C47" s="82">
        <v>1024305</v>
      </c>
      <c r="D47" s="131">
        <f>SUM(F47+H47)</f>
        <v>1024305</v>
      </c>
      <c r="E47" s="100"/>
      <c r="F47" s="145"/>
      <c r="G47" s="100">
        <v>1024305</v>
      </c>
      <c r="H47" s="145">
        <v>1024305</v>
      </c>
      <c r="I47" s="124"/>
      <c r="J47" s="173"/>
      <c r="K47" s="9"/>
    </row>
    <row r="48" spans="1:10" s="7" customFormat="1" ht="15" customHeight="1" thickBot="1">
      <c r="A48" s="36" t="s">
        <v>30</v>
      </c>
      <c r="B48" s="76" t="s">
        <v>29</v>
      </c>
      <c r="C48" s="79">
        <f>SUM(E48+G48)</f>
        <v>298105625</v>
      </c>
      <c r="D48" s="79">
        <f>SUM(D11+D15+D19+D27+D35+D36+D43+D45+D42)</f>
        <v>311221380</v>
      </c>
      <c r="E48" s="79">
        <f>SUM(E11+E15+E19+E27+E35+E36+E43+E45+E42)</f>
        <v>282495776</v>
      </c>
      <c r="F48" s="175">
        <f>SUM(F11+F15+F19+F27+F35+F36+F43+F45+F42)</f>
        <v>335571523</v>
      </c>
      <c r="G48" s="113">
        <f>SUM(G11+G15+G19+G27+G34+G35+G36+G43+G45)</f>
        <v>15609849</v>
      </c>
      <c r="H48" s="181">
        <f>SUM(H11+H15+H19+H27+H34+H35+H36+H43+H45)</f>
        <v>23622679</v>
      </c>
      <c r="I48" s="125">
        <f>SUM(I11+I15+I19+I27+I34+I35+I36+I43)</f>
        <v>0</v>
      </c>
      <c r="J48" s="182">
        <f>SUM(J11+J15+J19+J27+J34+J35+J36+J43)</f>
        <v>0</v>
      </c>
    </row>
    <row r="49" spans="1:10" s="7" customFormat="1" ht="15" customHeight="1" thickBot="1">
      <c r="A49" s="36" t="s">
        <v>36</v>
      </c>
      <c r="B49" s="65" t="s">
        <v>31</v>
      </c>
      <c r="C49" s="79">
        <v>199545448</v>
      </c>
      <c r="D49" s="128">
        <f>SUM(F49+H49)</f>
        <v>199545448</v>
      </c>
      <c r="E49" s="94">
        <v>199545448</v>
      </c>
      <c r="F49" s="139">
        <v>199545448</v>
      </c>
      <c r="G49" s="94">
        <f>SUM(G50:G51)</f>
        <v>0</v>
      </c>
      <c r="H49" s="179">
        <f>SUM(H50:H51)</f>
        <v>0</v>
      </c>
      <c r="I49" s="94">
        <f>SUM(I50:I51)</f>
        <v>0</v>
      </c>
      <c r="J49" s="168">
        <f>SUM(J50:J51)</f>
        <v>0</v>
      </c>
    </row>
    <row r="50" spans="1:10" s="7" customFormat="1" ht="15" customHeight="1" thickBot="1">
      <c r="A50" s="46" t="s">
        <v>38</v>
      </c>
      <c r="B50" s="70" t="s">
        <v>33</v>
      </c>
      <c r="C50" s="83">
        <v>199545448</v>
      </c>
      <c r="D50" s="129">
        <f>SUM(F50+H50)</f>
        <v>199545448</v>
      </c>
      <c r="E50" s="101">
        <v>199545448</v>
      </c>
      <c r="F50" s="146">
        <v>199545448</v>
      </c>
      <c r="G50" s="101"/>
      <c r="H50" s="146"/>
      <c r="I50" s="126"/>
      <c r="J50" s="174"/>
    </row>
    <row r="51" spans="1:10" s="7" customFormat="1" ht="15" customHeight="1" thickBot="1">
      <c r="A51" s="35" t="s">
        <v>156</v>
      </c>
      <c r="B51" s="72" t="s">
        <v>35</v>
      </c>
      <c r="C51" s="84"/>
      <c r="D51" s="131"/>
      <c r="E51" s="102"/>
      <c r="F51" s="147"/>
      <c r="G51" s="102"/>
      <c r="H51" s="158"/>
      <c r="I51" s="122"/>
      <c r="J51" s="172"/>
    </row>
    <row r="52" spans="1:10" s="7" customFormat="1" ht="15" customHeight="1" thickBot="1">
      <c r="A52" s="36" t="s">
        <v>39</v>
      </c>
      <c r="B52" s="65" t="s">
        <v>37</v>
      </c>
      <c r="C52" s="79">
        <v>0</v>
      </c>
      <c r="D52" s="128"/>
      <c r="E52" s="103"/>
      <c r="F52" s="148"/>
      <c r="G52" s="103"/>
      <c r="H52" s="148"/>
      <c r="I52" s="93"/>
      <c r="J52" s="168"/>
    </row>
    <row r="53" spans="1:10" s="7" customFormat="1" ht="15" customHeight="1" thickBot="1">
      <c r="A53" s="36" t="s">
        <v>89</v>
      </c>
      <c r="B53" s="65" t="s">
        <v>40</v>
      </c>
      <c r="C53" s="79">
        <f aca="true" t="shared" si="3" ref="C53:J53">SUM(C48+C49)</f>
        <v>497651073</v>
      </c>
      <c r="D53" s="79">
        <f>SUM(F53+H53)</f>
        <v>558739650</v>
      </c>
      <c r="E53" s="93">
        <f t="shared" si="3"/>
        <v>482041224</v>
      </c>
      <c r="F53" s="177">
        <f t="shared" si="3"/>
        <v>535116971</v>
      </c>
      <c r="G53" s="93">
        <f t="shared" si="3"/>
        <v>15609849</v>
      </c>
      <c r="H53" s="177">
        <f t="shared" si="3"/>
        <v>23622679</v>
      </c>
      <c r="I53" s="103">
        <f t="shared" si="3"/>
        <v>0</v>
      </c>
      <c r="J53" s="168">
        <f t="shared" si="3"/>
        <v>0</v>
      </c>
    </row>
    <row r="54" spans="1:10" s="7" customFormat="1" ht="15" customHeight="1">
      <c r="A54" s="47"/>
      <c r="B54" s="21"/>
      <c r="C54" s="11"/>
      <c r="D54" s="11"/>
      <c r="E54" s="29"/>
      <c r="F54" s="29"/>
      <c r="G54" s="29"/>
      <c r="H54" s="29"/>
      <c r="I54" s="26"/>
      <c r="J54" s="10"/>
    </row>
    <row r="55" spans="1:10" s="7" customFormat="1" ht="15" customHeight="1">
      <c r="A55" s="47"/>
      <c r="B55" s="21"/>
      <c r="C55" s="11"/>
      <c r="D55" s="11"/>
      <c r="E55" s="29"/>
      <c r="F55" s="29"/>
      <c r="G55" s="29"/>
      <c r="H55" s="29"/>
      <c r="I55" s="26"/>
      <c r="J55" s="10"/>
    </row>
    <row r="56" spans="1:10" s="7" customFormat="1" ht="15.75" customHeight="1">
      <c r="A56" s="47"/>
      <c r="B56" s="21"/>
      <c r="C56" s="11"/>
      <c r="D56" s="11"/>
      <c r="E56" s="29"/>
      <c r="F56" s="29"/>
      <c r="G56" s="29"/>
      <c r="H56" s="29"/>
      <c r="I56" s="26"/>
      <c r="J56" s="10"/>
    </row>
    <row r="57" spans="1:10" s="7" customFormat="1" ht="15" customHeight="1">
      <c r="A57" s="47"/>
      <c r="B57" s="58" t="s">
        <v>117</v>
      </c>
      <c r="C57" s="57"/>
      <c r="D57" s="57"/>
      <c r="E57" s="288" t="s">
        <v>118</v>
      </c>
      <c r="F57" s="288"/>
      <c r="G57" s="288"/>
      <c r="H57" s="60"/>
      <c r="I57" s="26"/>
      <c r="J57" s="10"/>
    </row>
    <row r="58" spans="1:9" s="7" customFormat="1" ht="23.25" customHeight="1">
      <c r="A58" s="12" t="s">
        <v>125</v>
      </c>
      <c r="B58" s="12" t="s">
        <v>120</v>
      </c>
      <c r="C58" s="12"/>
      <c r="D58" s="12"/>
      <c r="E58" s="289" t="s">
        <v>119</v>
      </c>
      <c r="F58" s="289"/>
      <c r="G58" s="289"/>
      <c r="H58" s="61"/>
      <c r="I58" s="12"/>
    </row>
    <row r="59" spans="1:9" s="7" customFormat="1" ht="19.5" customHeight="1">
      <c r="A59" s="37"/>
      <c r="B59" s="12"/>
      <c r="C59" s="12"/>
      <c r="D59" s="12"/>
      <c r="E59" s="30"/>
      <c r="F59" s="30"/>
      <c r="G59" s="30"/>
      <c r="H59" s="30"/>
      <c r="I59" s="30"/>
    </row>
    <row r="60" spans="1:9" s="7" customFormat="1" ht="19.5" customHeight="1">
      <c r="A60" s="37"/>
      <c r="B60" s="12"/>
      <c r="C60" s="12"/>
      <c r="D60" s="12"/>
      <c r="E60" s="30"/>
      <c r="F60" s="30"/>
      <c r="G60" s="30"/>
      <c r="H60" s="30"/>
      <c r="I60" s="30"/>
    </row>
    <row r="61" spans="1:9" s="7" customFormat="1" ht="19.5" customHeight="1">
      <c r="A61" s="37"/>
      <c r="B61" s="12"/>
      <c r="C61" s="12"/>
      <c r="D61" s="12"/>
      <c r="E61" s="30"/>
      <c r="F61" s="30"/>
      <c r="G61" s="30"/>
      <c r="H61" s="30"/>
      <c r="I61" s="30"/>
    </row>
    <row r="62" spans="1:9" s="7" customFormat="1" ht="19.5" customHeight="1">
      <c r="A62" s="37"/>
      <c r="B62" s="12"/>
      <c r="C62" s="12"/>
      <c r="D62" s="12"/>
      <c r="E62" s="30"/>
      <c r="F62" s="30"/>
      <c r="G62" s="30"/>
      <c r="H62" s="30"/>
      <c r="I62" s="30"/>
    </row>
    <row r="63" spans="1:9" s="7" customFormat="1" ht="19.5" customHeight="1">
      <c r="A63" s="37"/>
      <c r="B63" s="12"/>
      <c r="C63" s="12"/>
      <c r="D63" s="12"/>
      <c r="E63" s="30"/>
      <c r="F63" s="30"/>
      <c r="G63" s="30"/>
      <c r="H63" s="30"/>
      <c r="I63" s="30"/>
    </row>
    <row r="64" spans="1:9" s="7" customFormat="1" ht="19.5" customHeight="1">
      <c r="A64" s="286" t="s">
        <v>194</v>
      </c>
      <c r="B64" s="286"/>
      <c r="C64" s="286"/>
      <c r="D64" s="286"/>
      <c r="E64" s="286"/>
      <c r="F64" s="286"/>
      <c r="G64" s="286"/>
      <c r="H64" s="286"/>
      <c r="I64" s="286"/>
    </row>
    <row r="65" spans="1:9" s="7" customFormat="1" ht="19.5" customHeight="1">
      <c r="A65" s="37"/>
      <c r="B65" s="12"/>
      <c r="C65" s="12"/>
      <c r="D65" s="12"/>
      <c r="E65" s="30"/>
      <c r="F65" s="30"/>
      <c r="G65" s="30"/>
      <c r="H65" s="30"/>
      <c r="I65" s="30"/>
    </row>
    <row r="66" spans="1:9" s="56" customFormat="1" ht="19.5" customHeight="1">
      <c r="A66" s="53"/>
      <c r="B66" s="52" t="s">
        <v>96</v>
      </c>
      <c r="C66" s="54"/>
      <c r="D66" s="54"/>
      <c r="E66" s="55"/>
      <c r="F66" s="55"/>
      <c r="G66" s="55"/>
      <c r="H66" s="55"/>
      <c r="I66" s="55"/>
    </row>
    <row r="67" spans="1:9" s="56" customFormat="1" ht="19.5" customHeight="1">
      <c r="A67" s="39"/>
      <c r="B67" s="52" t="s">
        <v>129</v>
      </c>
      <c r="C67" s="54"/>
      <c r="D67" s="54"/>
      <c r="E67" s="55"/>
      <c r="F67" s="55"/>
      <c r="G67" s="55"/>
      <c r="H67" s="55"/>
      <c r="I67" s="55"/>
    </row>
    <row r="68" spans="1:9" s="7" customFormat="1" ht="12.75" customHeight="1">
      <c r="A68" s="48"/>
      <c r="B68" s="13"/>
      <c r="C68" s="14"/>
      <c r="D68" s="14"/>
      <c r="E68" s="31"/>
      <c r="F68" s="31"/>
      <c r="G68" s="31"/>
      <c r="H68" s="31"/>
      <c r="I68" s="31"/>
    </row>
    <row r="69" spans="2:9" ht="16.5" customHeight="1">
      <c r="B69" s="22" t="s">
        <v>41</v>
      </c>
      <c r="C69" s="2"/>
      <c r="D69" s="2"/>
      <c r="E69" s="27"/>
      <c r="F69" s="27"/>
      <c r="G69" s="27"/>
      <c r="H69" s="27"/>
      <c r="I69" s="24" t="s">
        <v>42</v>
      </c>
    </row>
    <row r="70" spans="1:9" ht="16.5" customHeight="1" thickBot="1">
      <c r="A70" s="287"/>
      <c r="B70" s="287"/>
      <c r="C70" s="3"/>
      <c r="D70" s="3"/>
      <c r="E70" s="28"/>
      <c r="F70" s="28"/>
      <c r="G70" s="28"/>
      <c r="H70" s="28"/>
      <c r="I70" s="183" t="s">
        <v>153</v>
      </c>
    </row>
    <row r="71" spans="1:10" ht="37.5" customHeight="1" thickBot="1">
      <c r="A71" s="43"/>
      <c r="B71" s="4" t="s">
        <v>43</v>
      </c>
      <c r="C71" s="281" t="s">
        <v>154</v>
      </c>
      <c r="D71" s="282"/>
      <c r="E71" s="278" t="s">
        <v>63</v>
      </c>
      <c r="F71" s="279"/>
      <c r="G71" s="278" t="s">
        <v>64</v>
      </c>
      <c r="H71" s="283"/>
      <c r="I71" s="284" t="s">
        <v>127</v>
      </c>
      <c r="J71" s="280"/>
    </row>
    <row r="72" spans="1:10" ht="37.5" customHeight="1" thickBot="1">
      <c r="A72" s="43"/>
      <c r="B72" s="62"/>
      <c r="C72" s="64" t="s">
        <v>160</v>
      </c>
      <c r="D72" s="77" t="s">
        <v>161</v>
      </c>
      <c r="E72" s="5" t="s">
        <v>160</v>
      </c>
      <c r="F72" s="62" t="s">
        <v>161</v>
      </c>
      <c r="G72" s="5" t="s">
        <v>160</v>
      </c>
      <c r="H72" s="62" t="s">
        <v>161</v>
      </c>
      <c r="I72" s="5" t="s">
        <v>160</v>
      </c>
      <c r="J72" s="64" t="s">
        <v>161</v>
      </c>
    </row>
    <row r="73" spans="1:10" s="6" customFormat="1" ht="12" customHeight="1" thickBot="1">
      <c r="A73" s="44"/>
      <c r="B73" s="63" t="s">
        <v>3</v>
      </c>
      <c r="C73" s="78" t="s">
        <v>4</v>
      </c>
      <c r="D73" s="85" t="s">
        <v>162</v>
      </c>
      <c r="E73" s="78" t="s">
        <v>163</v>
      </c>
      <c r="F73" s="85" t="s">
        <v>164</v>
      </c>
      <c r="G73" s="78" t="s">
        <v>165</v>
      </c>
      <c r="H73" s="85" t="s">
        <v>166</v>
      </c>
      <c r="I73" s="78" t="s">
        <v>167</v>
      </c>
      <c r="J73" s="127" t="s">
        <v>168</v>
      </c>
    </row>
    <row r="74" spans="1:10" s="15" customFormat="1" ht="18" customHeight="1" thickBot="1">
      <c r="A74" s="49" t="s">
        <v>5</v>
      </c>
      <c r="B74" s="65" t="s">
        <v>116</v>
      </c>
      <c r="C74" s="196">
        <f>SUM(C75:C78)</f>
        <v>59217833</v>
      </c>
      <c r="D74" s="255">
        <f>SUM(D75:D78)</f>
        <v>61784413</v>
      </c>
      <c r="E74" s="196">
        <f>SUM(E75:E78)</f>
        <v>59217833</v>
      </c>
      <c r="F74" s="255">
        <f>SUM(F75:F78)</f>
        <v>61784413</v>
      </c>
      <c r="G74" s="209"/>
      <c r="H74" s="201"/>
      <c r="I74" s="209"/>
      <c r="J74" s="226"/>
    </row>
    <row r="75" spans="1:10" s="15" customFormat="1" ht="18" customHeight="1">
      <c r="A75" s="49" t="s">
        <v>68</v>
      </c>
      <c r="B75" s="187" t="s">
        <v>90</v>
      </c>
      <c r="C75" s="196">
        <v>31855562</v>
      </c>
      <c r="D75" s="251">
        <f>SUM(F75+H75)</f>
        <v>33111562</v>
      </c>
      <c r="E75" s="208">
        <v>31855562</v>
      </c>
      <c r="F75" s="200">
        <v>33111562</v>
      </c>
      <c r="G75" s="208"/>
      <c r="H75" s="200"/>
      <c r="I75" s="208"/>
      <c r="J75" s="227"/>
    </row>
    <row r="76" spans="1:10" s="15" customFormat="1" ht="18" customHeight="1">
      <c r="A76" s="34" t="s">
        <v>69</v>
      </c>
      <c r="B76" s="188" t="s">
        <v>91</v>
      </c>
      <c r="C76" s="197">
        <v>6504293</v>
      </c>
      <c r="D76" s="252">
        <f>SUM(F76+H76)</f>
        <v>6748873</v>
      </c>
      <c r="E76" s="88">
        <v>6504293</v>
      </c>
      <c r="F76" s="134">
        <v>6748873</v>
      </c>
      <c r="G76" s="88"/>
      <c r="H76" s="134"/>
      <c r="I76" s="88"/>
      <c r="J76" s="228"/>
    </row>
    <row r="77" spans="1:10" s="15" customFormat="1" ht="18" customHeight="1">
      <c r="A77" s="34" t="s">
        <v>70</v>
      </c>
      <c r="B77" s="188" t="s">
        <v>92</v>
      </c>
      <c r="C77" s="197">
        <v>19968978</v>
      </c>
      <c r="D77" s="252">
        <f>SUM(F77+H77)</f>
        <v>20780978</v>
      </c>
      <c r="E77" s="88">
        <v>19968978</v>
      </c>
      <c r="F77" s="134">
        <v>20780978</v>
      </c>
      <c r="G77" s="88"/>
      <c r="H77" s="134"/>
      <c r="I77" s="88"/>
      <c r="J77" s="228"/>
    </row>
    <row r="78" spans="1:10" s="15" customFormat="1" ht="18" customHeight="1" thickBot="1">
      <c r="A78" s="35" t="s">
        <v>132</v>
      </c>
      <c r="B78" s="189" t="s">
        <v>131</v>
      </c>
      <c r="C78" s="198">
        <v>889000</v>
      </c>
      <c r="D78" s="252">
        <f>SUM(F78+H78)</f>
        <v>1143000</v>
      </c>
      <c r="E78" s="87">
        <v>889000</v>
      </c>
      <c r="F78" s="152">
        <v>1143000</v>
      </c>
      <c r="G78" s="87"/>
      <c r="H78" s="152"/>
      <c r="I78" s="87"/>
      <c r="J78" s="229"/>
    </row>
    <row r="79" spans="1:10" s="15" customFormat="1" ht="18" customHeight="1" thickBot="1">
      <c r="A79" s="49" t="s">
        <v>6</v>
      </c>
      <c r="B79" s="69" t="s">
        <v>112</v>
      </c>
      <c r="C79" s="196">
        <f>SUM(C80:C82)</f>
        <v>41095418</v>
      </c>
      <c r="D79" s="239">
        <f>SUM(D80:D82)</f>
        <v>43500782</v>
      </c>
      <c r="E79" s="209">
        <f>SUM(E80:E82)</f>
        <v>41095418</v>
      </c>
      <c r="F79" s="257">
        <f>SUM(F80:F82)</f>
        <v>43500782</v>
      </c>
      <c r="G79" s="209"/>
      <c r="H79" s="201"/>
      <c r="I79" s="209"/>
      <c r="J79" s="226"/>
    </row>
    <row r="80" spans="1:10" s="15" customFormat="1" ht="18" customHeight="1">
      <c r="A80" s="49" t="s">
        <v>7</v>
      </c>
      <c r="B80" s="187" t="s">
        <v>90</v>
      </c>
      <c r="C80" s="196">
        <v>30999972</v>
      </c>
      <c r="D80" s="254">
        <f>SUM(F80+H80)</f>
        <v>32947399</v>
      </c>
      <c r="E80" s="208">
        <v>30999972</v>
      </c>
      <c r="F80" s="200">
        <v>32947399</v>
      </c>
      <c r="G80" s="208"/>
      <c r="H80" s="200"/>
      <c r="I80" s="208"/>
      <c r="J80" s="227"/>
    </row>
    <row r="81" spans="1:10" s="15" customFormat="1" ht="18" customHeight="1">
      <c r="A81" s="34" t="s">
        <v>13</v>
      </c>
      <c r="B81" s="188" t="s">
        <v>91</v>
      </c>
      <c r="C81" s="197">
        <v>6302546</v>
      </c>
      <c r="D81" s="252">
        <f aca="true" t="shared" si="4" ref="D81:D116">SUM(F81+H81)</f>
        <v>6678984</v>
      </c>
      <c r="E81" s="88">
        <v>6302546</v>
      </c>
      <c r="F81" s="134">
        <v>6678984</v>
      </c>
      <c r="G81" s="88"/>
      <c r="H81" s="134"/>
      <c r="I81" s="88"/>
      <c r="J81" s="228"/>
    </row>
    <row r="82" spans="1:10" s="15" customFormat="1" ht="18" customHeight="1" thickBot="1">
      <c r="A82" s="35" t="s">
        <v>14</v>
      </c>
      <c r="B82" s="189" t="s">
        <v>92</v>
      </c>
      <c r="C82" s="198">
        <v>3792900</v>
      </c>
      <c r="D82" s="252">
        <f t="shared" si="4"/>
        <v>3874399</v>
      </c>
      <c r="E82" s="87">
        <v>3792900</v>
      </c>
      <c r="F82" s="152">
        <v>3874399</v>
      </c>
      <c r="G82" s="87"/>
      <c r="H82" s="152"/>
      <c r="I82" s="87"/>
      <c r="J82" s="229"/>
    </row>
    <row r="83" spans="1:10" s="50" customFormat="1" ht="18" customHeight="1" thickBot="1">
      <c r="A83" s="40" t="s">
        <v>15</v>
      </c>
      <c r="B83" s="190" t="s">
        <v>94</v>
      </c>
      <c r="C83" s="196">
        <f>SUM(C100+C91+C87+C86+C85+C84)</f>
        <v>185615776</v>
      </c>
      <c r="D83" s="239">
        <f>SUM(D100+D91+D87+D86+D85+D84)</f>
        <v>207491563</v>
      </c>
      <c r="E83" s="196">
        <f>SUM(E100+E91+E87+E86+E85+E84)</f>
        <v>181690776</v>
      </c>
      <c r="F83" s="255">
        <f>SUM(F100+F91+F87+F86+F85+F84)</f>
        <v>202857903</v>
      </c>
      <c r="G83" s="217">
        <v>3925000</v>
      </c>
      <c r="H83" s="217">
        <f>SUM(H86+H90)</f>
        <v>4633660</v>
      </c>
      <c r="I83" s="86">
        <f>SUM(I85+I86+I87+I91+I100+I107+I110+I114)</f>
        <v>0</v>
      </c>
      <c r="J83" s="230">
        <f>SUM(J85+J86+J87+J91+J100+J107+J110+J114)</f>
        <v>0</v>
      </c>
    </row>
    <row r="84" spans="1:10" s="15" customFormat="1" ht="15" customHeight="1">
      <c r="A84" s="49" t="s">
        <v>18</v>
      </c>
      <c r="B84" s="191" t="s">
        <v>44</v>
      </c>
      <c r="C84" s="196">
        <v>28736526</v>
      </c>
      <c r="D84" s="254">
        <f t="shared" si="4"/>
        <v>35062392</v>
      </c>
      <c r="E84" s="210">
        <v>28736526</v>
      </c>
      <c r="F84" s="202">
        <v>35062392</v>
      </c>
      <c r="G84" s="210"/>
      <c r="H84" s="202"/>
      <c r="I84" s="234"/>
      <c r="J84" s="231"/>
    </row>
    <row r="85" spans="1:10" s="15" customFormat="1" ht="15" customHeight="1">
      <c r="A85" s="34" t="s">
        <v>19</v>
      </c>
      <c r="B85" s="71" t="s">
        <v>45</v>
      </c>
      <c r="C85" s="197">
        <v>5611270</v>
      </c>
      <c r="D85" s="252">
        <f t="shared" si="4"/>
        <v>6323236</v>
      </c>
      <c r="E85" s="108">
        <v>5611270</v>
      </c>
      <c r="F85" s="153">
        <v>6323236</v>
      </c>
      <c r="G85" s="108"/>
      <c r="H85" s="153"/>
      <c r="I85" s="118"/>
      <c r="J85" s="166"/>
    </row>
    <row r="86" spans="1:10" s="15" customFormat="1" ht="15" customHeight="1">
      <c r="A86" s="34" t="s">
        <v>20</v>
      </c>
      <c r="B86" s="71" t="s">
        <v>46</v>
      </c>
      <c r="C86" s="197">
        <v>52281541</v>
      </c>
      <c r="D86" s="252">
        <f t="shared" si="4"/>
        <v>59764519</v>
      </c>
      <c r="E86" s="108">
        <v>51106541</v>
      </c>
      <c r="F86" s="153">
        <v>57880859</v>
      </c>
      <c r="G86" s="218">
        <v>1175000</v>
      </c>
      <c r="H86" s="223">
        <v>1883660</v>
      </c>
      <c r="I86" s="235"/>
      <c r="J86" s="185"/>
    </row>
    <row r="87" spans="1:10" s="15" customFormat="1" ht="15" customHeight="1">
      <c r="A87" s="34" t="s">
        <v>24</v>
      </c>
      <c r="B87" s="71" t="s">
        <v>111</v>
      </c>
      <c r="C87" s="197">
        <v>2400000</v>
      </c>
      <c r="D87" s="252">
        <f t="shared" si="4"/>
        <v>2400000</v>
      </c>
      <c r="E87" s="260">
        <v>2400000</v>
      </c>
      <c r="F87" s="252">
        <v>2400000</v>
      </c>
      <c r="G87" s="211"/>
      <c r="H87" s="207"/>
      <c r="I87" s="236"/>
      <c r="J87" s="186"/>
    </row>
    <row r="88" spans="1:10" s="15" customFormat="1" ht="15" customHeight="1">
      <c r="A88" s="34" t="s">
        <v>85</v>
      </c>
      <c r="B88" s="192" t="s">
        <v>133</v>
      </c>
      <c r="C88" s="197">
        <v>2400000</v>
      </c>
      <c r="D88" s="252">
        <f t="shared" si="4"/>
        <v>2400000</v>
      </c>
      <c r="E88" s="211">
        <v>2400000</v>
      </c>
      <c r="F88" s="207">
        <v>2400000</v>
      </c>
      <c r="G88" s="219"/>
      <c r="H88" s="224"/>
      <c r="I88" s="235"/>
      <c r="J88" s="185"/>
    </row>
    <row r="89" spans="1:10" s="15" customFormat="1" ht="15" customHeight="1">
      <c r="A89" s="34" t="s">
        <v>86</v>
      </c>
      <c r="B89" s="192" t="s">
        <v>113</v>
      </c>
      <c r="C89" s="197"/>
      <c r="D89" s="252">
        <f t="shared" si="4"/>
        <v>0</v>
      </c>
      <c r="E89" s="211"/>
      <c r="F89" s="207"/>
      <c r="G89" s="219"/>
      <c r="H89" s="224"/>
      <c r="I89" s="235"/>
      <c r="J89" s="185"/>
    </row>
    <row r="90" spans="1:10" s="15" customFormat="1" ht="15" customHeight="1">
      <c r="A90" s="34" t="s">
        <v>27</v>
      </c>
      <c r="B90" s="192" t="s">
        <v>177</v>
      </c>
      <c r="C90" s="197">
        <f>SUM(C91+C100)</f>
        <v>96586439</v>
      </c>
      <c r="D90" s="252">
        <f>SUM(F90+H90)</f>
        <v>103939026</v>
      </c>
      <c r="E90" s="211"/>
      <c r="F90" s="264">
        <v>101189026</v>
      </c>
      <c r="G90" s="207">
        <f>SUM(G91+G100+G104+G106)</f>
        <v>2750000</v>
      </c>
      <c r="H90" s="207">
        <f>SUM(H91+H100+H104+H106)</f>
        <v>2750000</v>
      </c>
      <c r="I90" s="235"/>
      <c r="J90" s="185"/>
    </row>
    <row r="91" spans="1:10" s="15" customFormat="1" ht="15" customHeight="1">
      <c r="A91" s="34" t="s">
        <v>54</v>
      </c>
      <c r="B91" s="193" t="s">
        <v>47</v>
      </c>
      <c r="C91" s="197">
        <v>3395000</v>
      </c>
      <c r="D91" s="252">
        <f t="shared" si="4"/>
        <v>6071800</v>
      </c>
      <c r="E91" s="211">
        <v>645000</v>
      </c>
      <c r="F91" s="207">
        <f>SUM(F92:F99)</f>
        <v>3321800</v>
      </c>
      <c r="G91" s="211">
        <v>2750000</v>
      </c>
      <c r="H91" s="207">
        <v>2750000</v>
      </c>
      <c r="I91" s="236"/>
      <c r="J91" s="186"/>
    </row>
    <row r="92" spans="1:10" s="15" customFormat="1" ht="15" customHeight="1">
      <c r="A92" s="34" t="s">
        <v>178</v>
      </c>
      <c r="B92" s="71" t="s">
        <v>48</v>
      </c>
      <c r="C92" s="197">
        <v>500000</v>
      </c>
      <c r="D92" s="252">
        <f t="shared" si="4"/>
        <v>500000</v>
      </c>
      <c r="E92" s="211"/>
      <c r="F92" s="207"/>
      <c r="G92" s="220">
        <v>500000</v>
      </c>
      <c r="H92" s="137">
        <v>500000</v>
      </c>
      <c r="I92" s="235"/>
      <c r="J92" s="185"/>
    </row>
    <row r="93" spans="1:10" s="15" customFormat="1" ht="15" customHeight="1">
      <c r="A93" s="34" t="s">
        <v>179</v>
      </c>
      <c r="B93" s="71" t="s">
        <v>136</v>
      </c>
      <c r="C93" s="197">
        <v>360000</v>
      </c>
      <c r="D93" s="252">
        <f t="shared" si="4"/>
        <v>360000</v>
      </c>
      <c r="E93" s="211"/>
      <c r="F93" s="207"/>
      <c r="G93" s="218">
        <v>360000</v>
      </c>
      <c r="H93" s="223">
        <v>360000</v>
      </c>
      <c r="I93" s="235"/>
      <c r="J93" s="185"/>
    </row>
    <row r="94" spans="1:10" s="15" customFormat="1" ht="15" customHeight="1">
      <c r="A94" s="34" t="s">
        <v>180</v>
      </c>
      <c r="B94" s="71" t="s">
        <v>137</v>
      </c>
      <c r="C94" s="197">
        <v>30000</v>
      </c>
      <c r="D94" s="252">
        <f t="shared" si="4"/>
        <v>30000</v>
      </c>
      <c r="E94" s="211"/>
      <c r="F94" s="207"/>
      <c r="G94" s="218">
        <v>30000</v>
      </c>
      <c r="H94" s="223">
        <v>30000</v>
      </c>
      <c r="I94" s="235"/>
      <c r="J94" s="185"/>
    </row>
    <row r="95" spans="1:10" s="15" customFormat="1" ht="15" customHeight="1">
      <c r="A95" s="34" t="s">
        <v>181</v>
      </c>
      <c r="B95" s="71" t="s">
        <v>171</v>
      </c>
      <c r="C95" s="197"/>
      <c r="D95" s="252">
        <f t="shared" si="4"/>
        <v>870000</v>
      </c>
      <c r="E95" s="211"/>
      <c r="F95" s="207"/>
      <c r="G95" s="218"/>
      <c r="H95" s="223">
        <v>870000</v>
      </c>
      <c r="I95" s="235"/>
      <c r="J95" s="185"/>
    </row>
    <row r="96" spans="1:10" s="15" customFormat="1" ht="15" customHeight="1">
      <c r="A96" s="34" t="s">
        <v>182</v>
      </c>
      <c r="B96" s="71" t="s">
        <v>158</v>
      </c>
      <c r="C96" s="197">
        <v>250000</v>
      </c>
      <c r="D96" s="252">
        <f t="shared" si="4"/>
        <v>250000</v>
      </c>
      <c r="E96" s="211"/>
      <c r="F96" s="207"/>
      <c r="G96" s="218">
        <v>250000</v>
      </c>
      <c r="H96" s="223">
        <v>250000</v>
      </c>
      <c r="I96" s="235"/>
      <c r="J96" s="185"/>
    </row>
    <row r="97" spans="1:10" s="15" customFormat="1" ht="15" customHeight="1">
      <c r="A97" s="34" t="s">
        <v>183</v>
      </c>
      <c r="B97" s="71" t="s">
        <v>157</v>
      </c>
      <c r="C97" s="197">
        <v>600000</v>
      </c>
      <c r="D97" s="252">
        <f t="shared" si="4"/>
        <v>600000</v>
      </c>
      <c r="E97" s="211">
        <v>600000</v>
      </c>
      <c r="F97" s="207">
        <v>600000</v>
      </c>
      <c r="G97" s="218"/>
      <c r="H97" s="223"/>
      <c r="I97" s="235"/>
      <c r="J97" s="185"/>
    </row>
    <row r="98" spans="1:10" s="15" customFormat="1" ht="15" customHeight="1">
      <c r="A98" s="34" t="s">
        <v>184</v>
      </c>
      <c r="B98" s="71" t="s">
        <v>138</v>
      </c>
      <c r="C98" s="197">
        <v>45000</v>
      </c>
      <c r="D98" s="252">
        <f t="shared" si="4"/>
        <v>45000</v>
      </c>
      <c r="E98" s="211">
        <v>45000</v>
      </c>
      <c r="F98" s="207">
        <v>45000</v>
      </c>
      <c r="G98" s="218"/>
      <c r="H98" s="223"/>
      <c r="I98" s="235"/>
      <c r="J98" s="185"/>
    </row>
    <row r="99" spans="1:10" s="15" customFormat="1" ht="15" customHeight="1">
      <c r="A99" s="34" t="s">
        <v>189</v>
      </c>
      <c r="B99" s="71" t="s">
        <v>190</v>
      </c>
      <c r="C99" s="197"/>
      <c r="D99" s="252">
        <v>2676800</v>
      </c>
      <c r="E99" s="211"/>
      <c r="F99" s="207">
        <v>2676800</v>
      </c>
      <c r="G99" s="218"/>
      <c r="H99" s="223"/>
      <c r="I99" s="235"/>
      <c r="J99" s="185"/>
    </row>
    <row r="100" spans="1:10" s="15" customFormat="1" ht="15" customHeight="1">
      <c r="A100" s="34" t="s">
        <v>28</v>
      </c>
      <c r="B100" s="193" t="s">
        <v>49</v>
      </c>
      <c r="C100" s="197">
        <v>93191439</v>
      </c>
      <c r="D100" s="252">
        <f t="shared" si="4"/>
        <v>97869616</v>
      </c>
      <c r="E100" s="211">
        <v>93191439</v>
      </c>
      <c r="F100" s="207">
        <f>SUM(F101+F104+F106)</f>
        <v>97869616</v>
      </c>
      <c r="G100" s="211">
        <f>SUM(G102:G103)</f>
        <v>0</v>
      </c>
      <c r="H100" s="258">
        <f>SUM(H102:H103)</f>
        <v>0</v>
      </c>
      <c r="I100" s="236">
        <f>SUM(I102:I103)</f>
        <v>0</v>
      </c>
      <c r="J100" s="186">
        <f>SUM(J102:J103)</f>
        <v>0</v>
      </c>
    </row>
    <row r="101" spans="1:10" s="15" customFormat="1" ht="15" customHeight="1">
      <c r="A101" s="34" t="s">
        <v>95</v>
      </c>
      <c r="B101" s="193" t="s">
        <v>139</v>
      </c>
      <c r="C101" s="197">
        <f>SUM(C102:C103)</f>
        <v>93191439</v>
      </c>
      <c r="D101" s="256">
        <f>SUM(D102:D103)</f>
        <v>97153289</v>
      </c>
      <c r="E101" s="211">
        <v>93191439</v>
      </c>
      <c r="F101" s="207">
        <f>SUM(F102:F103)</f>
        <v>97153289</v>
      </c>
      <c r="G101" s="211"/>
      <c r="H101" s="207"/>
      <c r="I101" s="236"/>
      <c r="J101" s="186"/>
    </row>
    <row r="102" spans="1:10" s="15" customFormat="1" ht="15" customHeight="1">
      <c r="A102" s="34" t="s">
        <v>140</v>
      </c>
      <c r="B102" s="71" t="s">
        <v>50</v>
      </c>
      <c r="C102" s="197">
        <v>39094737</v>
      </c>
      <c r="D102" s="252">
        <f t="shared" si="4"/>
        <v>40540007</v>
      </c>
      <c r="E102" s="211">
        <v>39094737</v>
      </c>
      <c r="F102" s="207">
        <v>40540007</v>
      </c>
      <c r="G102" s="221"/>
      <c r="H102" s="225"/>
      <c r="I102" s="235"/>
      <c r="J102" s="185"/>
    </row>
    <row r="103" spans="1:10" s="15" customFormat="1" ht="15" customHeight="1">
      <c r="A103" s="34" t="s">
        <v>141</v>
      </c>
      <c r="B103" s="71" t="s">
        <v>51</v>
      </c>
      <c r="C103" s="197">
        <v>54096702</v>
      </c>
      <c r="D103" s="252">
        <f t="shared" si="4"/>
        <v>56613282</v>
      </c>
      <c r="E103" s="212">
        <v>54096702</v>
      </c>
      <c r="F103" s="203">
        <v>56613282</v>
      </c>
      <c r="G103" s="222"/>
      <c r="H103" s="216"/>
      <c r="I103" s="235"/>
      <c r="J103" s="185"/>
    </row>
    <row r="104" spans="1:10" s="15" customFormat="1" ht="15" customHeight="1">
      <c r="A104" s="34" t="s">
        <v>123</v>
      </c>
      <c r="B104" s="71" t="s">
        <v>172</v>
      </c>
      <c r="C104" s="197"/>
      <c r="D104" s="252">
        <f t="shared" si="4"/>
        <v>289492</v>
      </c>
      <c r="E104" s="211"/>
      <c r="F104" s="207">
        <f>SUM(F105)</f>
        <v>289492</v>
      </c>
      <c r="G104" s="221"/>
      <c r="H104" s="225"/>
      <c r="I104" s="118"/>
      <c r="J104" s="166"/>
    </row>
    <row r="105" spans="1:10" s="15" customFormat="1" ht="15" customHeight="1">
      <c r="A105" s="34" t="s">
        <v>173</v>
      </c>
      <c r="B105" s="71" t="s">
        <v>174</v>
      </c>
      <c r="C105" s="197"/>
      <c r="D105" s="252">
        <f t="shared" si="4"/>
        <v>289492</v>
      </c>
      <c r="E105" s="211"/>
      <c r="F105" s="207">
        <v>289492</v>
      </c>
      <c r="G105" s="221"/>
      <c r="H105" s="225"/>
      <c r="I105" s="118"/>
      <c r="J105" s="166"/>
    </row>
    <row r="106" spans="1:10" s="15" customFormat="1" ht="15" customHeight="1" thickBot="1">
      <c r="A106" s="35" t="s">
        <v>175</v>
      </c>
      <c r="B106" s="72" t="s">
        <v>176</v>
      </c>
      <c r="C106" s="198"/>
      <c r="D106" s="252">
        <f t="shared" si="4"/>
        <v>426835</v>
      </c>
      <c r="E106" s="212"/>
      <c r="F106" s="203">
        <v>426835</v>
      </c>
      <c r="G106" s="222"/>
      <c r="H106" s="216"/>
      <c r="I106" s="122"/>
      <c r="J106" s="172"/>
    </row>
    <row r="107" spans="1:10" s="15" customFormat="1" ht="15" customHeight="1" thickBot="1">
      <c r="A107" s="36" t="s">
        <v>30</v>
      </c>
      <c r="B107" s="194" t="s">
        <v>52</v>
      </c>
      <c r="C107" s="196">
        <f aca="true" t="shared" si="5" ref="C107:H107">SUM(C108+C109)</f>
        <v>181642336</v>
      </c>
      <c r="D107" s="239">
        <f t="shared" si="5"/>
        <v>229867952</v>
      </c>
      <c r="E107" s="196">
        <f t="shared" si="5"/>
        <v>181642336</v>
      </c>
      <c r="F107" s="239">
        <f t="shared" si="5"/>
        <v>229867952</v>
      </c>
      <c r="G107" s="59">
        <f t="shared" si="5"/>
        <v>0</v>
      </c>
      <c r="H107" s="239">
        <f t="shared" si="5"/>
        <v>0</v>
      </c>
      <c r="I107" s="93"/>
      <c r="J107" s="168"/>
    </row>
    <row r="108" spans="1:10" s="16" customFormat="1" ht="15" customHeight="1">
      <c r="A108" s="35" t="s">
        <v>32</v>
      </c>
      <c r="B108" s="195" t="s">
        <v>114</v>
      </c>
      <c r="C108" s="199">
        <v>10066673</v>
      </c>
      <c r="D108" s="254">
        <f t="shared" si="4"/>
        <v>11104619</v>
      </c>
      <c r="E108" s="213">
        <v>10066673</v>
      </c>
      <c r="F108" s="204">
        <v>11104619</v>
      </c>
      <c r="G108" s="215"/>
      <c r="H108" s="204"/>
      <c r="I108" s="237"/>
      <c r="J108" s="165"/>
    </row>
    <row r="109" spans="1:10" s="16" customFormat="1" ht="15" customHeight="1" thickBot="1">
      <c r="A109" s="66" t="s">
        <v>34</v>
      </c>
      <c r="B109" s="51" t="s">
        <v>121</v>
      </c>
      <c r="C109" s="240">
        <v>171575663</v>
      </c>
      <c r="D109" s="265">
        <f t="shared" si="4"/>
        <v>218763333</v>
      </c>
      <c r="E109" s="241">
        <v>171575663</v>
      </c>
      <c r="F109" s="242">
        <v>218763333</v>
      </c>
      <c r="G109" s="111"/>
      <c r="H109" s="156"/>
      <c r="I109" s="238"/>
      <c r="J109" s="232"/>
    </row>
    <row r="110" spans="1:10" s="15" customFormat="1" ht="15" customHeight="1" thickBot="1">
      <c r="A110" s="36" t="s">
        <v>36</v>
      </c>
      <c r="B110" s="194" t="s">
        <v>115</v>
      </c>
      <c r="C110" s="59">
        <v>3000000</v>
      </c>
      <c r="D110" s="270">
        <f t="shared" si="4"/>
        <v>5878958</v>
      </c>
      <c r="E110" s="243">
        <v>3000000</v>
      </c>
      <c r="F110" s="244">
        <f>SUM(F111+F112+F113)</f>
        <v>5878958</v>
      </c>
      <c r="G110" s="243">
        <f>SUM(G111:G111)</f>
        <v>0</v>
      </c>
      <c r="H110" s="259">
        <f>SUM(H111:H111)</f>
        <v>0</v>
      </c>
      <c r="I110" s="243">
        <f>SUM(I111:I111)</f>
        <v>0</v>
      </c>
      <c r="J110" s="259">
        <f>SUM(J111:J111)</f>
        <v>0</v>
      </c>
    </row>
    <row r="111" spans="1:10" s="15" customFormat="1" ht="15" customHeight="1">
      <c r="A111" s="49" t="s">
        <v>38</v>
      </c>
      <c r="B111" s="187" t="s">
        <v>124</v>
      </c>
      <c r="C111" s="196">
        <v>3000000</v>
      </c>
      <c r="D111" s="253">
        <f t="shared" si="4"/>
        <v>3000000</v>
      </c>
      <c r="E111" s="208">
        <v>3000000</v>
      </c>
      <c r="F111" s="200">
        <v>3000000</v>
      </c>
      <c r="G111" s="208"/>
      <c r="H111" s="200"/>
      <c r="I111" s="245"/>
      <c r="J111" s="275"/>
    </row>
    <row r="112" spans="1:10" s="15" customFormat="1" ht="15" customHeight="1">
      <c r="A112" s="66" t="s">
        <v>156</v>
      </c>
      <c r="B112" s="188" t="s">
        <v>188</v>
      </c>
      <c r="C112" s="197"/>
      <c r="D112" s="273"/>
      <c r="E112" s="88"/>
      <c r="F112" s="134">
        <v>1378958</v>
      </c>
      <c r="G112" s="88"/>
      <c r="H112" s="134"/>
      <c r="I112" s="115"/>
      <c r="J112" s="274"/>
    </row>
    <row r="113" spans="1:10" s="15" customFormat="1" ht="15" customHeight="1" thickBot="1">
      <c r="A113" s="35" t="s">
        <v>192</v>
      </c>
      <c r="B113" s="266" t="s">
        <v>191</v>
      </c>
      <c r="C113" s="267"/>
      <c r="D113" s="265"/>
      <c r="E113" s="268"/>
      <c r="F113" s="135">
        <v>1500000</v>
      </c>
      <c r="G113" s="268"/>
      <c r="H113" s="135"/>
      <c r="I113" s="269"/>
      <c r="J113" s="276"/>
    </row>
    <row r="114" spans="1:10" s="15" customFormat="1" ht="15" customHeight="1" thickBot="1">
      <c r="A114" s="36" t="s">
        <v>39</v>
      </c>
      <c r="B114" s="194" t="s">
        <v>53</v>
      </c>
      <c r="C114" s="59">
        <v>23202904</v>
      </c>
      <c r="D114" s="277">
        <f t="shared" si="4"/>
        <v>6339176</v>
      </c>
      <c r="E114" s="59">
        <v>23202904</v>
      </c>
      <c r="F114" s="205">
        <f>SUM(F115:F116)</f>
        <v>6339176</v>
      </c>
      <c r="G114" s="93"/>
      <c r="H114" s="139"/>
      <c r="I114" s="93">
        <f>SUM(I115:I116)</f>
        <v>0</v>
      </c>
      <c r="J114" s="168">
        <f>SUM(J115:J116)</f>
        <v>0</v>
      </c>
    </row>
    <row r="115" spans="1:10" s="15" customFormat="1" ht="15" customHeight="1">
      <c r="A115" s="46" t="s">
        <v>87</v>
      </c>
      <c r="B115" s="70" t="s">
        <v>55</v>
      </c>
      <c r="C115" s="246">
        <v>12283599</v>
      </c>
      <c r="D115" s="254">
        <f t="shared" si="4"/>
        <v>321379</v>
      </c>
      <c r="E115" s="214">
        <v>12283599</v>
      </c>
      <c r="F115" s="206">
        <v>321379</v>
      </c>
      <c r="G115" s="101"/>
      <c r="H115" s="146"/>
      <c r="I115" s="126"/>
      <c r="J115" s="174"/>
    </row>
    <row r="116" spans="1:10" s="15" customFormat="1" ht="15" customHeight="1" thickBot="1">
      <c r="A116" s="34" t="s">
        <v>88</v>
      </c>
      <c r="B116" s="71" t="s">
        <v>56</v>
      </c>
      <c r="C116" s="198">
        <v>10919305</v>
      </c>
      <c r="D116" s="252">
        <f t="shared" si="4"/>
        <v>6017797</v>
      </c>
      <c r="E116" s="211">
        <v>10919305</v>
      </c>
      <c r="F116" s="207">
        <v>6017797</v>
      </c>
      <c r="G116" s="108"/>
      <c r="H116" s="153"/>
      <c r="I116" s="118"/>
      <c r="J116" s="166"/>
    </row>
    <row r="117" spans="1:10" s="15" customFormat="1" ht="18.75" customHeight="1" thickBot="1">
      <c r="A117" s="36" t="s">
        <v>89</v>
      </c>
      <c r="B117" s="76" t="s">
        <v>57</v>
      </c>
      <c r="C117" s="59">
        <f>SUM(C114+C110+C107+C83+C79+C74)</f>
        <v>493774267</v>
      </c>
      <c r="D117" s="239">
        <f>SUM(D114+D110+D107+D83+D79+D74)</f>
        <v>554862844</v>
      </c>
      <c r="E117" s="59">
        <f>SUM(E114+E110+E107+E83+E79+E74)</f>
        <v>489849267</v>
      </c>
      <c r="F117" s="239">
        <f>SUM(F114+F110+F107+F83+F79+F74)</f>
        <v>550229184</v>
      </c>
      <c r="G117" s="59">
        <f>SUM(G107+G83)</f>
        <v>3925000</v>
      </c>
      <c r="H117" s="239">
        <f>SUM(H107+H83)</f>
        <v>4633660</v>
      </c>
      <c r="I117" s="59">
        <f>SUM(I83)</f>
        <v>0</v>
      </c>
      <c r="J117" s="184">
        <f>SUM(J83)</f>
        <v>0</v>
      </c>
    </row>
    <row r="118" spans="1:10" s="15" customFormat="1" ht="15" customHeight="1" thickBot="1">
      <c r="A118" s="36" t="s">
        <v>142</v>
      </c>
      <c r="B118" s="194" t="s">
        <v>58</v>
      </c>
      <c r="C118" s="59">
        <v>3876806</v>
      </c>
      <c r="D118" s="270">
        <f>SUM(F118+H118)</f>
        <v>3876806</v>
      </c>
      <c r="E118" s="59">
        <f aca="true" t="shared" si="6" ref="E118:J118">SUM(E119,E120)</f>
        <v>3876806</v>
      </c>
      <c r="F118" s="239">
        <f t="shared" si="6"/>
        <v>3876806</v>
      </c>
      <c r="G118" s="59">
        <f t="shared" si="6"/>
        <v>0</v>
      </c>
      <c r="H118" s="239">
        <f t="shared" si="6"/>
        <v>0</v>
      </c>
      <c r="I118" s="59">
        <f t="shared" si="6"/>
        <v>0</v>
      </c>
      <c r="J118" s="184">
        <f t="shared" si="6"/>
        <v>0</v>
      </c>
    </row>
    <row r="119" spans="1:10" s="15" customFormat="1" ht="15" customHeight="1">
      <c r="A119" s="46" t="s">
        <v>143</v>
      </c>
      <c r="B119" s="73" t="s">
        <v>134</v>
      </c>
      <c r="C119" s="198">
        <v>3876806</v>
      </c>
      <c r="D119" s="254">
        <f>SUM(F119+H119)</f>
        <v>3876806</v>
      </c>
      <c r="E119" s="215">
        <v>3876806</v>
      </c>
      <c r="F119" s="204">
        <v>3876806</v>
      </c>
      <c r="G119" s="215"/>
      <c r="H119" s="204"/>
      <c r="I119" s="247"/>
      <c r="J119" s="169"/>
    </row>
    <row r="120" spans="1:10" s="15" customFormat="1" ht="15" customHeight="1">
      <c r="A120" s="46" t="s">
        <v>144</v>
      </c>
      <c r="B120" s="73" t="s">
        <v>60</v>
      </c>
      <c r="C120" s="197"/>
      <c r="D120" s="254"/>
      <c r="E120" s="215"/>
      <c r="F120" s="204"/>
      <c r="G120" s="215"/>
      <c r="H120" s="204"/>
      <c r="I120" s="91"/>
      <c r="J120" s="233"/>
    </row>
    <row r="121" spans="1:10" s="15" customFormat="1" ht="15" customHeight="1">
      <c r="A121" s="46" t="s">
        <v>145</v>
      </c>
      <c r="B121" s="70" t="s">
        <v>61</v>
      </c>
      <c r="C121" s="197"/>
      <c r="D121" s="252"/>
      <c r="E121" s="110"/>
      <c r="F121" s="155"/>
      <c r="G121" s="110"/>
      <c r="H121" s="155"/>
      <c r="I121" s="122"/>
      <c r="J121" s="172"/>
    </row>
    <row r="122" spans="1:10" s="15" customFormat="1" ht="15" customHeight="1" thickBot="1">
      <c r="A122" s="35" t="s">
        <v>146</v>
      </c>
      <c r="B122" s="72" t="s">
        <v>59</v>
      </c>
      <c r="C122" s="198"/>
      <c r="D122" s="253"/>
      <c r="E122" s="248"/>
      <c r="F122" s="249"/>
      <c r="G122" s="248"/>
      <c r="H122" s="250"/>
      <c r="I122" s="235"/>
      <c r="J122" s="185"/>
    </row>
    <row r="123" spans="1:15" s="15" customFormat="1" ht="15" customHeight="1" thickBot="1">
      <c r="A123" s="36" t="s">
        <v>147</v>
      </c>
      <c r="B123" s="194" t="s">
        <v>62</v>
      </c>
      <c r="C123" s="59">
        <f aca="true" t="shared" si="7" ref="C123:H123">SUM(C117+C118)</f>
        <v>497651073</v>
      </c>
      <c r="D123" s="239">
        <f t="shared" si="7"/>
        <v>558739650</v>
      </c>
      <c r="E123" s="93">
        <f t="shared" si="7"/>
        <v>493726073</v>
      </c>
      <c r="F123" s="177">
        <f t="shared" si="7"/>
        <v>554105990</v>
      </c>
      <c r="G123" s="93">
        <f t="shared" si="7"/>
        <v>3925000</v>
      </c>
      <c r="H123" s="177">
        <f t="shared" si="7"/>
        <v>4633660</v>
      </c>
      <c r="I123" s="93">
        <f>SUM(I117,I118)</f>
        <v>0</v>
      </c>
      <c r="J123" s="168">
        <f>SUM(J117,J118)</f>
        <v>0</v>
      </c>
      <c r="L123" s="17"/>
      <c r="M123" s="18"/>
      <c r="N123" s="18"/>
      <c r="O123" s="18"/>
    </row>
    <row r="124" spans="1:9" s="7" customFormat="1" ht="12.75" customHeight="1">
      <c r="A124" s="285"/>
      <c r="B124" s="285"/>
      <c r="C124" s="285"/>
      <c r="D124" s="285"/>
      <c r="E124" s="285"/>
      <c r="F124" s="285"/>
      <c r="G124" s="285"/>
      <c r="H124" s="285"/>
      <c r="I124" s="285"/>
    </row>
    <row r="125" spans="1:9" s="7" customFormat="1" ht="12.75" customHeight="1">
      <c r="A125" s="38"/>
      <c r="B125" s="19"/>
      <c r="C125" s="19"/>
      <c r="D125" s="19"/>
      <c r="E125" s="32"/>
      <c r="F125" s="32"/>
      <c r="G125" s="32"/>
      <c r="H125" s="32"/>
      <c r="I125" s="32"/>
    </row>
    <row r="126" spans="1:9" s="7" customFormat="1" ht="21.75" customHeight="1">
      <c r="A126" s="38"/>
      <c r="B126" s="261"/>
      <c r="C126" s="261"/>
      <c r="D126" s="261"/>
      <c r="E126" s="261"/>
      <c r="F126" s="261"/>
      <c r="G126" s="261"/>
      <c r="H126" s="261"/>
      <c r="I126" s="261"/>
    </row>
    <row r="127" spans="1:9" s="7" customFormat="1" ht="20.25" customHeight="1">
      <c r="A127" s="38"/>
      <c r="B127" s="262" t="s">
        <v>186</v>
      </c>
      <c r="C127" s="1"/>
      <c r="D127" s="271" t="s">
        <v>185</v>
      </c>
      <c r="E127" s="271"/>
      <c r="F127" s="261"/>
      <c r="G127" s="261"/>
      <c r="H127" s="61"/>
      <c r="I127" s="32"/>
    </row>
    <row r="128" spans="2:5" ht="15.75">
      <c r="B128" s="263" t="s">
        <v>187</v>
      </c>
      <c r="D128" s="271" t="s">
        <v>119</v>
      </c>
      <c r="E128" s="272"/>
    </row>
  </sheetData>
  <sheetProtection/>
  <mergeCells count="16">
    <mergeCell ref="A124:I124"/>
    <mergeCell ref="A64:I64"/>
    <mergeCell ref="A1:L1"/>
    <mergeCell ref="B2:L2"/>
    <mergeCell ref="A7:B7"/>
    <mergeCell ref="E57:G57"/>
    <mergeCell ref="E58:G58"/>
    <mergeCell ref="A70:B70"/>
    <mergeCell ref="C8:D8"/>
    <mergeCell ref="E8:F8"/>
    <mergeCell ref="G8:H8"/>
    <mergeCell ref="I8:J8"/>
    <mergeCell ref="C71:D71"/>
    <mergeCell ref="E71:F71"/>
    <mergeCell ref="G71:H71"/>
    <mergeCell ref="I71:J7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1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2018-12-12T10:56:45Z</cp:lastPrinted>
  <dcterms:created xsi:type="dcterms:W3CDTF">2013-02-08T12:10:21Z</dcterms:created>
  <dcterms:modified xsi:type="dcterms:W3CDTF">2018-12-12T11:11:07Z</dcterms:modified>
  <cp:category/>
  <cp:version/>
  <cp:contentType/>
  <cp:contentStatus/>
</cp:coreProperties>
</file>