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090" windowHeight="9240" tabRatio="727" activeTab="2"/>
  </bookViews>
  <sheets>
    <sheet name="1.sz.mell." sheetId="1" r:id="rId1"/>
    <sheet name="6.sz.mell." sheetId="2" r:id="rId2"/>
    <sheet name="9. sz. mell" sheetId="3" r:id="rId3"/>
  </sheets>
  <definedNames>
    <definedName name="_xlfn.IFERROR" hidden="1">#NAME?</definedName>
    <definedName name="_xlnm.Print_Area" localSheetId="0">'1.sz.mell.'!$A$2:$F$150</definedName>
  </definedNames>
  <calcPr fullCalcOnLoad="1"/>
</workbook>
</file>

<file path=xl/sharedStrings.xml><?xml version="1.0" encoding="utf-8"?>
<sst xmlns="http://schemas.openxmlformats.org/spreadsheetml/2006/main" count="639" uniqueCount="288">
  <si>
    <t>Beruházási (felhalmozási) kiadások előirányzata beruházásonként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</si>
  <si>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</si>
  <si>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</si>
  <si>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</si>
  <si>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</si>
  <si>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</si>
  <si>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</si>
  <si>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</si>
  <si>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</si>
  <si>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</si>
  <si>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</si>
  <si>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</si>
  <si>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</si>
  <si>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</si>
  <si>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Kiadási jogcímek</t>
  </si>
  <si>
    <t>Személyi  juttatások</t>
  </si>
  <si>
    <t>Ezer forintban !</t>
  </si>
  <si>
    <t>Előirányzat-csoport, kiemelt előirányzat megnevezése</t>
  </si>
  <si>
    <t>Bevételek</t>
  </si>
  <si>
    <t>Általános tartalék</t>
  </si>
  <si>
    <t>Céltartalék</t>
  </si>
  <si>
    <t xml:space="preserve"> Ezer forintban !</t>
  </si>
  <si>
    <t>Megnevezés</t>
  </si>
  <si>
    <t>ÖSSZESEN:</t>
  </si>
  <si>
    <t>Beruházás  megnevezése</t>
  </si>
  <si>
    <t>Teljes költség</t>
  </si>
  <si>
    <t>Kivitelezés kezdési és befejezési éve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</si>
  <si>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</si>
  <si>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</si>
  <si>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</si>
  <si>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</si>
  <si>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</si>
  <si>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</si>
  <si>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</si>
  <si>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</si>
  <si>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</si>
  <si>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</si>
  <si>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</si>
  <si>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</si>
  <si>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</si>
  <si>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</si>
  <si>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</si>
  <si>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</si>
  <si>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</si>
  <si>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</si>
  <si>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</si>
  <si>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</si>
  <si>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</si>
  <si>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</si>
  <si>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</si>
  <si>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</si>
  <si>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</si>
  <si>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</si>
  <si>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</si>
  <si>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</si>
  <si>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</si>
  <si>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</si>
  <si>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</si>
  <si>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</si>
  <si>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Saját erő</t>
  </si>
  <si>
    <t>Dologi  kiadások</t>
  </si>
  <si>
    <t>1.5.</t>
  </si>
  <si>
    <t>11.1.</t>
  </si>
  <si>
    <t>11.2.</t>
  </si>
  <si>
    <t>2. sz. táblázat</t>
  </si>
  <si>
    <t>3.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</si>
  <si>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</si>
  <si>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</si>
  <si>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</si>
  <si>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</si>
  <si>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</si>
  <si>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</si>
  <si>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</si>
  <si>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</si>
  <si>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</si>
  <si>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</si>
  <si>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</si>
  <si>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</si>
  <si>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</si>
  <si>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</si>
  <si>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</si>
  <si>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</si>
  <si>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</si>
  <si>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</si>
  <si>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</si>
  <si>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</si>
  <si>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</si>
  <si>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Éves engedélyezett létszám előirányzat (fő)</t>
  </si>
  <si>
    <t>Közfoglalkoztatottak létszáma (fő)</t>
  </si>
  <si>
    <t>Beruházások</t>
  </si>
  <si>
    <t>Ezer forintban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</si>
  <si>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</si>
  <si>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</si>
  <si>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</si>
  <si>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</si>
  <si>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</si>
  <si>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</si>
  <si>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</si>
  <si>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</si>
  <si>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</si>
  <si>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</si>
  <si>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</si>
  <si>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</si>
  <si>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</si>
  <si>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</si>
  <si>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</si>
  <si>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</si>
  <si>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</si>
  <si>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</si>
  <si>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</si>
  <si>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</si>
  <si>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</si>
  <si>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</si>
  <si>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</si>
  <si>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</si>
  <si>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</si>
  <si>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</si>
  <si>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</si>
  <si>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</si>
  <si>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</si>
  <si>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</si>
  <si>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</si>
  <si>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</si>
  <si>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</si>
  <si>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</si>
  <si>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</si>
  <si>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</si>
  <si>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</si>
  <si>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</si>
  <si>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</si>
  <si>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</si>
  <si>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</si>
  <si>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</si>
  <si>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</si>
  <si>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</si>
  <si>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</si>
  <si>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</si>
  <si>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</si>
  <si>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</si>
  <si>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</si>
  <si>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</si>
  <si>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</si>
  <si>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</si>
  <si>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</si>
  <si>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</si>
  <si>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</si>
  <si>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</si>
  <si>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</si>
  <si>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</si>
  <si>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</si>
  <si>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</si>
  <si>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</si>
  <si>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</si>
  <si>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</si>
  <si>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</si>
  <si>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</si>
  <si>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</si>
  <si>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</si>
  <si>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</si>
  <si>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</si>
  <si>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</si>
  <si>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</si>
  <si>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</si>
  <si>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</si>
  <si>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</si>
  <si>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</si>
  <si>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</si>
  <si>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</si>
  <si>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</si>
  <si>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</si>
  <si>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</si>
  <si>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</si>
  <si>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</si>
  <si>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</si>
  <si>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</si>
  <si>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</si>
  <si>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</si>
  <si>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</si>
  <si>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</si>
  <si>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</si>
  <si>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</si>
  <si>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</si>
  <si>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</si>
  <si>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</si>
  <si>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</si>
  <si>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</si>
  <si>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</si>
  <si>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</si>
  <si>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</si>
  <si>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</si>
  <si>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</si>
  <si>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</si>
  <si>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</si>
  <si>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</si>
  <si>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</si>
  <si>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</si>
  <si>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</si>
  <si>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</si>
  <si>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</si>
  <si>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</si>
  <si>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</si>
  <si>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</si>
  <si>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</si>
  <si>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</si>
  <si>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</si>
  <si>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</si>
  <si>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</si>
  <si>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</si>
  <si>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</si>
  <si>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</si>
  <si>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</si>
  <si>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</si>
  <si>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</si>
  <si>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</si>
  <si>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</si>
  <si>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</si>
  <si>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</si>
  <si>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</si>
  <si>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</si>
  <si>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</si>
  <si>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</si>
  <si>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</si>
  <si>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</si>
  <si>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</si>
  <si>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</si>
  <si>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</si>
  <si>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</si>
  <si>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</si>
  <si>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</si>
  <si>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</si>
  <si>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</si>
  <si>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</si>
  <si>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</si>
  <si>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</si>
  <si>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</si>
  <si>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</si>
  <si>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</si>
  <si>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</si>
  <si>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</si>
  <si>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</si>
  <si>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</si>
  <si>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</si>
  <si>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</si>
  <si>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</si>
  <si>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</si>
  <si>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</si>
  <si>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</si>
  <si>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</si>
  <si>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</si>
  <si>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</si>
  <si>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</si>
  <si>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</si>
  <si>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Belföldi értékpapírok kiadásai (6.1. + … + 6.4.)</t>
  </si>
  <si>
    <t xml:space="preserve"> 10.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</si>
  <si>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</si>
  <si>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</si>
  <si>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</si>
  <si>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</si>
  <si>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</si>
  <si>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</si>
  <si>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</si>
  <si>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</si>
  <si>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Támogatás</t>
  </si>
  <si>
    <t xml:space="preserve">összesen </t>
  </si>
  <si>
    <t>Tarpa Nagyközség Önkormányzata</t>
  </si>
  <si>
    <t>Tarpai Közös Önkormányzati Hivatal</t>
  </si>
  <si>
    <t>II. Rákóczi Ferenc Művelődési Ház és Könyvtár</t>
  </si>
  <si>
    <t>Pályázatok önereje</t>
  </si>
  <si>
    <t>Felhasználás
2014. XII.31-ig</t>
  </si>
  <si>
    <t>2015. évi előirányzat</t>
  </si>
  <si>
    <t xml:space="preserve">
2015. év utáni szükséglet
</t>
  </si>
  <si>
    <t>15000</t>
  </si>
  <si>
    <t xml:space="preserve">Kiadások </t>
  </si>
  <si>
    <r>
      <t xml:space="preserve">   Működési költségvetés kiadásai </t>
    </r>
    <r>
      <rPr>
        <sz val="8"/>
        <rFont val="Times New Roman CE"/>
        <family val="0"/>
      </rPr>
      <t>(2.1.+2.3.+2.5.)</t>
    </r>
  </si>
  <si>
    <t xml:space="preserve">   Felhalmozási költségvetés kiadásai (2.1.+2.3.+2.5.)</t>
  </si>
  <si>
    <t>földterület beszerzés</t>
  </si>
  <si>
    <t>1600</t>
  </si>
  <si>
    <t>1.számú. Táblázat</t>
  </si>
  <si>
    <t xml:space="preserve">2016 évi Eredeti előirányzat </t>
  </si>
  <si>
    <t>A 2016 évi módosított előirányzat</t>
  </si>
  <si>
    <t>A 2016 évi módosítás</t>
  </si>
  <si>
    <t>2016. évi eredeti előirányzat</t>
  </si>
  <si>
    <t>Tarpai Kiskuruc Óvoda, Bölcsőde és Konyha</t>
  </si>
  <si>
    <t>Intézményfinanszírozás</t>
  </si>
  <si>
    <t xml:space="preserve">Államháztartáson belüli megelőlegezések </t>
  </si>
  <si>
    <t>1.számú. melléklet a 23/2016. (XII.19.) önkormányzati rendelethez</t>
  </si>
  <si>
    <t>3/1.számú melléklet a 23/2016. (XII. 19.) önkormányzati rendelethez</t>
  </si>
  <si>
    <t>3/2.számú. melléklet a 23/2016. ( XII. 19.)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</si>
</sst>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13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6" xfId="58" applyFont="1" applyFill="1" applyBorder="1" applyAlignment="1" applyProtection="1">
      <alignment horizontal="left" vertical="center" wrapText="1" indent="1"/>
      <protection/>
    </xf>
    <xf numFmtId="0" fontId="12" fillId="0" borderId="17" xfId="58" applyFont="1" applyFill="1" applyBorder="1" applyAlignment="1" applyProtection="1">
      <alignment horizontal="left" vertical="center" wrapText="1" indent="1"/>
      <protection/>
    </xf>
    <xf numFmtId="0" fontId="6" fillId="0" borderId="16" xfId="58" applyFont="1" applyFill="1" applyBorder="1" applyAlignment="1" applyProtection="1">
      <alignment horizontal="center" vertical="center" wrapText="1"/>
      <protection/>
    </xf>
    <xf numFmtId="0" fontId="6" fillId="0" borderId="18" xfId="58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 locked="0"/>
    </xf>
    <xf numFmtId="0" fontId="16" fillId="0" borderId="22" xfId="0" applyFont="1" applyBorder="1" applyAlignment="1" applyProtection="1">
      <alignment horizontal="left" vertical="center" wrapText="1" indent="1"/>
      <protection/>
    </xf>
    <xf numFmtId="164" fontId="12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6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wrapText="1"/>
      <protection/>
    </xf>
    <xf numFmtId="0" fontId="15" fillId="0" borderId="11" xfId="0" applyFont="1" applyBorder="1" applyAlignment="1" applyProtection="1">
      <alignment wrapText="1"/>
      <protection/>
    </xf>
    <xf numFmtId="0" fontId="15" fillId="0" borderId="13" xfId="0" applyFont="1" applyBorder="1" applyAlignment="1" applyProtection="1">
      <alignment wrapText="1"/>
      <protection/>
    </xf>
    <xf numFmtId="0" fontId="16" fillId="0" borderId="2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49" fontId="13" fillId="0" borderId="12" xfId="58" applyNumberFormat="1" applyFont="1" applyFill="1" applyBorder="1" applyAlignment="1" applyProtection="1">
      <alignment horizontal="center" vertical="center" wrapText="1"/>
      <protection/>
    </xf>
    <xf numFmtId="49" fontId="13" fillId="0" borderId="11" xfId="58" applyNumberFormat="1" applyFont="1" applyFill="1" applyBorder="1" applyAlignment="1" applyProtection="1">
      <alignment horizontal="center" vertical="center" wrapText="1"/>
      <protection/>
    </xf>
    <xf numFmtId="49" fontId="13" fillId="0" borderId="13" xfId="58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33" xfId="58" applyFont="1" applyFill="1" applyBorder="1" applyAlignment="1" applyProtection="1">
      <alignment horizontal="center" vertical="center" wrapText="1"/>
      <protection/>
    </xf>
    <xf numFmtId="0" fontId="12" fillId="0" borderId="34" xfId="58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left" vertical="center" wrapText="1" indent="1"/>
      <protection/>
    </xf>
    <xf numFmtId="164" fontId="12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5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35" xfId="58" applyFont="1" applyFill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vertical="center" wrapText="1"/>
      <protection/>
    </xf>
    <xf numFmtId="0" fontId="15" fillId="0" borderId="37" xfId="0" applyFont="1" applyBorder="1" applyAlignment="1" applyProtection="1">
      <alignment horizontal="left" wrapText="1" indent="1"/>
      <protection/>
    </xf>
    <xf numFmtId="0" fontId="15" fillId="0" borderId="38" xfId="0" applyFont="1" applyBorder="1" applyAlignment="1" applyProtection="1">
      <alignment horizontal="left" wrapText="1" indent="1"/>
      <protection/>
    </xf>
    <xf numFmtId="0" fontId="15" fillId="0" borderId="39" xfId="0" applyFont="1" applyBorder="1" applyAlignment="1" applyProtection="1">
      <alignment horizontal="left" wrapText="1" indent="1"/>
      <protection/>
    </xf>
    <xf numFmtId="0" fontId="12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39" xfId="0" applyFont="1" applyBorder="1" applyAlignment="1" applyProtection="1">
      <alignment wrapText="1"/>
      <protection/>
    </xf>
    <xf numFmtId="0" fontId="16" fillId="0" borderId="32" xfId="0" applyFont="1" applyBorder="1" applyAlignment="1" applyProtection="1">
      <alignment wrapText="1"/>
      <protection/>
    </xf>
    <xf numFmtId="0" fontId="12" fillId="0" borderId="32" xfId="58" applyFont="1" applyFill="1" applyBorder="1" applyAlignment="1" applyProtection="1">
      <alignment vertical="center" wrapText="1"/>
      <protection/>
    </xf>
    <xf numFmtId="0" fontId="12" fillId="0" borderId="32" xfId="58" applyFont="1" applyFill="1" applyBorder="1" applyAlignment="1" applyProtection="1">
      <alignment horizontal="left" vertical="center" wrapText="1" indent="1"/>
      <protection/>
    </xf>
    <xf numFmtId="0" fontId="14" fillId="0" borderId="35" xfId="0" applyFont="1" applyBorder="1" applyAlignment="1" applyProtection="1">
      <alignment horizontal="left" vertical="center" wrapText="1" indent="1"/>
      <protection/>
    </xf>
    <xf numFmtId="3" fontId="0" fillId="0" borderId="19" xfId="58" applyNumberFormat="1" applyFont="1" applyFill="1" applyBorder="1" applyAlignment="1" applyProtection="1">
      <alignment/>
      <protection/>
    </xf>
    <xf numFmtId="3" fontId="0" fillId="0" borderId="20" xfId="58" applyNumberFormat="1" applyFont="1" applyFill="1" applyBorder="1" applyAlignment="1" applyProtection="1">
      <alignment/>
      <protection/>
    </xf>
    <xf numFmtId="3" fontId="0" fillId="0" borderId="40" xfId="58" applyNumberFormat="1" applyFont="1" applyFill="1" applyBorder="1" applyAlignment="1" applyProtection="1">
      <alignment/>
      <protection/>
    </xf>
    <xf numFmtId="0" fontId="13" fillId="0" borderId="41" xfId="58" applyFont="1" applyFill="1" applyBorder="1" applyAlignment="1" applyProtection="1">
      <alignment horizontal="left" vertical="center" wrapText="1" indent="1"/>
      <protection/>
    </xf>
    <xf numFmtId="0" fontId="13" fillId="0" borderId="38" xfId="58" applyFont="1" applyFill="1" applyBorder="1" applyAlignment="1" applyProtection="1">
      <alignment horizontal="left" vertical="center" wrapText="1" indent="1"/>
      <protection/>
    </xf>
    <xf numFmtId="0" fontId="13" fillId="0" borderId="42" xfId="58" applyFont="1" applyFill="1" applyBorder="1" applyAlignment="1" applyProtection="1">
      <alignment horizontal="left" vertical="center" wrapText="1" indent="1"/>
      <protection/>
    </xf>
    <xf numFmtId="0" fontId="13" fillId="0" borderId="38" xfId="58" applyFont="1" applyFill="1" applyBorder="1" applyAlignment="1" applyProtection="1">
      <alignment horizontal="left" indent="6"/>
      <protection/>
    </xf>
    <xf numFmtId="0" fontId="13" fillId="0" borderId="38" xfId="58" applyFont="1" applyFill="1" applyBorder="1" applyAlignment="1" applyProtection="1">
      <alignment horizontal="left" vertical="center" wrapText="1" indent="6"/>
      <protection/>
    </xf>
    <xf numFmtId="0" fontId="13" fillId="0" borderId="39" xfId="58" applyFont="1" applyFill="1" applyBorder="1" applyAlignment="1" applyProtection="1">
      <alignment horizontal="left" vertical="center" wrapText="1" indent="6"/>
      <protection/>
    </xf>
    <xf numFmtId="0" fontId="13" fillId="0" borderId="43" xfId="58" applyFont="1" applyFill="1" applyBorder="1" applyAlignment="1" applyProtection="1">
      <alignment horizontal="left" vertical="center" wrapText="1" indent="6"/>
      <protection/>
    </xf>
    <xf numFmtId="0" fontId="13" fillId="0" borderId="39" xfId="58" applyFont="1" applyFill="1" applyBorder="1" applyAlignment="1" applyProtection="1">
      <alignment horizontal="left" vertical="center" wrapText="1" indent="1"/>
      <protection/>
    </xf>
    <xf numFmtId="0" fontId="15" fillId="0" borderId="39" xfId="0" applyFont="1" applyBorder="1" applyAlignment="1" applyProtection="1">
      <alignment horizontal="left" vertical="center" wrapText="1" indent="1"/>
      <protection/>
    </xf>
    <xf numFmtId="0" fontId="15" fillId="0" borderId="38" xfId="0" applyFont="1" applyBorder="1" applyAlignment="1" applyProtection="1">
      <alignment horizontal="left" vertical="center" wrapText="1" indent="1"/>
      <protection/>
    </xf>
    <xf numFmtId="0" fontId="13" fillId="0" borderId="37" xfId="58" applyFont="1" applyFill="1" applyBorder="1" applyAlignment="1" applyProtection="1">
      <alignment horizontal="left" vertical="center" wrapText="1" indent="6"/>
      <protection/>
    </xf>
    <xf numFmtId="0" fontId="13" fillId="0" borderId="37" xfId="58" applyFont="1" applyFill="1" applyBorder="1" applyAlignment="1" applyProtection="1">
      <alignment horizontal="left" vertical="center" wrapText="1" indent="1"/>
      <protection/>
    </xf>
    <xf numFmtId="0" fontId="13" fillId="0" borderId="34" xfId="58" applyFont="1" applyFill="1" applyBorder="1" applyAlignment="1" applyProtection="1">
      <alignment horizontal="left" vertical="center" wrapText="1" indent="1"/>
      <protection/>
    </xf>
    <xf numFmtId="0" fontId="6" fillId="0" borderId="44" xfId="58" applyFont="1" applyFill="1" applyBorder="1" applyAlignment="1" applyProtection="1">
      <alignment horizontal="center" wrapText="1"/>
      <protection/>
    </xf>
    <xf numFmtId="3" fontId="12" fillId="0" borderId="18" xfId="58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6" fillId="0" borderId="45" xfId="58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164" fontId="3" fillId="0" borderId="21" xfId="58" applyNumberFormat="1" applyFont="1" applyFill="1" applyBorder="1" applyAlignment="1" applyProtection="1">
      <alignment vertical="center" wrapText="1"/>
      <protection/>
    </xf>
    <xf numFmtId="164" fontId="3" fillId="0" borderId="18" xfId="58" applyNumberFormat="1" applyFont="1" applyFill="1" applyBorder="1" applyAlignment="1" applyProtection="1">
      <alignment vertical="center" wrapText="1"/>
      <protection/>
    </xf>
    <xf numFmtId="0" fontId="12" fillId="0" borderId="47" xfId="58" applyFont="1" applyFill="1" applyBorder="1" applyAlignment="1" applyProtection="1">
      <alignment horizontal="center"/>
      <protection/>
    </xf>
    <xf numFmtId="3" fontId="12" fillId="0" borderId="30" xfId="58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3" fontId="12" fillId="0" borderId="32" xfId="58" applyNumberFormat="1" applyFont="1" applyFill="1" applyBorder="1" applyAlignment="1" applyProtection="1">
      <alignment horizontal="right" vertical="center" wrapText="1" indent="1"/>
      <protection/>
    </xf>
    <xf numFmtId="3" fontId="19" fillId="0" borderId="19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3" fontId="12" fillId="0" borderId="32" xfId="58" applyNumberFormat="1" applyFont="1" applyFill="1" applyBorder="1" applyAlignment="1" applyProtection="1">
      <alignment horizontal="right" vertical="center" wrapText="1"/>
      <protection/>
    </xf>
    <xf numFmtId="3" fontId="12" fillId="0" borderId="32" xfId="58" applyNumberFormat="1" applyFont="1" applyFill="1" applyBorder="1" applyAlignment="1" applyProtection="1">
      <alignment horizontal="right" vertical="center" wrapText="1"/>
      <protection/>
    </xf>
    <xf numFmtId="3" fontId="12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48" xfId="58" applyNumberFormat="1" applyFont="1" applyFill="1" applyBorder="1" applyAlignment="1" applyProtection="1">
      <alignment vertical="center" wrapText="1"/>
      <protection locked="0"/>
    </xf>
    <xf numFmtId="164" fontId="13" fillId="0" borderId="28" xfId="58" applyNumberFormat="1" applyFont="1" applyFill="1" applyBorder="1" applyAlignment="1" applyProtection="1">
      <alignment vertical="center" wrapText="1"/>
      <protection locked="0"/>
    </xf>
    <xf numFmtId="0" fontId="12" fillId="0" borderId="32" xfId="58" applyFont="1" applyFill="1" applyBorder="1" applyAlignment="1" applyProtection="1">
      <alignment horizontal="left" vertical="center" wrapText="1"/>
      <protection/>
    </xf>
    <xf numFmtId="3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2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12" fillId="0" borderId="21" xfId="58" applyNumberFormat="1" applyFont="1" applyFill="1" applyBorder="1" applyAlignment="1" applyProtection="1">
      <alignment horizontal="right" vertical="center" wrapText="1" indent="1"/>
      <protection/>
    </xf>
    <xf numFmtId="3" fontId="19" fillId="0" borderId="11" xfId="0" applyNumberFormat="1" applyFont="1" applyFill="1" applyBorder="1" applyAlignment="1">
      <alignment horizontal="right" vertical="center" wrapText="1"/>
    </xf>
    <xf numFmtId="3" fontId="19" fillId="0" borderId="25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25" xfId="0" applyNumberFormat="1" applyFont="1" applyFill="1" applyBorder="1" applyAlignment="1">
      <alignment horizontal="right" vertical="center" wrapText="1"/>
    </xf>
    <xf numFmtId="3" fontId="12" fillId="0" borderId="30" xfId="58" applyNumberFormat="1" applyFont="1" applyFill="1" applyBorder="1" applyAlignment="1" applyProtection="1">
      <alignment horizontal="right" vertical="center" wrapText="1"/>
      <protection/>
    </xf>
    <xf numFmtId="3" fontId="12" fillId="0" borderId="21" xfId="58" applyNumberFormat="1" applyFont="1" applyFill="1" applyBorder="1" applyAlignment="1" applyProtection="1">
      <alignment horizontal="right" vertical="center" wrapText="1"/>
      <protection/>
    </xf>
    <xf numFmtId="3" fontId="12" fillId="0" borderId="30" xfId="58" applyNumberFormat="1" applyFont="1" applyFill="1" applyBorder="1" applyAlignment="1" applyProtection="1">
      <alignment horizontal="right" vertical="center" wrapText="1"/>
      <protection/>
    </xf>
    <xf numFmtId="3" fontId="12" fillId="0" borderId="21" xfId="58" applyNumberFormat="1" applyFont="1" applyFill="1" applyBorder="1" applyAlignment="1" applyProtection="1">
      <alignment horizontal="right" vertical="center" wrapText="1"/>
      <protection/>
    </xf>
    <xf numFmtId="3" fontId="12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21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11" xfId="0" applyNumberFormat="1" applyFont="1" applyFill="1" applyBorder="1" applyAlignment="1">
      <alignment horizontal="right" vertical="center" wrapText="1"/>
    </xf>
    <xf numFmtId="0" fontId="15" fillId="0" borderId="37" xfId="0" applyFont="1" applyBorder="1" applyAlignment="1" applyProtection="1">
      <alignment horizontal="left" wrapText="1"/>
      <protection/>
    </xf>
    <xf numFmtId="0" fontId="15" fillId="0" borderId="38" xfId="0" applyFont="1" applyBorder="1" applyAlignment="1" applyProtection="1">
      <alignment horizontal="left" wrapText="1"/>
      <protection/>
    </xf>
    <xf numFmtId="0" fontId="15" fillId="0" borderId="39" xfId="0" applyFont="1" applyBorder="1" applyAlignment="1" applyProtection="1">
      <alignment horizontal="left" wrapText="1"/>
      <protection/>
    </xf>
    <xf numFmtId="0" fontId="16" fillId="0" borderId="32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horizontal="left" wrapText="1"/>
      <protection/>
    </xf>
    <xf numFmtId="0" fontId="16" fillId="0" borderId="35" xfId="0" applyFont="1" applyBorder="1" applyAlignment="1" applyProtection="1">
      <alignment horizontal="left" wrapText="1"/>
      <protection/>
    </xf>
    <xf numFmtId="164" fontId="6" fillId="0" borderId="50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3" fontId="13" fillId="0" borderId="51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49" xfId="58" applyNumberFormat="1" applyFont="1" applyFill="1" applyBorder="1" applyAlignment="1" applyProtection="1">
      <alignment horizontal="right" vertical="center" wrapText="1"/>
      <protection/>
    </xf>
    <xf numFmtId="3" fontId="12" fillId="0" borderId="49" xfId="58" applyNumberFormat="1" applyFont="1" applyFill="1" applyBorder="1" applyAlignment="1" applyProtection="1">
      <alignment horizontal="right" vertical="center" wrapText="1"/>
      <protection/>
    </xf>
    <xf numFmtId="3" fontId="13" fillId="0" borderId="51" xfId="58" applyNumberFormat="1" applyFont="1" applyFill="1" applyBorder="1" applyAlignment="1" applyProtection="1">
      <alignment horizontal="right" vertical="center" wrapText="1"/>
      <protection/>
    </xf>
    <xf numFmtId="3" fontId="13" fillId="0" borderId="51" xfId="58" applyNumberFormat="1" applyFont="1" applyFill="1" applyBorder="1" applyAlignment="1" applyProtection="1">
      <alignment horizontal="right" vertical="center" wrapText="1"/>
      <protection locked="0"/>
    </xf>
    <xf numFmtId="3" fontId="13" fillId="0" borderId="52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49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19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horizontal="right" vertical="center" wrapText="1"/>
    </xf>
    <xf numFmtId="0" fontId="12" fillId="0" borderId="17" xfId="58" applyFont="1" applyFill="1" applyBorder="1" applyAlignment="1" applyProtection="1">
      <alignment horizontal="center"/>
      <protection/>
    </xf>
    <xf numFmtId="0" fontId="12" fillId="0" borderId="36" xfId="58" applyFont="1" applyFill="1" applyBorder="1" applyAlignment="1" applyProtection="1">
      <alignment horizontal="center"/>
      <protection/>
    </xf>
    <xf numFmtId="0" fontId="13" fillId="0" borderId="44" xfId="58" applyFont="1" applyFill="1" applyBorder="1" applyProtection="1">
      <alignment/>
      <protection/>
    </xf>
    <xf numFmtId="3" fontId="0" fillId="0" borderId="25" xfId="58" applyNumberFormat="1" applyFont="1" applyFill="1" applyBorder="1" applyAlignment="1" applyProtection="1">
      <alignment/>
      <protection/>
    </xf>
    <xf numFmtId="3" fontId="0" fillId="0" borderId="53" xfId="58" applyNumberFormat="1" applyFont="1" applyFill="1" applyBorder="1" applyAlignment="1" applyProtection="1">
      <alignment/>
      <protection/>
    </xf>
    <xf numFmtId="3" fontId="0" fillId="0" borderId="26" xfId="58" applyNumberFormat="1" applyFont="1" applyFill="1" applyBorder="1" applyAlignment="1" applyProtection="1">
      <alignment/>
      <protection/>
    </xf>
    <xf numFmtId="3" fontId="3" fillId="0" borderId="54" xfId="58" applyNumberFormat="1" applyFont="1" applyFill="1" applyBorder="1" applyAlignment="1" applyProtection="1">
      <alignment vertical="center" wrapText="1"/>
      <protection/>
    </xf>
    <xf numFmtId="3" fontId="0" fillId="0" borderId="55" xfId="58" applyNumberFormat="1" applyFont="1" applyFill="1" applyBorder="1" applyAlignment="1" applyProtection="1">
      <alignment vertical="center" wrapText="1"/>
      <protection/>
    </xf>
    <xf numFmtId="3" fontId="0" fillId="0" borderId="47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20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40" xfId="58" applyNumberFormat="1" applyFont="1" applyFill="1" applyBorder="1" applyAlignment="1" applyProtection="1">
      <alignment vertical="center" wrapText="1"/>
      <protection/>
    </xf>
    <xf numFmtId="3" fontId="0" fillId="0" borderId="53" xfId="58" applyNumberFormat="1" applyFont="1" applyFill="1" applyBorder="1" applyAlignment="1" applyProtection="1">
      <alignment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30" xfId="58" applyFont="1" applyFill="1" applyBorder="1" applyAlignment="1" applyProtection="1">
      <alignment horizontal="left" vertical="center" wrapText="1"/>
      <protection/>
    </xf>
    <xf numFmtId="164" fontId="12" fillId="0" borderId="57" xfId="0" applyNumberFormat="1" applyFont="1" applyFill="1" applyBorder="1" applyAlignment="1" applyProtection="1">
      <alignment horizontal="right" vertical="center" wrapText="1"/>
      <protection/>
    </xf>
    <xf numFmtId="164" fontId="12" fillId="0" borderId="46" xfId="0" applyNumberFormat="1" applyFont="1" applyFill="1" applyBorder="1" applyAlignment="1" applyProtection="1">
      <alignment horizontal="right" vertical="center" wrapText="1"/>
      <protection/>
    </xf>
    <xf numFmtId="164" fontId="12" fillId="0" borderId="49" xfId="0" applyNumberFormat="1" applyFont="1" applyFill="1" applyBorder="1" applyAlignment="1" applyProtection="1">
      <alignment horizontal="right" vertical="center" wrapText="1"/>
      <protection/>
    </xf>
    <xf numFmtId="3" fontId="0" fillId="0" borderId="33" xfId="58" applyNumberFormat="1" applyFont="1" applyFill="1" applyBorder="1" applyAlignment="1" applyProtection="1">
      <alignment/>
      <protection/>
    </xf>
    <xf numFmtId="3" fontId="3" fillId="0" borderId="49" xfId="58" applyNumberFormat="1" applyFont="1" applyFill="1" applyBorder="1" applyAlignment="1" applyProtection="1">
      <alignment/>
      <protection/>
    </xf>
    <xf numFmtId="3" fontId="3" fillId="0" borderId="58" xfId="58" applyNumberFormat="1" applyFont="1" applyFill="1" applyBorder="1" applyAlignment="1" applyProtection="1">
      <alignment/>
      <protection/>
    </xf>
    <xf numFmtId="3" fontId="3" fillId="0" borderId="18" xfId="58" applyNumberFormat="1" applyFont="1" applyFill="1" applyBorder="1" applyAlignment="1" applyProtection="1">
      <alignment/>
      <protection/>
    </xf>
    <xf numFmtId="3" fontId="3" fillId="0" borderId="21" xfId="58" applyNumberFormat="1" applyFont="1" applyFill="1" applyBorder="1" applyAlignment="1" applyProtection="1">
      <alignment/>
      <protection/>
    </xf>
    <xf numFmtId="0" fontId="3" fillId="0" borderId="0" xfId="58" applyFont="1" applyFill="1" applyProtection="1">
      <alignment/>
      <protection/>
    </xf>
    <xf numFmtId="0" fontId="12" fillId="0" borderId="16" xfId="58" applyFont="1" applyFill="1" applyBorder="1" applyAlignment="1" applyProtection="1">
      <alignment horizontal="left" vertical="center" wrapText="1" indent="1"/>
      <protection/>
    </xf>
    <xf numFmtId="3" fontId="3" fillId="0" borderId="49" xfId="58" applyNumberFormat="1" applyFont="1" applyFill="1" applyBorder="1" applyAlignment="1" applyProtection="1">
      <alignment/>
      <protection/>
    </xf>
    <xf numFmtId="3" fontId="3" fillId="0" borderId="58" xfId="58" applyNumberFormat="1" applyFont="1" applyFill="1" applyBorder="1" applyAlignment="1" applyProtection="1">
      <alignment/>
      <protection/>
    </xf>
    <xf numFmtId="3" fontId="3" fillId="0" borderId="18" xfId="58" applyNumberFormat="1" applyFont="1" applyFill="1" applyBorder="1" applyAlignment="1" applyProtection="1">
      <alignment/>
      <protection/>
    </xf>
    <xf numFmtId="3" fontId="3" fillId="0" borderId="21" xfId="58" applyNumberFormat="1" applyFont="1" applyFill="1" applyBorder="1" applyAlignment="1" applyProtection="1">
      <alignment/>
      <protection/>
    </xf>
    <xf numFmtId="0" fontId="3" fillId="0" borderId="0" xfId="58" applyFont="1" applyFill="1" applyProtection="1">
      <alignment/>
      <protection/>
    </xf>
    <xf numFmtId="3" fontId="3" fillId="0" borderId="33" xfId="58" applyNumberFormat="1" applyFont="1" applyFill="1" applyBorder="1" applyAlignment="1" applyProtection="1">
      <alignment/>
      <protection/>
    </xf>
    <xf numFmtId="3" fontId="3" fillId="0" borderId="59" xfId="58" applyNumberFormat="1" applyFont="1" applyFill="1" applyBorder="1" applyAlignment="1" applyProtection="1">
      <alignment/>
      <protection/>
    </xf>
    <xf numFmtId="3" fontId="3" fillId="0" borderId="23" xfId="58" applyNumberFormat="1" applyFont="1" applyFill="1" applyBorder="1" applyAlignment="1" applyProtection="1">
      <alignment/>
      <protection/>
    </xf>
    <xf numFmtId="3" fontId="3" fillId="0" borderId="24" xfId="58" applyNumberFormat="1" applyFont="1" applyFill="1" applyBorder="1" applyAlignment="1" applyProtection="1">
      <alignment/>
      <protection/>
    </xf>
    <xf numFmtId="3" fontId="3" fillId="0" borderId="23" xfId="58" applyNumberFormat="1" applyFont="1" applyFill="1" applyBorder="1" applyAlignment="1" applyProtection="1">
      <alignment vertical="center" wrapText="1"/>
      <protection/>
    </xf>
    <xf numFmtId="3" fontId="3" fillId="0" borderId="24" xfId="58" applyNumberFormat="1" applyFont="1" applyFill="1" applyBorder="1" applyAlignment="1" applyProtection="1">
      <alignment vertical="center" wrapText="1"/>
      <protection/>
    </xf>
    <xf numFmtId="3" fontId="3" fillId="0" borderId="18" xfId="58" applyNumberFormat="1" applyFont="1" applyFill="1" applyBorder="1" applyAlignment="1" applyProtection="1">
      <alignment vertical="center" wrapText="1"/>
      <protection/>
    </xf>
    <xf numFmtId="3" fontId="3" fillId="0" borderId="21" xfId="58" applyNumberFormat="1" applyFont="1" applyFill="1" applyBorder="1" applyAlignment="1" applyProtection="1">
      <alignment vertical="center" wrapText="1"/>
      <protection/>
    </xf>
    <xf numFmtId="0" fontId="12" fillId="0" borderId="32" xfId="58" applyFont="1" applyFill="1" applyBorder="1" applyAlignment="1" applyProtection="1">
      <alignment vertical="center" wrapText="1"/>
      <protection/>
    </xf>
    <xf numFmtId="3" fontId="3" fillId="0" borderId="60" xfId="58" applyNumberFormat="1" applyFont="1" applyFill="1" applyBorder="1" applyAlignment="1" applyProtection="1">
      <alignment vertical="center" wrapText="1"/>
      <protection/>
    </xf>
    <xf numFmtId="3" fontId="0" fillId="0" borderId="61" xfId="58" applyNumberFormat="1" applyFont="1" applyFill="1" applyBorder="1" applyAlignment="1" applyProtection="1">
      <alignment vertical="center" wrapText="1"/>
      <protection/>
    </xf>
    <xf numFmtId="3" fontId="0" fillId="0" borderId="62" xfId="58" applyNumberFormat="1" applyFont="1" applyFill="1" applyBorder="1" applyAlignment="1" applyProtection="1">
      <alignment vertical="center" wrapText="1"/>
      <protection/>
    </xf>
    <xf numFmtId="3" fontId="0" fillId="0" borderId="63" xfId="58" applyNumberFormat="1" applyFont="1" applyFill="1" applyBorder="1" applyAlignment="1" applyProtection="1">
      <alignment vertical="center" wrapText="1"/>
      <protection/>
    </xf>
    <xf numFmtId="3" fontId="3" fillId="0" borderId="58" xfId="58" applyNumberFormat="1" applyFont="1" applyFill="1" applyBorder="1" applyAlignment="1" applyProtection="1">
      <alignment vertical="center" wrapText="1"/>
      <protection/>
    </xf>
    <xf numFmtId="3" fontId="0" fillId="0" borderId="64" xfId="58" applyNumberFormat="1" applyFont="1" applyFill="1" applyBorder="1" applyAlignment="1" applyProtection="1">
      <alignment vertical="center" wrapText="1"/>
      <protection/>
    </xf>
    <xf numFmtId="3" fontId="3" fillId="0" borderId="59" xfId="58" applyNumberFormat="1" applyFont="1" applyFill="1" applyBorder="1" applyAlignment="1" applyProtection="1">
      <alignment vertical="center" wrapText="1"/>
      <protection/>
    </xf>
    <xf numFmtId="3" fontId="12" fillId="0" borderId="54" xfId="58" applyNumberFormat="1" applyFont="1" applyFill="1" applyBorder="1" applyAlignment="1" applyProtection="1">
      <alignment horizontal="center" vertical="center" wrapText="1"/>
      <protection/>
    </xf>
    <xf numFmtId="3" fontId="3" fillId="0" borderId="49" xfId="58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3" fontId="13" fillId="0" borderId="14" xfId="58" applyNumberFormat="1" applyFont="1" applyFill="1" applyBorder="1" applyAlignment="1" applyProtection="1">
      <alignment horizontal="center" vertical="center" wrapText="1"/>
      <protection/>
    </xf>
    <xf numFmtId="3" fontId="13" fillId="0" borderId="37" xfId="58" applyNumberFormat="1" applyFont="1" applyFill="1" applyBorder="1" applyAlignment="1" applyProtection="1">
      <alignment horizontal="left" vertical="center" wrapText="1"/>
      <protection/>
    </xf>
    <xf numFmtId="3" fontId="12" fillId="0" borderId="65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2" fillId="0" borderId="53" xfId="0" applyNumberFormat="1" applyFont="1" applyFill="1" applyBorder="1" applyAlignment="1">
      <alignment horizontal="right" vertical="center" wrapText="1"/>
    </xf>
    <xf numFmtId="3" fontId="13" fillId="0" borderId="65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13" fillId="0" borderId="53" xfId="0" applyNumberFormat="1" applyFont="1" applyFill="1" applyBorder="1" applyAlignment="1">
      <alignment horizontal="right" vertical="center" wrapText="1"/>
    </xf>
    <xf numFmtId="3" fontId="13" fillId="0" borderId="55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 wrapText="1"/>
    </xf>
    <xf numFmtId="3" fontId="13" fillId="0" borderId="11" xfId="58" applyNumberFormat="1" applyFont="1" applyFill="1" applyBorder="1" applyAlignment="1" applyProtection="1">
      <alignment horizontal="center" vertical="center" wrapText="1"/>
      <protection/>
    </xf>
    <xf numFmtId="3" fontId="13" fillId="0" borderId="38" xfId="58" applyNumberFormat="1" applyFont="1" applyFill="1" applyBorder="1" applyAlignment="1" applyProtection="1">
      <alignment horizontal="left" vertical="center" wrapText="1"/>
      <protection/>
    </xf>
    <xf numFmtId="3" fontId="12" fillId="0" borderId="48" xfId="0" applyNumberFormat="1" applyFont="1" applyFill="1" applyBorder="1" applyAlignment="1">
      <alignment horizontal="right" vertical="center" wrapText="1"/>
    </xf>
    <xf numFmtId="3" fontId="12" fillId="0" borderId="38" xfId="0" applyNumberFormat="1" applyFont="1" applyFill="1" applyBorder="1" applyAlignment="1">
      <alignment horizontal="right" vertical="center" wrapText="1"/>
    </xf>
    <xf numFmtId="3" fontId="13" fillId="0" borderId="48" xfId="0" applyNumberFormat="1" applyFont="1" applyFill="1" applyBorder="1" applyAlignment="1">
      <alignment horizontal="right"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3" fontId="13" fillId="0" borderId="42" xfId="58" applyNumberFormat="1" applyFont="1" applyFill="1" applyBorder="1" applyAlignment="1" applyProtection="1">
      <alignment horizontal="left" vertical="center" wrapText="1"/>
      <protection/>
    </xf>
    <xf numFmtId="3" fontId="13" fillId="0" borderId="25" xfId="0" applyNumberFormat="1" applyFont="1" applyFill="1" applyBorder="1" applyAlignment="1">
      <alignment horizontal="right" vertical="center" wrapText="1"/>
    </xf>
    <xf numFmtId="3" fontId="13" fillId="0" borderId="0" xfId="58" applyNumberFormat="1" applyFont="1" applyFill="1" applyBorder="1" applyAlignment="1" applyProtection="1">
      <alignment horizontal="left" vertical="center" wrapText="1"/>
      <protection/>
    </xf>
    <xf numFmtId="3" fontId="13" fillId="0" borderId="38" xfId="58" applyNumberFormat="1" applyFont="1" applyFill="1" applyBorder="1" applyAlignment="1" applyProtection="1">
      <alignment horizontal="left"/>
      <protection/>
    </xf>
    <xf numFmtId="3" fontId="13" fillId="0" borderId="10" xfId="58" applyNumberFormat="1" applyFont="1" applyFill="1" applyBorder="1" applyAlignment="1" applyProtection="1">
      <alignment horizontal="center" vertical="center" wrapText="1"/>
      <protection/>
    </xf>
    <xf numFmtId="3" fontId="13" fillId="0" borderId="39" xfId="58" applyNumberFormat="1" applyFont="1" applyFill="1" applyBorder="1" applyAlignment="1" applyProtection="1">
      <alignment horizontal="left" vertical="center" wrapText="1"/>
      <protection/>
    </xf>
    <xf numFmtId="3" fontId="13" fillId="0" borderId="15" xfId="58" applyNumberFormat="1" applyFont="1" applyFill="1" applyBorder="1" applyAlignment="1" applyProtection="1">
      <alignment horizontal="center" vertical="center" wrapText="1"/>
      <protection/>
    </xf>
    <xf numFmtId="3" fontId="13" fillId="0" borderId="43" xfId="58" applyNumberFormat="1" applyFont="1" applyFill="1" applyBorder="1" applyAlignment="1" applyProtection="1">
      <alignment horizontal="left" vertical="center" wrapText="1"/>
      <protection/>
    </xf>
    <xf numFmtId="3" fontId="13" fillId="0" borderId="66" xfId="58" applyNumberFormat="1" applyFont="1" applyFill="1" applyBorder="1" applyAlignment="1" applyProtection="1">
      <alignment horizontal="right" vertical="center" wrapText="1"/>
      <protection locked="0"/>
    </xf>
    <xf numFmtId="3" fontId="12" fillId="0" borderId="16" xfId="58" applyNumberFormat="1" applyFont="1" applyFill="1" applyBorder="1" applyAlignment="1" applyProtection="1">
      <alignment horizontal="center" vertical="center" wrapText="1"/>
      <protection/>
    </xf>
    <xf numFmtId="3" fontId="12" fillId="0" borderId="32" xfId="58" applyNumberFormat="1" applyFont="1" applyFill="1" applyBorder="1" applyAlignment="1" applyProtection="1">
      <alignment horizontal="left" vertical="center" wrapText="1"/>
      <protection/>
    </xf>
    <xf numFmtId="3" fontId="12" fillId="0" borderId="49" xfId="58" applyNumberFormat="1" applyFont="1" applyFill="1" applyBorder="1" applyAlignment="1" applyProtection="1">
      <alignment horizontal="right" vertical="center" wrapText="1"/>
      <protection locked="0"/>
    </xf>
    <xf numFmtId="3" fontId="13" fillId="0" borderId="12" xfId="58" applyNumberFormat="1" applyFont="1" applyFill="1" applyBorder="1" applyAlignment="1" applyProtection="1">
      <alignment horizontal="center" vertical="center" wrapText="1"/>
      <protection/>
    </xf>
    <xf numFmtId="3" fontId="15" fillId="0" borderId="39" xfId="0" applyNumberFormat="1" applyFont="1" applyBorder="1" applyAlignment="1" applyProtection="1">
      <alignment horizontal="left" vertical="center" wrapText="1"/>
      <protection/>
    </xf>
    <xf numFmtId="3" fontId="15" fillId="0" borderId="38" xfId="0" applyNumberFormat="1" applyFont="1" applyBorder="1" applyAlignment="1" applyProtection="1">
      <alignment horizontal="left" vertical="center" wrapText="1"/>
      <protection/>
    </xf>
    <xf numFmtId="3" fontId="12" fillId="0" borderId="32" xfId="58" applyNumberFormat="1" applyFont="1" applyFill="1" applyBorder="1" applyAlignment="1" applyProtection="1">
      <alignment horizontal="left" vertical="center" wrapText="1"/>
      <protection/>
    </xf>
    <xf numFmtId="3" fontId="13" fillId="0" borderId="13" xfId="58" applyNumberFormat="1" applyFont="1" applyFill="1" applyBorder="1" applyAlignment="1" applyProtection="1">
      <alignment horizontal="center" vertical="center" wrapText="1"/>
      <protection/>
    </xf>
    <xf numFmtId="3" fontId="19" fillId="0" borderId="48" xfId="0" applyNumberFormat="1" applyFont="1" applyFill="1" applyBorder="1" applyAlignment="1">
      <alignment horizontal="right" vertical="center" wrapText="1"/>
    </xf>
    <xf numFmtId="3" fontId="19" fillId="0" borderId="38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vertical="center" wrapText="1"/>
    </xf>
    <xf numFmtId="3" fontId="13" fillId="0" borderId="34" xfId="58" applyNumberFormat="1" applyFont="1" applyFill="1" applyBorder="1" applyAlignment="1" applyProtection="1">
      <alignment horizontal="left" vertical="center" wrapText="1"/>
      <protection/>
    </xf>
    <xf numFmtId="3" fontId="16" fillId="0" borderId="30" xfId="0" applyNumberFormat="1" applyFont="1" applyBorder="1" applyAlignment="1" applyProtection="1">
      <alignment horizontal="right" vertical="center" wrapText="1"/>
      <protection/>
    </xf>
    <xf numFmtId="3" fontId="16" fillId="0" borderId="32" xfId="0" applyNumberFormat="1" applyFont="1" applyBorder="1" applyAlignment="1" applyProtection="1">
      <alignment horizontal="right" vertical="center" wrapText="1"/>
      <protection/>
    </xf>
    <xf numFmtId="3" fontId="16" fillId="0" borderId="21" xfId="0" applyNumberFormat="1" applyFont="1" applyBorder="1" applyAlignment="1" applyProtection="1">
      <alignment horizontal="right" vertical="center" wrapText="1"/>
      <protection/>
    </xf>
    <xf numFmtId="3" fontId="16" fillId="0" borderId="30" xfId="0" applyNumberFormat="1" applyFont="1" applyBorder="1" applyAlignment="1" applyProtection="1" quotePrefix="1">
      <alignment horizontal="right" vertical="center" wrapText="1"/>
      <protection/>
    </xf>
    <xf numFmtId="3" fontId="16" fillId="0" borderId="32" xfId="0" applyNumberFormat="1" applyFont="1" applyBorder="1" applyAlignment="1" applyProtection="1" quotePrefix="1">
      <alignment horizontal="right" vertical="center" wrapText="1"/>
      <protection/>
    </xf>
    <xf numFmtId="3" fontId="16" fillId="0" borderId="21" xfId="0" applyNumberFormat="1" applyFont="1" applyBorder="1" applyAlignment="1" applyProtection="1" quotePrefix="1">
      <alignment horizontal="right" vertical="center" wrapText="1"/>
      <protection/>
    </xf>
    <xf numFmtId="3" fontId="16" fillId="0" borderId="22" xfId="0" applyNumberFormat="1" applyFont="1" applyBorder="1" applyAlignment="1" applyProtection="1">
      <alignment horizontal="center" vertical="center" wrapText="1"/>
      <protection/>
    </xf>
    <xf numFmtId="3" fontId="16" fillId="0" borderId="35" xfId="0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3" fontId="13" fillId="0" borderId="0" xfId="0" applyNumberFormat="1" applyFont="1" applyFill="1" applyAlignment="1" applyProtection="1">
      <alignment horizontal="right" vertical="center" wrapText="1"/>
      <protection/>
    </xf>
    <xf numFmtId="3" fontId="13" fillId="0" borderId="66" xfId="0" applyNumberFormat="1" applyFont="1" applyFill="1" applyBorder="1" applyAlignment="1" applyProtection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left" vertical="center"/>
      <protection/>
    </xf>
    <xf numFmtId="3" fontId="3" fillId="0" borderId="57" xfId="0" applyNumberFormat="1" applyFont="1" applyFill="1" applyBorder="1" applyAlignment="1" applyProtection="1">
      <alignment vertical="center" wrapText="1"/>
      <protection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0" fillId="0" borderId="48" xfId="0" applyNumberFormat="1" applyFill="1" applyBorder="1" applyAlignment="1">
      <alignment vertical="center" wrapText="1"/>
    </xf>
    <xf numFmtId="3" fontId="0" fillId="0" borderId="38" xfId="0" applyNumberFormat="1" applyFill="1" applyBorder="1" applyAlignment="1">
      <alignment vertical="center" wrapText="1"/>
    </xf>
    <xf numFmtId="3" fontId="0" fillId="0" borderId="25" xfId="0" applyNumberForma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43" xfId="0" applyNumberFormat="1" applyFill="1" applyBorder="1" applyAlignment="1">
      <alignment vertical="center" wrapText="1"/>
    </xf>
    <xf numFmtId="3" fontId="0" fillId="0" borderId="67" xfId="0" applyNumberFormat="1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horizontal="right" vertical="center" wrapText="1" indent="1"/>
      <protection/>
    </xf>
    <xf numFmtId="164" fontId="17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7" fillId="0" borderId="0" xfId="58" applyNumberFormat="1" applyFont="1" applyFill="1" applyBorder="1" applyAlignment="1" applyProtection="1">
      <alignment horizontal="left" vertical="center"/>
      <protection/>
    </xf>
    <xf numFmtId="0" fontId="5" fillId="0" borderId="0" xfId="58" applyFont="1" applyFill="1" applyAlignment="1" applyProtection="1">
      <alignment horizontal="center"/>
      <protection/>
    </xf>
    <xf numFmtId="164" fontId="17" fillId="0" borderId="0" xfId="58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0"/>
  <sheetViews>
    <sheetView view="pageLayout" zoomScaleNormal="120" zoomScaleSheetLayoutView="100" workbookViewId="0" topLeftCell="A136">
      <selection activeCell="A1" sqref="A1:F1"/>
    </sheetView>
  </sheetViews>
  <sheetFormatPr defaultColWidth="9.00390625" defaultRowHeight="12.75"/>
  <cols>
    <col min="1" max="1" width="9.50390625" style="52" customWidth="1"/>
    <col min="2" max="2" width="63.875" style="52" customWidth="1"/>
    <col min="3" max="3" width="16.875" style="53" customWidth="1"/>
    <col min="4" max="4" width="15.00390625" style="59" customWidth="1"/>
    <col min="5" max="6" width="14.50390625" style="59" customWidth="1"/>
    <col min="7" max="16384" width="9.375" style="59" customWidth="1"/>
  </cols>
  <sheetData>
    <row r="1" spans="1:6" ht="15.75">
      <c r="A1" s="299" t="s">
        <v>285</v>
      </c>
      <c r="B1" s="300"/>
      <c r="C1" s="300"/>
      <c r="D1" s="300"/>
      <c r="E1" s="300"/>
      <c r="F1" s="300"/>
    </row>
    <row r="2" spans="1:6" ht="15.75" customHeight="1">
      <c r="A2" s="301" t="s">
        <v>1</v>
      </c>
      <c r="B2" s="301"/>
      <c r="C2" s="301"/>
      <c r="D2" s="302"/>
      <c r="E2" s="302"/>
      <c r="F2" s="302"/>
    </row>
    <row r="3" spans="1:3" ht="15.75" customHeight="1" thickBot="1">
      <c r="A3" s="303" t="s">
        <v>277</v>
      </c>
      <c r="B3" s="303"/>
      <c r="C3" s="83" t="s">
        <v>90</v>
      </c>
    </row>
    <row r="4" spans="1:6" ht="51" customHeight="1" thickBot="1">
      <c r="A4" s="12" t="s">
        <v>27</v>
      </c>
      <c r="B4" s="13" t="s">
        <v>2</v>
      </c>
      <c r="C4" s="82" t="s">
        <v>281</v>
      </c>
      <c r="D4" s="124" t="s">
        <v>279</v>
      </c>
      <c r="E4" s="119" t="s">
        <v>280</v>
      </c>
      <c r="F4" s="124" t="s">
        <v>279</v>
      </c>
    </row>
    <row r="5" spans="1:6" s="60" customFormat="1" ht="12" customHeight="1" thickBot="1">
      <c r="A5" s="84">
        <v>1</v>
      </c>
      <c r="B5" s="85">
        <v>2</v>
      </c>
      <c r="C5" s="86">
        <v>3</v>
      </c>
      <c r="D5" s="181">
        <v>4</v>
      </c>
      <c r="E5" s="182">
        <v>5</v>
      </c>
      <c r="F5" s="183"/>
    </row>
    <row r="6" spans="1:6" s="61" customFormat="1" ht="12" customHeight="1" thickBot="1">
      <c r="A6" s="10" t="s">
        <v>3</v>
      </c>
      <c r="B6" s="97" t="s">
        <v>93</v>
      </c>
      <c r="C6" s="130">
        <f>+C7+C8+C9+C10+C11+C12</f>
        <v>246619190</v>
      </c>
      <c r="D6" s="130">
        <f>+D7+D8+D9+D10+D11+D12</f>
        <v>246619190</v>
      </c>
      <c r="E6" s="130">
        <f>+E7+E8+E9+E10+E11+E12</f>
        <v>-16031969</v>
      </c>
      <c r="F6" s="129">
        <f>+F7+F8+F9+F10+F11+F12</f>
        <v>230587221</v>
      </c>
    </row>
    <row r="7" spans="1:6" s="61" customFormat="1" ht="12" customHeight="1">
      <c r="A7" s="5" t="s">
        <v>40</v>
      </c>
      <c r="B7" s="94" t="s">
        <v>94</v>
      </c>
      <c r="C7" s="105">
        <f>SUM('9. sz. mell'!C9)</f>
        <v>95372734</v>
      </c>
      <c r="D7" s="105">
        <f>SUM('9. sz. mell'!D9)</f>
        <v>95372734</v>
      </c>
      <c r="E7" s="105">
        <f>SUM('9. sz. mell'!E9)</f>
        <v>1069823</v>
      </c>
      <c r="F7" s="185">
        <f>SUM('9. sz. mell'!F9)</f>
        <v>96442557</v>
      </c>
    </row>
    <row r="8" spans="1:6" s="61" customFormat="1" ht="12" customHeight="1">
      <c r="A8" s="4" t="s">
        <v>41</v>
      </c>
      <c r="B8" s="95" t="s">
        <v>95</v>
      </c>
      <c r="C8" s="105">
        <f>SUM('9. sz. mell'!C10)</f>
        <v>40595200</v>
      </c>
      <c r="D8" s="103">
        <f>SUM('9. sz. mell'!D10)</f>
        <v>40595200</v>
      </c>
      <c r="E8" s="103">
        <f>SUM('9. sz. mell'!E10)</f>
        <v>-681066</v>
      </c>
      <c r="F8" s="184">
        <f>SUM('9. sz. mell'!F10)</f>
        <v>39914134</v>
      </c>
    </row>
    <row r="9" spans="1:6" s="61" customFormat="1" ht="12" customHeight="1">
      <c r="A9" s="4" t="s">
        <v>42</v>
      </c>
      <c r="B9" s="95" t="s">
        <v>96</v>
      </c>
      <c r="C9" s="105">
        <f>SUM('9. sz. mell'!C11)</f>
        <v>73066196</v>
      </c>
      <c r="D9" s="103">
        <f>SUM('9. sz. mell'!D11)</f>
        <v>73066196</v>
      </c>
      <c r="E9" s="103">
        <f>SUM('9. sz. mell'!E11)</f>
        <v>4639333</v>
      </c>
      <c r="F9" s="184">
        <f>SUM('9. sz. mell'!F11)</f>
        <v>77705529</v>
      </c>
    </row>
    <row r="10" spans="1:6" s="61" customFormat="1" ht="12" customHeight="1">
      <c r="A10" s="4" t="s">
        <v>43</v>
      </c>
      <c r="B10" s="95" t="s">
        <v>97</v>
      </c>
      <c r="C10" s="105">
        <f>SUM('9. sz. mell'!C12)</f>
        <v>2826060</v>
      </c>
      <c r="D10" s="103">
        <f>SUM('9. sz. mell'!D12)</f>
        <v>2826060</v>
      </c>
      <c r="E10" s="103">
        <f>SUM('9. sz. mell'!E12)</f>
        <v>119705</v>
      </c>
      <c r="F10" s="184">
        <f>SUM('9. sz. mell'!F12)</f>
        <v>2945765</v>
      </c>
    </row>
    <row r="11" spans="1:6" s="61" customFormat="1" ht="12" customHeight="1">
      <c r="A11" s="4" t="s">
        <v>61</v>
      </c>
      <c r="B11" s="95" t="s">
        <v>98</v>
      </c>
      <c r="C11" s="105">
        <f>SUM('9. sz. mell'!C13)</f>
        <v>0</v>
      </c>
      <c r="D11" s="103">
        <f>SUM('9. sz. mell'!D13)</f>
        <v>0</v>
      </c>
      <c r="E11" s="103">
        <f>SUM('9. sz. mell'!E13)</f>
        <v>0</v>
      </c>
      <c r="F11" s="184">
        <f>SUM('9. sz. mell'!F13)</f>
        <v>0</v>
      </c>
    </row>
    <row r="12" spans="1:6" s="61" customFormat="1" ht="12" customHeight="1" thickBot="1">
      <c r="A12" s="6" t="s">
        <v>44</v>
      </c>
      <c r="B12" s="96" t="s">
        <v>99</v>
      </c>
      <c r="C12" s="202">
        <f>SUM('9. sz. mell'!C14)</f>
        <v>34759000</v>
      </c>
      <c r="D12" s="104">
        <f>SUM('9. sz. mell'!D14)</f>
        <v>34759000</v>
      </c>
      <c r="E12" s="104">
        <f>SUM('9. sz. mell'!E14)</f>
        <v>-21179764</v>
      </c>
      <c r="F12" s="186">
        <f>SUM('9. sz. mell'!F14)</f>
        <v>13579236</v>
      </c>
    </row>
    <row r="13" spans="1:6" s="207" customFormat="1" ht="12" customHeight="1" thickBot="1">
      <c r="A13" s="10" t="s">
        <v>4</v>
      </c>
      <c r="B13" s="87" t="s">
        <v>100</v>
      </c>
      <c r="C13" s="203">
        <f>SUM('9. sz. mell'!C15)</f>
        <v>105564000</v>
      </c>
      <c r="D13" s="204">
        <f>SUM('9. sz. mell'!D15)</f>
        <v>373532726</v>
      </c>
      <c r="E13" s="205">
        <f>SUM('9. sz. mell'!E15)</f>
        <v>-29116507</v>
      </c>
      <c r="F13" s="206">
        <f>SUM('9. sz. mell'!F15)</f>
        <v>344416219</v>
      </c>
    </row>
    <row r="14" spans="1:6" s="61" customFormat="1" ht="12" customHeight="1">
      <c r="A14" s="5" t="s">
        <v>46</v>
      </c>
      <c r="B14" s="94" t="s">
        <v>101</v>
      </c>
      <c r="C14" s="105">
        <f>SUM('9. sz. mell'!C16)</f>
        <v>0</v>
      </c>
      <c r="D14" s="105">
        <f>SUM('9. sz. mell'!D16)</f>
        <v>0</v>
      </c>
      <c r="E14" s="105">
        <f>SUM('9. sz. mell'!E16)</f>
        <v>0</v>
      </c>
      <c r="F14" s="185">
        <f>SUM('9. sz. mell'!F16)</f>
        <v>0</v>
      </c>
    </row>
    <row r="15" spans="1:6" s="61" customFormat="1" ht="12" customHeight="1">
      <c r="A15" s="4" t="s">
        <v>47</v>
      </c>
      <c r="B15" s="95" t="s">
        <v>102</v>
      </c>
      <c r="C15" s="105">
        <f>SUM('9. sz. mell'!C17)</f>
        <v>0</v>
      </c>
      <c r="D15" s="103">
        <f>SUM('9. sz. mell'!D17)</f>
        <v>0</v>
      </c>
      <c r="E15" s="103">
        <f>SUM('9. sz. mell'!E17)</f>
        <v>0</v>
      </c>
      <c r="F15" s="184">
        <f>SUM('9. sz. mell'!F17)</f>
        <v>0</v>
      </c>
    </row>
    <row r="16" spans="1:6" s="61" customFormat="1" ht="12" customHeight="1">
      <c r="A16" s="4" t="s">
        <v>48</v>
      </c>
      <c r="B16" s="95" t="s">
        <v>255</v>
      </c>
      <c r="C16" s="105">
        <f>SUM('9. sz. mell'!C18)</f>
        <v>0</v>
      </c>
      <c r="D16" s="103">
        <f>SUM('9. sz. mell'!D18)</f>
        <v>0</v>
      </c>
      <c r="E16" s="103">
        <f>SUM('9. sz. mell'!E18)</f>
        <v>0</v>
      </c>
      <c r="F16" s="184">
        <f>SUM('9. sz. mell'!F18)</f>
        <v>0</v>
      </c>
    </row>
    <row r="17" spans="1:6" s="61" customFormat="1" ht="12" customHeight="1">
      <c r="A17" s="4" t="s">
        <v>49</v>
      </c>
      <c r="B17" s="95" t="s">
        <v>256</v>
      </c>
      <c r="C17" s="105">
        <f>SUM('9. sz. mell'!C19)</f>
        <v>0</v>
      </c>
      <c r="D17" s="103">
        <f>SUM('9. sz. mell'!D19)</f>
        <v>0</v>
      </c>
      <c r="E17" s="103">
        <f>SUM('9. sz. mell'!E19)</f>
        <v>0</v>
      </c>
      <c r="F17" s="184">
        <f>SUM('9. sz. mell'!F19)</f>
        <v>0</v>
      </c>
    </row>
    <row r="18" spans="1:6" s="61" customFormat="1" ht="12" customHeight="1">
      <c r="A18" s="4" t="s">
        <v>50</v>
      </c>
      <c r="B18" s="95" t="s">
        <v>103</v>
      </c>
      <c r="C18" s="105">
        <f>SUM('9. sz. mell'!C20)</f>
        <v>105564000</v>
      </c>
      <c r="D18" s="103">
        <f>SUM('9. sz. mell'!D20)</f>
        <v>373532726</v>
      </c>
      <c r="E18" s="103">
        <f>SUM('9. sz. mell'!E20)</f>
        <v>-29116507</v>
      </c>
      <c r="F18" s="184">
        <f>SUM('9. sz. mell'!F20)</f>
        <v>344416219</v>
      </c>
    </row>
    <row r="19" spans="1:6" s="61" customFormat="1" ht="12" customHeight="1" thickBot="1">
      <c r="A19" s="6" t="s">
        <v>56</v>
      </c>
      <c r="B19" s="96" t="s">
        <v>104</v>
      </c>
      <c r="C19" s="202">
        <f>SUM('9. sz. mell'!C21)</f>
        <v>0</v>
      </c>
      <c r="D19" s="104">
        <f>SUM('9. sz. mell'!D21)</f>
        <v>0</v>
      </c>
      <c r="E19" s="104">
        <f>SUM('9. sz. mell'!E21)</f>
        <v>0</v>
      </c>
      <c r="F19" s="186">
        <f>SUM('9. sz. mell'!F21)</f>
        <v>0</v>
      </c>
    </row>
    <row r="20" spans="1:6" s="213" customFormat="1" ht="21" customHeight="1" thickBot="1">
      <c r="A20" s="208" t="s">
        <v>5</v>
      </c>
      <c r="B20" s="101" t="s">
        <v>105</v>
      </c>
      <c r="C20" s="209">
        <f>SUM('9. sz. mell'!C22)</f>
        <v>136349000</v>
      </c>
      <c r="D20" s="210">
        <f>SUM('9. sz. mell'!D22)</f>
        <v>136349000</v>
      </c>
      <c r="E20" s="211">
        <f>SUM('9. sz. mell'!E22)</f>
        <v>19301359</v>
      </c>
      <c r="F20" s="212">
        <f>SUM('9. sz. mell'!F22)</f>
        <v>155650359</v>
      </c>
    </row>
    <row r="21" spans="1:6" s="61" customFormat="1" ht="12" customHeight="1">
      <c r="A21" s="5" t="s">
        <v>29</v>
      </c>
      <c r="B21" s="94" t="s">
        <v>106</v>
      </c>
      <c r="C21" s="105">
        <f>SUM('9. sz. mell'!C23)</f>
        <v>20000000</v>
      </c>
      <c r="D21" s="105">
        <f>SUM('9. sz. mell'!D23)</f>
        <v>20000000</v>
      </c>
      <c r="E21" s="105">
        <f>SUM('9. sz. mell'!E23)</f>
        <v>0</v>
      </c>
      <c r="F21" s="185">
        <f>SUM('9. sz. mell'!F23)</f>
        <v>20000000</v>
      </c>
    </row>
    <row r="22" spans="1:6" s="61" customFormat="1" ht="12" customHeight="1">
      <c r="A22" s="4" t="s">
        <v>30</v>
      </c>
      <c r="B22" s="95" t="s">
        <v>107</v>
      </c>
      <c r="C22" s="105">
        <f>SUM('9. sz. mell'!C24)</f>
        <v>0</v>
      </c>
      <c r="D22" s="103">
        <f>SUM('9. sz. mell'!D24)</f>
        <v>0</v>
      </c>
      <c r="E22" s="103">
        <f>SUM('9. sz. mell'!E24)</f>
        <v>0</v>
      </c>
      <c r="F22" s="184">
        <f>SUM('9. sz. mell'!F24)</f>
        <v>0</v>
      </c>
    </row>
    <row r="23" spans="1:6" s="61" customFormat="1" ht="12" customHeight="1">
      <c r="A23" s="4" t="s">
        <v>31</v>
      </c>
      <c r="B23" s="95" t="s">
        <v>257</v>
      </c>
      <c r="C23" s="105">
        <f>SUM('9. sz. mell'!C25)</f>
        <v>0</v>
      </c>
      <c r="D23" s="103">
        <f>SUM('9. sz. mell'!D25)</f>
        <v>0</v>
      </c>
      <c r="E23" s="103">
        <f>SUM('9. sz. mell'!E25)</f>
        <v>0</v>
      </c>
      <c r="F23" s="184">
        <f>SUM('9. sz. mell'!F25)</f>
        <v>0</v>
      </c>
    </row>
    <row r="24" spans="1:6" s="61" customFormat="1" ht="12" customHeight="1">
      <c r="A24" s="4" t="s">
        <v>32</v>
      </c>
      <c r="B24" s="95" t="s">
        <v>258</v>
      </c>
      <c r="C24" s="105">
        <f>SUM('9. sz. mell'!C26)</f>
        <v>0</v>
      </c>
      <c r="D24" s="103">
        <f>SUM('9. sz. mell'!D26)</f>
        <v>0</v>
      </c>
      <c r="E24" s="103">
        <f>SUM('9. sz. mell'!E26)</f>
        <v>0</v>
      </c>
      <c r="F24" s="184">
        <f>SUM('9. sz. mell'!F26)</f>
        <v>0</v>
      </c>
    </row>
    <row r="25" spans="1:6" s="61" customFormat="1" ht="12" customHeight="1">
      <c r="A25" s="4" t="s">
        <v>66</v>
      </c>
      <c r="B25" s="95" t="s">
        <v>108</v>
      </c>
      <c r="C25" s="105">
        <f>SUM('9. sz. mell'!C27)</f>
        <v>116349000</v>
      </c>
      <c r="D25" s="103">
        <f>SUM('9. sz. mell'!D27)</f>
        <v>116349000</v>
      </c>
      <c r="E25" s="103">
        <f>SUM('9. sz. mell'!E27)</f>
        <v>19301359</v>
      </c>
      <c r="F25" s="184">
        <f>SUM('9. sz. mell'!F27)</f>
        <v>135650359</v>
      </c>
    </row>
    <row r="26" spans="1:6" s="61" customFormat="1" ht="12" customHeight="1" thickBot="1">
      <c r="A26" s="6" t="s">
        <v>67</v>
      </c>
      <c r="B26" s="96" t="s">
        <v>109</v>
      </c>
      <c r="C26" s="202">
        <f>SUM('9. sz. mell'!C28)</f>
        <v>0</v>
      </c>
      <c r="D26" s="104">
        <f>SUM('9. sz. mell'!D28)</f>
        <v>0</v>
      </c>
      <c r="E26" s="104">
        <f>SUM('9. sz. mell'!E28)</f>
        <v>0</v>
      </c>
      <c r="F26" s="186">
        <f>SUM('9. sz. mell'!F28)</f>
        <v>0</v>
      </c>
    </row>
    <row r="27" spans="1:6" s="213" customFormat="1" ht="12" customHeight="1" thickBot="1">
      <c r="A27" s="208" t="s">
        <v>68</v>
      </c>
      <c r="B27" s="101" t="s">
        <v>110</v>
      </c>
      <c r="C27" s="209">
        <f>SUM('9. sz. mell'!C29)</f>
        <v>25260000</v>
      </c>
      <c r="D27" s="210">
        <f>SUM('9. sz. mell'!D29)</f>
        <v>25260000</v>
      </c>
      <c r="E27" s="211">
        <f>SUM('9. sz. mell'!E29)</f>
        <v>4541322</v>
      </c>
      <c r="F27" s="212">
        <f>SUM('9. sz. mell'!F29)</f>
        <v>29801322</v>
      </c>
    </row>
    <row r="28" spans="1:6" s="61" customFormat="1" ht="12" customHeight="1">
      <c r="A28" s="5" t="s">
        <v>111</v>
      </c>
      <c r="B28" s="94" t="s">
        <v>117</v>
      </c>
      <c r="C28" s="105">
        <f>SUM('9. sz. mell'!C30)</f>
        <v>21060000</v>
      </c>
      <c r="D28" s="105">
        <f>SUM('9. sz. mell'!D30)</f>
        <v>21060000</v>
      </c>
      <c r="E28" s="105">
        <f>SUM('9. sz. mell'!E30)</f>
        <v>2623601</v>
      </c>
      <c r="F28" s="185">
        <f>SUM('9. sz. mell'!F30)</f>
        <v>23683601</v>
      </c>
    </row>
    <row r="29" spans="1:6" s="61" customFormat="1" ht="12" customHeight="1">
      <c r="A29" s="4" t="s">
        <v>112</v>
      </c>
      <c r="B29" s="95" t="s">
        <v>118</v>
      </c>
      <c r="C29" s="105">
        <f>SUM('9. sz. mell'!C31)</f>
        <v>3500000</v>
      </c>
      <c r="D29" s="103">
        <f>SUM('9. sz. mell'!D31)</f>
        <v>3500000</v>
      </c>
      <c r="E29" s="103">
        <f>SUM('9. sz. mell'!E31)</f>
        <v>2623601</v>
      </c>
      <c r="F29" s="184">
        <f>SUM('9. sz. mell'!F31)</f>
        <v>6123601</v>
      </c>
    </row>
    <row r="30" spans="1:6" s="61" customFormat="1" ht="12" customHeight="1">
      <c r="A30" s="4" t="s">
        <v>113</v>
      </c>
      <c r="B30" s="95" t="s">
        <v>119</v>
      </c>
      <c r="C30" s="105">
        <f>SUM('9. sz. mell'!C32)</f>
        <v>17560000</v>
      </c>
      <c r="D30" s="103">
        <f>SUM('9. sz. mell'!D32)</f>
        <v>17560000</v>
      </c>
      <c r="E30" s="103">
        <f>SUM('9. sz. mell'!E32)</f>
        <v>0</v>
      </c>
      <c r="F30" s="184">
        <f>SUM('9. sz. mell'!F32)</f>
        <v>17560000</v>
      </c>
    </row>
    <row r="31" spans="1:6" s="61" customFormat="1" ht="12" customHeight="1">
      <c r="A31" s="4" t="s">
        <v>114</v>
      </c>
      <c r="B31" s="95" t="s">
        <v>120</v>
      </c>
      <c r="C31" s="105">
        <f>SUM('9. sz. mell'!C33)</f>
        <v>3800000</v>
      </c>
      <c r="D31" s="103">
        <f>SUM('9. sz. mell'!D33)</f>
        <v>3800000</v>
      </c>
      <c r="E31" s="103">
        <f>SUM('9. sz. mell'!E33)</f>
        <v>1458973</v>
      </c>
      <c r="F31" s="184">
        <f>SUM('9. sz. mell'!F33)</f>
        <v>5258973</v>
      </c>
    </row>
    <row r="32" spans="1:6" s="61" customFormat="1" ht="12" customHeight="1">
      <c r="A32" s="4" t="s">
        <v>115</v>
      </c>
      <c r="B32" s="95" t="s">
        <v>121</v>
      </c>
      <c r="C32" s="105">
        <f>SUM('9. sz. mell'!C34)</f>
        <v>0</v>
      </c>
      <c r="D32" s="103">
        <f>SUM('9. sz. mell'!D34)</f>
        <v>0</v>
      </c>
      <c r="E32" s="103">
        <f>SUM('9. sz. mell'!E34)</f>
        <v>0</v>
      </c>
      <c r="F32" s="184">
        <f>SUM('9. sz. mell'!F34)</f>
        <v>0</v>
      </c>
    </row>
    <row r="33" spans="1:6" s="61" customFormat="1" ht="12" customHeight="1" thickBot="1">
      <c r="A33" s="6" t="s">
        <v>116</v>
      </c>
      <c r="B33" s="96" t="s">
        <v>122</v>
      </c>
      <c r="C33" s="202">
        <f>SUM('9. sz. mell'!C35)</f>
        <v>400000</v>
      </c>
      <c r="D33" s="104">
        <f>SUM('9. sz. mell'!D35)</f>
        <v>400000</v>
      </c>
      <c r="E33" s="104">
        <f>SUM('9. sz. mell'!E35)</f>
        <v>458748</v>
      </c>
      <c r="F33" s="186">
        <f>SUM('9. sz. mell'!F35)</f>
        <v>858748</v>
      </c>
    </row>
    <row r="34" spans="1:6" s="213" customFormat="1" ht="12" customHeight="1" thickBot="1">
      <c r="A34" s="208" t="s">
        <v>7</v>
      </c>
      <c r="B34" s="101" t="s">
        <v>123</v>
      </c>
      <c r="C34" s="209">
        <f>SUM('9. sz. mell'!C36)</f>
        <v>22397311</v>
      </c>
      <c r="D34" s="210">
        <f>SUM('9. sz. mell'!D36)</f>
        <v>22397311</v>
      </c>
      <c r="E34" s="211">
        <f>SUM('9. sz. mell'!E36)</f>
        <v>8044425</v>
      </c>
      <c r="F34" s="212">
        <f>SUM('9. sz. mell'!F36)</f>
        <v>30441736</v>
      </c>
    </row>
    <row r="35" spans="1:6" s="61" customFormat="1" ht="12" customHeight="1">
      <c r="A35" s="5" t="s">
        <v>33</v>
      </c>
      <c r="B35" s="94" t="s">
        <v>126</v>
      </c>
      <c r="C35" s="105">
        <f>SUM('9. sz. mell'!C37)</f>
        <v>600000</v>
      </c>
      <c r="D35" s="105">
        <f>SUM('9. sz. mell'!D37)</f>
        <v>600000</v>
      </c>
      <c r="E35" s="105">
        <f>SUM('9. sz. mell'!E37)</f>
        <v>-421162</v>
      </c>
      <c r="F35" s="185">
        <f>SUM('9. sz. mell'!F37)</f>
        <v>178838</v>
      </c>
    </row>
    <row r="36" spans="1:6" s="61" customFormat="1" ht="12" customHeight="1">
      <c r="A36" s="4" t="s">
        <v>34</v>
      </c>
      <c r="B36" s="95" t="s">
        <v>127</v>
      </c>
      <c r="C36" s="105">
        <f>SUM('9. sz. mell'!C38)</f>
        <v>21285000</v>
      </c>
      <c r="D36" s="103">
        <f>SUM('9. sz. mell'!D38)</f>
        <v>21285000</v>
      </c>
      <c r="E36" s="103">
        <f>SUM('9. sz. mell'!E38)</f>
        <v>235274</v>
      </c>
      <c r="F36" s="184">
        <f>SUM('9. sz. mell'!F38)</f>
        <v>21520274</v>
      </c>
    </row>
    <row r="37" spans="1:6" s="61" customFormat="1" ht="12" customHeight="1">
      <c r="A37" s="4" t="s">
        <v>35</v>
      </c>
      <c r="B37" s="95" t="s">
        <v>128</v>
      </c>
      <c r="C37" s="105">
        <f>SUM('9. sz. mell'!C39)</f>
        <v>0</v>
      </c>
      <c r="D37" s="103">
        <f>SUM('9. sz. mell'!D39)</f>
        <v>0</v>
      </c>
      <c r="E37" s="103">
        <f>SUM('9. sz. mell'!E39)</f>
        <v>519963</v>
      </c>
      <c r="F37" s="184">
        <f>SUM('9. sz. mell'!F39)</f>
        <v>519963</v>
      </c>
    </row>
    <row r="38" spans="1:6" s="61" customFormat="1" ht="12" customHeight="1">
      <c r="A38" s="4" t="s">
        <v>69</v>
      </c>
      <c r="B38" s="95" t="s">
        <v>129</v>
      </c>
      <c r="C38" s="105">
        <f>SUM('9. sz. mell'!C40)</f>
        <v>300000</v>
      </c>
      <c r="D38" s="103">
        <f>SUM('9. sz. mell'!D40)</f>
        <v>300000</v>
      </c>
      <c r="E38" s="103">
        <f>SUM('9. sz. mell'!E40)</f>
        <v>-250500</v>
      </c>
      <c r="F38" s="184">
        <f>SUM('9. sz. mell'!F40)</f>
        <v>49500</v>
      </c>
    </row>
    <row r="39" spans="1:6" s="61" customFormat="1" ht="12" customHeight="1">
      <c r="A39" s="4" t="s">
        <v>70</v>
      </c>
      <c r="B39" s="95" t="s">
        <v>130</v>
      </c>
      <c r="C39" s="105">
        <f>SUM('9. sz. mell'!C41)</f>
        <v>0</v>
      </c>
      <c r="D39" s="103">
        <f>SUM('9. sz. mell'!D41)</f>
        <v>0</v>
      </c>
      <c r="E39" s="103">
        <f>SUM('9. sz. mell'!E41)</f>
        <v>7604117</v>
      </c>
      <c r="F39" s="184">
        <f>SUM('9. sz. mell'!F41)</f>
        <v>7604117</v>
      </c>
    </row>
    <row r="40" spans="1:6" s="61" customFormat="1" ht="12" customHeight="1">
      <c r="A40" s="4" t="s">
        <v>71</v>
      </c>
      <c r="B40" s="95" t="s">
        <v>131</v>
      </c>
      <c r="C40" s="105">
        <f>SUM('9. sz. mell'!C42)</f>
        <v>212311</v>
      </c>
      <c r="D40" s="103">
        <f>SUM('9. sz. mell'!D42)</f>
        <v>212311</v>
      </c>
      <c r="E40" s="103">
        <f>SUM('9. sz. mell'!E42)</f>
        <v>356733</v>
      </c>
      <c r="F40" s="184">
        <f>SUM('9. sz. mell'!F42)</f>
        <v>569044</v>
      </c>
    </row>
    <row r="41" spans="1:6" s="61" customFormat="1" ht="12" customHeight="1">
      <c r="A41" s="4" t="s">
        <v>72</v>
      </c>
      <c r="B41" s="95" t="s">
        <v>132</v>
      </c>
      <c r="C41" s="105">
        <f>SUM('9. sz. mell'!C43)</f>
        <v>0</v>
      </c>
      <c r="D41" s="103">
        <f>SUM('9. sz. mell'!D43)</f>
        <v>0</v>
      </c>
      <c r="E41" s="103">
        <f>SUM('9. sz. mell'!E43)</f>
        <v>0</v>
      </c>
      <c r="F41" s="184">
        <f>SUM('9. sz. mell'!F43)</f>
        <v>0</v>
      </c>
    </row>
    <row r="42" spans="1:6" s="61" customFormat="1" ht="12" customHeight="1">
      <c r="A42" s="4" t="s">
        <v>73</v>
      </c>
      <c r="B42" s="95" t="s">
        <v>133</v>
      </c>
      <c r="C42" s="105">
        <f>SUM('9. sz. mell'!C44)</f>
        <v>0</v>
      </c>
      <c r="D42" s="103">
        <f>SUM('9. sz. mell'!D44)</f>
        <v>0</v>
      </c>
      <c r="E42" s="103">
        <f>SUM('9. sz. mell'!E44)</f>
        <v>0</v>
      </c>
      <c r="F42" s="184">
        <f>SUM('9. sz. mell'!F44)</f>
        <v>0</v>
      </c>
    </row>
    <row r="43" spans="1:6" s="61" customFormat="1" ht="12" customHeight="1">
      <c r="A43" s="4" t="s">
        <v>124</v>
      </c>
      <c r="B43" s="95" t="s">
        <v>134</v>
      </c>
      <c r="C43" s="105">
        <f>SUM('9. sz. mell'!C45)</f>
        <v>0</v>
      </c>
      <c r="D43" s="103">
        <f>SUM('9. sz. mell'!D45)</f>
        <v>0</v>
      </c>
      <c r="E43" s="103">
        <f>SUM('9. sz. mell'!E45)</f>
        <v>0</v>
      </c>
      <c r="F43" s="184">
        <f>SUM('9. sz. mell'!F45)</f>
        <v>0</v>
      </c>
    </row>
    <row r="44" spans="1:6" s="61" customFormat="1" ht="12" customHeight="1" thickBot="1">
      <c r="A44" s="6" t="s">
        <v>125</v>
      </c>
      <c r="B44" s="96" t="s">
        <v>135</v>
      </c>
      <c r="C44" s="202">
        <f>SUM('9. sz. mell'!C46)</f>
        <v>0</v>
      </c>
      <c r="D44" s="104">
        <f>SUM('9. sz. mell'!D46)</f>
        <v>0</v>
      </c>
      <c r="E44" s="104">
        <f>SUM('9. sz. mell'!E46)</f>
        <v>0</v>
      </c>
      <c r="F44" s="186">
        <f>SUM('9. sz. mell'!F46)</f>
        <v>0</v>
      </c>
    </row>
    <row r="45" spans="1:6" s="213" customFormat="1" ht="12" customHeight="1" thickBot="1">
      <c r="A45" s="208" t="s">
        <v>8</v>
      </c>
      <c r="B45" s="101" t="s">
        <v>136</v>
      </c>
      <c r="C45" s="209">
        <f>SUM('9. sz. mell'!C47)</f>
        <v>0</v>
      </c>
      <c r="D45" s="210">
        <f>SUM('9. sz. mell'!D47)</f>
        <v>0</v>
      </c>
      <c r="E45" s="211">
        <f>SUM('9. sz. mell'!E47)</f>
        <v>95158</v>
      </c>
      <c r="F45" s="212">
        <f>SUM('9. sz. mell'!F47)</f>
        <v>95158</v>
      </c>
    </row>
    <row r="46" spans="1:6" s="61" customFormat="1" ht="12" customHeight="1">
      <c r="A46" s="5" t="s">
        <v>36</v>
      </c>
      <c r="B46" s="94" t="s">
        <v>140</v>
      </c>
      <c r="C46" s="105">
        <f>SUM('9. sz. mell'!C48)</f>
        <v>0</v>
      </c>
      <c r="D46" s="105">
        <f>SUM('9. sz. mell'!D48)</f>
        <v>0</v>
      </c>
      <c r="E46" s="105">
        <f>SUM('9. sz. mell'!E48)</f>
        <v>0</v>
      </c>
      <c r="F46" s="185">
        <f>SUM('9. sz. mell'!F48)</f>
        <v>0</v>
      </c>
    </row>
    <row r="47" spans="1:6" s="61" customFormat="1" ht="12" customHeight="1">
      <c r="A47" s="4" t="s">
        <v>37</v>
      </c>
      <c r="B47" s="95" t="s">
        <v>141</v>
      </c>
      <c r="C47" s="105">
        <f>SUM('9. sz. mell'!C49)</f>
        <v>0</v>
      </c>
      <c r="D47" s="103">
        <f>SUM('9. sz. mell'!D49)</f>
        <v>0</v>
      </c>
      <c r="E47" s="103">
        <f>SUM('9. sz. mell'!E49)</f>
        <v>95158</v>
      </c>
      <c r="F47" s="184">
        <f>SUM('9. sz. mell'!F49)</f>
        <v>95158</v>
      </c>
    </row>
    <row r="48" spans="1:6" s="61" customFormat="1" ht="12" customHeight="1">
      <c r="A48" s="4" t="s">
        <v>137</v>
      </c>
      <c r="B48" s="95" t="s">
        <v>142</v>
      </c>
      <c r="C48" s="105">
        <f>SUM('9. sz. mell'!C50)</f>
        <v>0</v>
      </c>
      <c r="D48" s="103">
        <f>SUM('9. sz. mell'!D50)</f>
        <v>0</v>
      </c>
      <c r="E48" s="103">
        <f>SUM('9. sz. mell'!E50)</f>
        <v>0</v>
      </c>
      <c r="F48" s="184">
        <f>SUM('9. sz. mell'!F50)</f>
        <v>0</v>
      </c>
    </row>
    <row r="49" spans="1:6" s="61" customFormat="1" ht="12" customHeight="1">
      <c r="A49" s="4" t="s">
        <v>138</v>
      </c>
      <c r="B49" s="95" t="s">
        <v>143</v>
      </c>
      <c r="C49" s="105">
        <f>SUM('9. sz. mell'!C51)</f>
        <v>0</v>
      </c>
      <c r="D49" s="103">
        <f>SUM('9. sz. mell'!D51)</f>
        <v>0</v>
      </c>
      <c r="E49" s="103">
        <f>SUM('9. sz. mell'!E51)</f>
        <v>0</v>
      </c>
      <c r="F49" s="184">
        <f>SUM('9. sz. mell'!F51)</f>
        <v>0</v>
      </c>
    </row>
    <row r="50" spans="1:6" s="61" customFormat="1" ht="12" customHeight="1" thickBot="1">
      <c r="A50" s="6" t="s">
        <v>139</v>
      </c>
      <c r="B50" s="96" t="s">
        <v>144</v>
      </c>
      <c r="C50" s="202">
        <f>SUM('9. sz. mell'!C52)</f>
        <v>0</v>
      </c>
      <c r="D50" s="104">
        <f>SUM('9. sz. mell'!D52)</f>
        <v>0</v>
      </c>
      <c r="E50" s="104">
        <f>SUM('9. sz. mell'!E52)</f>
        <v>0</v>
      </c>
      <c r="F50" s="186">
        <f>SUM('9. sz. mell'!F52)</f>
        <v>0</v>
      </c>
    </row>
    <row r="51" spans="1:6" s="213" customFormat="1" ht="12" customHeight="1" thickBot="1">
      <c r="A51" s="208" t="s">
        <v>74</v>
      </c>
      <c r="B51" s="101" t="s">
        <v>145</v>
      </c>
      <c r="C51" s="209">
        <f>SUM('9. sz. mell'!C53)</f>
        <v>36000</v>
      </c>
      <c r="D51" s="210">
        <f>SUM('9. sz. mell'!D53)</f>
        <v>36000</v>
      </c>
      <c r="E51" s="211">
        <f>SUM('9. sz. mell'!E53)</f>
        <v>132765</v>
      </c>
      <c r="F51" s="212">
        <f>SUM('9. sz. mell'!F53)</f>
        <v>168765</v>
      </c>
    </row>
    <row r="52" spans="1:6" s="61" customFormat="1" ht="12" customHeight="1">
      <c r="A52" s="5" t="s">
        <v>38</v>
      </c>
      <c r="B52" s="94" t="s">
        <v>146</v>
      </c>
      <c r="C52" s="105">
        <f>SUM('9. sz. mell'!C54)</f>
        <v>0</v>
      </c>
      <c r="D52" s="105">
        <f>SUM('9. sz. mell'!D54)</f>
        <v>0</v>
      </c>
      <c r="E52" s="105">
        <f>SUM('9. sz. mell'!E54)</f>
        <v>0</v>
      </c>
      <c r="F52" s="185">
        <f>SUM('9. sz. mell'!F54)</f>
        <v>0</v>
      </c>
    </row>
    <row r="53" spans="1:6" s="61" customFormat="1" ht="12" customHeight="1">
      <c r="A53" s="4" t="s">
        <v>39</v>
      </c>
      <c r="B53" s="95" t="s">
        <v>259</v>
      </c>
      <c r="C53" s="105">
        <f>SUM('9. sz. mell'!C55)</f>
        <v>0</v>
      </c>
      <c r="D53" s="103">
        <f>SUM('9. sz. mell'!D55)</f>
        <v>0</v>
      </c>
      <c r="E53" s="103">
        <f>SUM('9. sz. mell'!E55)</f>
        <v>0</v>
      </c>
      <c r="F53" s="184">
        <f>SUM('9. sz. mell'!F55)</f>
        <v>0</v>
      </c>
    </row>
    <row r="54" spans="1:6" s="61" customFormat="1" ht="12" customHeight="1">
      <c r="A54" s="4" t="s">
        <v>149</v>
      </c>
      <c r="B54" s="95" t="s">
        <v>147</v>
      </c>
      <c r="C54" s="105">
        <f>SUM('9. sz. mell'!C56)</f>
        <v>36000</v>
      </c>
      <c r="D54" s="103">
        <f>SUM('9. sz. mell'!D56)</f>
        <v>36000</v>
      </c>
      <c r="E54" s="103">
        <f>SUM('9. sz. mell'!E56)</f>
        <v>132765</v>
      </c>
      <c r="F54" s="184">
        <f>SUM('9. sz. mell'!F56)</f>
        <v>168765</v>
      </c>
    </row>
    <row r="55" spans="1:6" s="61" customFormat="1" ht="12" customHeight="1" thickBot="1">
      <c r="A55" s="6" t="s">
        <v>150</v>
      </c>
      <c r="B55" s="96" t="s">
        <v>148</v>
      </c>
      <c r="C55" s="202">
        <f>SUM('9. sz. mell'!C57)</f>
        <v>0</v>
      </c>
      <c r="D55" s="104">
        <f>SUM('9. sz. mell'!D57)</f>
        <v>0</v>
      </c>
      <c r="E55" s="104">
        <f>SUM('9. sz. mell'!E57)</f>
        <v>0</v>
      </c>
      <c r="F55" s="186">
        <f>SUM('9. sz. mell'!F57)</f>
        <v>0</v>
      </c>
    </row>
    <row r="56" spans="1:6" s="207" customFormat="1" ht="12" customHeight="1" thickBot="1">
      <c r="A56" s="10" t="s">
        <v>10</v>
      </c>
      <c r="B56" s="87" t="s">
        <v>151</v>
      </c>
      <c r="C56" s="203">
        <f>SUM('9. sz. mell'!C58)</f>
        <v>0</v>
      </c>
      <c r="D56" s="204">
        <f>SUM('9. sz. mell'!D58)</f>
        <v>0</v>
      </c>
      <c r="E56" s="205">
        <f>SUM('9. sz. mell'!E58)</f>
        <v>0</v>
      </c>
      <c r="F56" s="206">
        <f>SUM('9. sz. mell'!F58)</f>
        <v>0</v>
      </c>
    </row>
    <row r="57" spans="1:6" s="61" customFormat="1" ht="12" customHeight="1">
      <c r="A57" s="5" t="s">
        <v>75</v>
      </c>
      <c r="B57" s="94" t="s">
        <v>153</v>
      </c>
      <c r="C57" s="105">
        <f>SUM('9. sz. mell'!C59)</f>
        <v>0</v>
      </c>
      <c r="D57" s="105">
        <f>SUM('9. sz. mell'!D59)</f>
        <v>0</v>
      </c>
      <c r="E57" s="105">
        <f>SUM('9. sz. mell'!E59)</f>
        <v>0</v>
      </c>
      <c r="F57" s="185">
        <f>SUM('9. sz. mell'!F59)</f>
        <v>0</v>
      </c>
    </row>
    <row r="58" spans="1:6" s="61" customFormat="1" ht="12" customHeight="1">
      <c r="A58" s="4" t="s">
        <v>76</v>
      </c>
      <c r="B58" s="95" t="s">
        <v>260</v>
      </c>
      <c r="C58" s="105">
        <f>SUM('9. sz. mell'!C60)</f>
        <v>0</v>
      </c>
      <c r="D58" s="103">
        <f>SUM('9. sz. mell'!D60)</f>
        <v>0</v>
      </c>
      <c r="E58" s="103">
        <f>SUM('9. sz. mell'!E60)</f>
        <v>0</v>
      </c>
      <c r="F58" s="184">
        <f>SUM('9. sz. mell'!F60)</f>
        <v>0</v>
      </c>
    </row>
    <row r="59" spans="1:6" s="61" customFormat="1" ht="12" customHeight="1">
      <c r="A59" s="4" t="s">
        <v>91</v>
      </c>
      <c r="B59" s="95" t="s">
        <v>154</v>
      </c>
      <c r="C59" s="105">
        <f>SUM('9. sz. mell'!C61)</f>
        <v>0</v>
      </c>
      <c r="D59" s="103">
        <f>SUM('9. sz. mell'!D61)</f>
        <v>0</v>
      </c>
      <c r="E59" s="103">
        <f>SUM('9. sz. mell'!E61)</f>
        <v>0</v>
      </c>
      <c r="F59" s="184">
        <f>SUM('9. sz. mell'!F61)</f>
        <v>0</v>
      </c>
    </row>
    <row r="60" spans="1:6" s="61" customFormat="1" ht="12" customHeight="1" thickBot="1">
      <c r="A60" s="6" t="s">
        <v>152</v>
      </c>
      <c r="B60" s="96" t="s">
        <v>155</v>
      </c>
      <c r="C60" s="202">
        <f>SUM('9. sz. mell'!C62)</f>
        <v>0</v>
      </c>
      <c r="D60" s="104">
        <f>SUM('9. sz. mell'!D62)</f>
        <v>0</v>
      </c>
      <c r="E60" s="104">
        <f>SUM('9. sz. mell'!E62)</f>
        <v>0</v>
      </c>
      <c r="F60" s="186">
        <f>SUM('9. sz. mell'!F62)</f>
        <v>0</v>
      </c>
    </row>
    <row r="61" spans="1:6" s="213" customFormat="1" ht="12" customHeight="1" thickBot="1">
      <c r="A61" s="208" t="s">
        <v>11</v>
      </c>
      <c r="B61" s="101" t="s">
        <v>156</v>
      </c>
      <c r="C61" s="209">
        <f>SUM('9. sz. mell'!C63)</f>
        <v>536225501</v>
      </c>
      <c r="D61" s="210">
        <f>SUM('9. sz. mell'!D63)</f>
        <v>804194227</v>
      </c>
      <c r="E61" s="211">
        <f>SUM('9. sz. mell'!E63)</f>
        <v>-13033447</v>
      </c>
      <c r="F61" s="212">
        <f>SUM('9. sz. mell'!F63)</f>
        <v>791160780</v>
      </c>
    </row>
    <row r="62" spans="1:6" s="207" customFormat="1" ht="12" customHeight="1" thickBot="1">
      <c r="A62" s="62" t="s">
        <v>157</v>
      </c>
      <c r="B62" s="87" t="s">
        <v>158</v>
      </c>
      <c r="C62" s="203">
        <f>SUM('9. sz. mell'!C64)</f>
        <v>0</v>
      </c>
      <c r="D62" s="204">
        <f>SUM('9. sz. mell'!D64)</f>
        <v>0</v>
      </c>
      <c r="E62" s="205">
        <f>SUM('9. sz. mell'!E64)</f>
        <v>0</v>
      </c>
      <c r="F62" s="206">
        <f>SUM('9. sz. mell'!F64)</f>
        <v>0</v>
      </c>
    </row>
    <row r="63" spans="1:6" s="61" customFormat="1" ht="12" customHeight="1">
      <c r="A63" s="5" t="s">
        <v>191</v>
      </c>
      <c r="B63" s="94" t="s">
        <v>159</v>
      </c>
      <c r="C63" s="105">
        <f>SUM('9. sz. mell'!C65)</f>
        <v>0</v>
      </c>
      <c r="D63" s="105">
        <f>SUM('9. sz. mell'!D65)</f>
        <v>0</v>
      </c>
      <c r="E63" s="105">
        <f>SUM('9. sz. mell'!E65)</f>
        <v>0</v>
      </c>
      <c r="F63" s="185">
        <f>SUM('9. sz. mell'!F65)</f>
        <v>0</v>
      </c>
    </row>
    <row r="64" spans="1:6" s="61" customFormat="1" ht="12" customHeight="1">
      <c r="A64" s="4" t="s">
        <v>200</v>
      </c>
      <c r="B64" s="95" t="s">
        <v>160</v>
      </c>
      <c r="C64" s="105">
        <f>SUM('9. sz. mell'!C66)</f>
        <v>0</v>
      </c>
      <c r="D64" s="103">
        <f>SUM('9. sz. mell'!D66)</f>
        <v>0</v>
      </c>
      <c r="E64" s="103">
        <f>SUM('9. sz. mell'!E66)</f>
        <v>0</v>
      </c>
      <c r="F64" s="184">
        <f>SUM('9. sz. mell'!F66)</f>
        <v>0</v>
      </c>
    </row>
    <row r="65" spans="1:6" s="61" customFormat="1" ht="12" customHeight="1" thickBot="1">
      <c r="A65" s="6" t="s">
        <v>201</v>
      </c>
      <c r="B65" s="98" t="s">
        <v>161</v>
      </c>
      <c r="C65" s="202">
        <f>SUM('9. sz. mell'!C67)</f>
        <v>0</v>
      </c>
      <c r="D65" s="104">
        <f>SUM('9. sz. mell'!D67)</f>
        <v>0</v>
      </c>
      <c r="E65" s="104">
        <f>SUM('9. sz. mell'!E67)</f>
        <v>0</v>
      </c>
      <c r="F65" s="186">
        <f>SUM('9. sz. mell'!F67)</f>
        <v>0</v>
      </c>
    </row>
    <row r="66" spans="1:6" s="207" customFormat="1" ht="12" customHeight="1" thickBot="1">
      <c r="A66" s="62" t="s">
        <v>162</v>
      </c>
      <c r="B66" s="87" t="s">
        <v>163</v>
      </c>
      <c r="C66" s="203">
        <f>SUM('9. sz. mell'!C68)</f>
        <v>0</v>
      </c>
      <c r="D66" s="204">
        <f>SUM('9. sz. mell'!D68)</f>
        <v>0</v>
      </c>
      <c r="E66" s="205">
        <f>SUM('9. sz. mell'!E68)</f>
        <v>0</v>
      </c>
      <c r="F66" s="206">
        <f>SUM('9. sz. mell'!F68)</f>
        <v>0</v>
      </c>
    </row>
    <row r="67" spans="1:6" s="61" customFormat="1" ht="12" customHeight="1">
      <c r="A67" s="5" t="s">
        <v>62</v>
      </c>
      <c r="B67" s="94" t="s">
        <v>164</v>
      </c>
      <c r="C67" s="105">
        <f>SUM('9. sz. mell'!C69)</f>
        <v>0</v>
      </c>
      <c r="D67" s="105">
        <f>SUM('9. sz. mell'!D69)</f>
        <v>0</v>
      </c>
      <c r="E67" s="105">
        <f>SUM('9. sz. mell'!E69)</f>
        <v>0</v>
      </c>
      <c r="F67" s="185">
        <f>SUM('9. sz. mell'!F69)</f>
        <v>0</v>
      </c>
    </row>
    <row r="68" spans="1:6" s="61" customFormat="1" ht="12" customHeight="1">
      <c r="A68" s="4" t="s">
        <v>63</v>
      </c>
      <c r="B68" s="95" t="s">
        <v>165</v>
      </c>
      <c r="C68" s="105">
        <f>SUM('9. sz. mell'!C70)</f>
        <v>0</v>
      </c>
      <c r="D68" s="103">
        <f>SUM('9. sz. mell'!D70)</f>
        <v>0</v>
      </c>
      <c r="E68" s="103">
        <f>SUM('9. sz. mell'!E70)</f>
        <v>0</v>
      </c>
      <c r="F68" s="184">
        <f>SUM('9. sz. mell'!F70)</f>
        <v>0</v>
      </c>
    </row>
    <row r="69" spans="1:6" s="61" customFormat="1" ht="12" customHeight="1">
      <c r="A69" s="4" t="s">
        <v>192</v>
      </c>
      <c r="B69" s="95" t="s">
        <v>166</v>
      </c>
      <c r="C69" s="105">
        <f>SUM('9. sz. mell'!C71)</f>
        <v>0</v>
      </c>
      <c r="D69" s="103">
        <f>SUM('9. sz. mell'!D71)</f>
        <v>0</v>
      </c>
      <c r="E69" s="103">
        <f>SUM('9. sz. mell'!E71)</f>
        <v>0</v>
      </c>
      <c r="F69" s="184">
        <f>SUM('9. sz. mell'!F71)</f>
        <v>0</v>
      </c>
    </row>
    <row r="70" spans="1:6" s="61" customFormat="1" ht="12" customHeight="1" thickBot="1">
      <c r="A70" s="6" t="s">
        <v>193</v>
      </c>
      <c r="B70" s="96" t="s">
        <v>167</v>
      </c>
      <c r="C70" s="202">
        <f>SUM('9. sz. mell'!C72)</f>
        <v>0</v>
      </c>
      <c r="D70" s="104">
        <f>SUM('9. sz. mell'!D72)</f>
        <v>0</v>
      </c>
      <c r="E70" s="104">
        <f>SUM('9. sz. mell'!E72)</f>
        <v>0</v>
      </c>
      <c r="F70" s="186">
        <f>SUM('9. sz. mell'!F72)</f>
        <v>0</v>
      </c>
    </row>
    <row r="71" spans="1:6" s="207" customFormat="1" ht="12" customHeight="1" thickBot="1">
      <c r="A71" s="62" t="s">
        <v>168</v>
      </c>
      <c r="B71" s="87" t="s">
        <v>169</v>
      </c>
      <c r="C71" s="203">
        <f>SUM('9. sz. mell'!C73)</f>
        <v>19094000</v>
      </c>
      <c r="D71" s="204">
        <f>SUM('9. sz. mell'!D73)</f>
        <v>61535079</v>
      </c>
      <c r="E71" s="205">
        <f>SUM('9. sz. mell'!E73)</f>
        <v>8000</v>
      </c>
      <c r="F71" s="206">
        <f>SUM('9. sz. mell'!F73)</f>
        <v>61543079</v>
      </c>
    </row>
    <row r="72" spans="1:6" s="61" customFormat="1" ht="12" customHeight="1">
      <c r="A72" s="5" t="s">
        <v>194</v>
      </c>
      <c r="B72" s="94" t="s">
        <v>170</v>
      </c>
      <c r="C72" s="105">
        <f>SUM('9. sz. mell'!C74)</f>
        <v>19094000</v>
      </c>
      <c r="D72" s="105">
        <f>SUM('9. sz. mell'!D74)</f>
        <v>61535079</v>
      </c>
      <c r="E72" s="105">
        <f>SUM('9. sz. mell'!E74)</f>
        <v>8000</v>
      </c>
      <c r="F72" s="185">
        <f>SUM('9. sz. mell'!F74)</f>
        <v>61543079</v>
      </c>
    </row>
    <row r="73" spans="1:6" s="61" customFormat="1" ht="12" customHeight="1" thickBot="1">
      <c r="A73" s="6" t="s">
        <v>195</v>
      </c>
      <c r="B73" s="96" t="s">
        <v>171</v>
      </c>
      <c r="C73" s="202">
        <f>SUM('9. sz. mell'!C75)</f>
        <v>0</v>
      </c>
      <c r="D73" s="104">
        <f>SUM('9. sz. mell'!D75)</f>
        <v>0</v>
      </c>
      <c r="E73" s="104">
        <f>SUM('9. sz. mell'!E75)</f>
        <v>0</v>
      </c>
      <c r="F73" s="186">
        <f>SUM('9. sz. mell'!F75)</f>
        <v>0</v>
      </c>
    </row>
    <row r="74" spans="1:6" s="207" customFormat="1" ht="12" customHeight="1" thickBot="1">
      <c r="A74" s="62" t="s">
        <v>172</v>
      </c>
      <c r="B74" s="87" t="s">
        <v>173</v>
      </c>
      <c r="C74" s="203">
        <f>SUM('9. sz. mell'!C76)</f>
        <v>183842000</v>
      </c>
      <c r="D74" s="204">
        <f>SUM('9. sz. mell'!D76)</f>
        <v>184825980</v>
      </c>
      <c r="E74" s="205">
        <f>SUM('9. sz. mell'!E76)</f>
        <v>8125972</v>
      </c>
      <c r="F74" s="206">
        <f>SUM('9. sz. mell'!F76)</f>
        <v>192951952</v>
      </c>
    </row>
    <row r="75" spans="1:6" s="61" customFormat="1" ht="12" customHeight="1">
      <c r="A75" s="5" t="s">
        <v>196</v>
      </c>
      <c r="B75" s="94" t="s">
        <v>174</v>
      </c>
      <c r="C75" s="105">
        <f>SUM('9. sz. mell'!C77)</f>
        <v>183842000</v>
      </c>
      <c r="D75" s="105">
        <f>SUM('9. sz. mell'!D77)</f>
        <v>184825980</v>
      </c>
      <c r="E75" s="105">
        <f>SUM('9. sz. mell'!E77)</f>
        <v>-2131778</v>
      </c>
      <c r="F75" s="185">
        <f>SUM('9. sz. mell'!F77)</f>
        <v>182694202</v>
      </c>
    </row>
    <row r="76" spans="1:6" s="61" customFormat="1" ht="12" customHeight="1">
      <c r="A76" s="4" t="s">
        <v>197</v>
      </c>
      <c r="B76" s="95" t="s">
        <v>175</v>
      </c>
      <c r="C76" s="105">
        <f>SUM('9. sz. mell'!C78)</f>
        <v>0</v>
      </c>
      <c r="D76" s="103">
        <f>SUM('9. sz. mell'!D78)</f>
        <v>0</v>
      </c>
      <c r="E76" s="103">
        <f>SUM('9. sz. mell'!E78)</f>
        <v>10257750</v>
      </c>
      <c r="F76" s="184">
        <f>SUM('9. sz. mell'!F78)</f>
        <v>10257750</v>
      </c>
    </row>
    <row r="77" spans="1:6" s="61" customFormat="1" ht="12" customHeight="1" thickBot="1">
      <c r="A77" s="6" t="s">
        <v>198</v>
      </c>
      <c r="B77" s="96" t="s">
        <v>176</v>
      </c>
      <c r="C77" s="202">
        <f>SUM('9. sz. mell'!C79)</f>
        <v>0</v>
      </c>
      <c r="D77" s="104">
        <f>SUM('9. sz. mell'!D79)</f>
        <v>0</v>
      </c>
      <c r="E77" s="104">
        <f>SUM('9. sz. mell'!E79)</f>
        <v>0</v>
      </c>
      <c r="F77" s="186">
        <f>SUM('9. sz. mell'!F79)</f>
        <v>0</v>
      </c>
    </row>
    <row r="78" spans="1:6" s="207" customFormat="1" ht="12" customHeight="1" thickBot="1">
      <c r="A78" s="62" t="s">
        <v>177</v>
      </c>
      <c r="B78" s="87" t="s">
        <v>199</v>
      </c>
      <c r="C78" s="203">
        <f>SUM('9. sz. mell'!C80)</f>
        <v>0</v>
      </c>
      <c r="D78" s="204">
        <f>SUM('9. sz. mell'!D80)</f>
        <v>0</v>
      </c>
      <c r="E78" s="205">
        <f>SUM('9. sz. mell'!E80)</f>
        <v>0</v>
      </c>
      <c r="F78" s="206">
        <f>SUM('9. sz. mell'!F80)</f>
        <v>0</v>
      </c>
    </row>
    <row r="79" spans="1:6" s="61" customFormat="1" ht="12" customHeight="1">
      <c r="A79" s="63" t="s">
        <v>178</v>
      </c>
      <c r="B79" s="94" t="s">
        <v>179</v>
      </c>
      <c r="C79" s="105">
        <f>SUM('9. sz. mell'!C81)</f>
        <v>0</v>
      </c>
      <c r="D79" s="105">
        <f>SUM('9. sz. mell'!D81)</f>
        <v>0</v>
      </c>
      <c r="E79" s="105">
        <f>SUM('9. sz. mell'!E81)</f>
        <v>0</v>
      </c>
      <c r="F79" s="185">
        <f>SUM('9. sz. mell'!F81)</f>
        <v>0</v>
      </c>
    </row>
    <row r="80" spans="1:6" s="61" customFormat="1" ht="12" customHeight="1">
      <c r="A80" s="64" t="s">
        <v>180</v>
      </c>
      <c r="B80" s="95" t="s">
        <v>181</v>
      </c>
      <c r="C80" s="105">
        <f>SUM('9. sz. mell'!C82)</f>
        <v>0</v>
      </c>
      <c r="D80" s="103">
        <f>SUM('9. sz. mell'!D82)</f>
        <v>0</v>
      </c>
      <c r="E80" s="103">
        <f>SUM('9. sz. mell'!E82)</f>
        <v>0</v>
      </c>
      <c r="F80" s="184">
        <f>SUM('9. sz. mell'!F82)</f>
        <v>0</v>
      </c>
    </row>
    <row r="81" spans="1:6" s="61" customFormat="1" ht="12" customHeight="1">
      <c r="A81" s="64" t="s">
        <v>182</v>
      </c>
      <c r="B81" s="95" t="s">
        <v>183</v>
      </c>
      <c r="C81" s="105">
        <f>SUM('9. sz. mell'!C83)</f>
        <v>0</v>
      </c>
      <c r="D81" s="103">
        <f>SUM('9. sz. mell'!D83)</f>
        <v>0</v>
      </c>
      <c r="E81" s="103">
        <f>SUM('9. sz. mell'!E83)</f>
        <v>0</v>
      </c>
      <c r="F81" s="184">
        <f>SUM('9. sz. mell'!F83)</f>
        <v>0</v>
      </c>
    </row>
    <row r="82" spans="1:6" s="61" customFormat="1" ht="12" customHeight="1" thickBot="1">
      <c r="A82" s="65" t="s">
        <v>184</v>
      </c>
      <c r="B82" s="96" t="s">
        <v>185</v>
      </c>
      <c r="C82" s="202">
        <f>SUM('9. sz. mell'!C84)</f>
        <v>0</v>
      </c>
      <c r="D82" s="104">
        <f>SUM('9. sz. mell'!D84)</f>
        <v>0</v>
      </c>
      <c r="E82" s="104">
        <f>SUM('9. sz. mell'!E84)</f>
        <v>0</v>
      </c>
      <c r="F82" s="186">
        <f>SUM('9. sz. mell'!F84)</f>
        <v>0</v>
      </c>
    </row>
    <row r="83" spans="1:6" s="207" customFormat="1" ht="13.5" customHeight="1" thickBot="1">
      <c r="A83" s="62" t="s">
        <v>186</v>
      </c>
      <c r="B83" s="87" t="s">
        <v>187</v>
      </c>
      <c r="C83" s="203">
        <f>SUM('9. sz. mell'!C85)</f>
        <v>0</v>
      </c>
      <c r="D83" s="204">
        <f>SUM('9. sz. mell'!D85)</f>
        <v>0</v>
      </c>
      <c r="E83" s="205">
        <f>SUM('9. sz. mell'!E85)</f>
        <v>0</v>
      </c>
      <c r="F83" s="206">
        <f>SUM('9. sz. mell'!F85)</f>
        <v>0</v>
      </c>
    </row>
    <row r="84" spans="1:6" s="207" customFormat="1" ht="15.75" customHeight="1" thickBot="1">
      <c r="A84" s="62" t="s">
        <v>188</v>
      </c>
      <c r="B84" s="99" t="s">
        <v>189</v>
      </c>
      <c r="C84" s="214">
        <f>SUM('9. sz. mell'!C86)</f>
        <v>202936000</v>
      </c>
      <c r="D84" s="205">
        <f>SUM('9. sz. mell'!D86)</f>
        <v>246361059</v>
      </c>
      <c r="E84" s="205">
        <f>SUM('9. sz. mell'!E86)</f>
        <v>8133972</v>
      </c>
      <c r="F84" s="206">
        <f>SUM('9. sz. mell'!F86)</f>
        <v>254495031</v>
      </c>
    </row>
    <row r="85" spans="1:6" s="207" customFormat="1" ht="16.5" customHeight="1" thickBot="1">
      <c r="A85" s="66" t="s">
        <v>202</v>
      </c>
      <c r="B85" s="89" t="s">
        <v>190</v>
      </c>
      <c r="C85" s="203">
        <f>SUM('9. sz. mell'!C87)</f>
        <v>739161501</v>
      </c>
      <c r="D85" s="215">
        <f>SUM('9. sz. mell'!D87)</f>
        <v>1050555286</v>
      </c>
      <c r="E85" s="216">
        <f>SUM('9. sz. mell'!E87)</f>
        <v>-4899475</v>
      </c>
      <c r="F85" s="217">
        <f>SUM('9. sz. mell'!F87)</f>
        <v>1045655811</v>
      </c>
    </row>
    <row r="86" spans="1:6" s="61" customFormat="1" ht="16.5" customHeight="1">
      <c r="A86" s="133"/>
      <c r="B86" s="133"/>
      <c r="C86" s="134"/>
      <c r="D86" s="134"/>
      <c r="E86" s="134"/>
      <c r="F86" s="134"/>
    </row>
    <row r="87" spans="1:6" ht="16.5" customHeight="1">
      <c r="A87" s="301" t="s">
        <v>13</v>
      </c>
      <c r="B87" s="301"/>
      <c r="C87" s="301"/>
      <c r="D87" s="302"/>
      <c r="E87" s="302"/>
      <c r="F87" s="302"/>
    </row>
    <row r="88" spans="1:5" s="67" customFormat="1" ht="16.5" customHeight="1" thickBot="1">
      <c r="A88" s="305" t="s">
        <v>64</v>
      </c>
      <c r="B88" s="305"/>
      <c r="C88" s="90"/>
      <c r="E88" s="90" t="s">
        <v>90</v>
      </c>
    </row>
    <row r="89" spans="1:6" ht="51" customHeight="1" thickBot="1">
      <c r="A89" s="12" t="s">
        <v>27</v>
      </c>
      <c r="B89" s="13" t="s">
        <v>14</v>
      </c>
      <c r="C89" s="82" t="s">
        <v>281</v>
      </c>
      <c r="D89" s="124" t="s">
        <v>279</v>
      </c>
      <c r="E89" s="119" t="s">
        <v>280</v>
      </c>
      <c r="F89" s="124" t="s">
        <v>279</v>
      </c>
    </row>
    <row r="90" spans="1:6" s="60" customFormat="1" ht="12" customHeight="1" thickBot="1">
      <c r="A90" s="91">
        <v>1</v>
      </c>
      <c r="B90" s="92">
        <v>2</v>
      </c>
      <c r="C90" s="230">
        <v>3</v>
      </c>
      <c r="D90" s="132">
        <v>4</v>
      </c>
      <c r="E90" s="120">
        <v>5</v>
      </c>
      <c r="F90" s="131">
        <v>6</v>
      </c>
    </row>
    <row r="91" spans="1:6" ht="12" customHeight="1" thickBot="1">
      <c r="A91" s="11" t="s">
        <v>3</v>
      </c>
      <c r="B91" s="93" t="s">
        <v>205</v>
      </c>
      <c r="C91" s="231">
        <f>SUM('9. sz. mell'!C95)</f>
        <v>407714000</v>
      </c>
      <c r="D91" s="223">
        <f>SUM('9. sz. mell'!D95)</f>
        <v>686436798</v>
      </c>
      <c r="E91" s="187">
        <f>SUM('9. sz. mell'!E95)</f>
        <v>-5416058</v>
      </c>
      <c r="F91" s="187">
        <f>SUM('9. sz. mell'!F95)</f>
        <v>681020740</v>
      </c>
    </row>
    <row r="92" spans="1:6" ht="12" customHeight="1">
      <c r="A92" s="7" t="s">
        <v>40</v>
      </c>
      <c r="B92" s="106" t="s">
        <v>15</v>
      </c>
      <c r="C92" s="194">
        <f>SUM('9. sz. mell'!C96)</f>
        <v>228832000</v>
      </c>
      <c r="D92" s="224">
        <f>SUM('9. sz. mell'!D96)</f>
        <v>436352575</v>
      </c>
      <c r="E92" s="188">
        <f>SUM('9. sz. mell'!E96)</f>
        <v>-46436211</v>
      </c>
      <c r="F92" s="189">
        <f>SUM('9. sz. mell'!F96)</f>
        <v>389916364</v>
      </c>
    </row>
    <row r="93" spans="1:6" ht="12" customHeight="1">
      <c r="A93" s="4" t="s">
        <v>41</v>
      </c>
      <c r="B93" s="107" t="s">
        <v>77</v>
      </c>
      <c r="C93" s="190">
        <f>SUM('9. sz. mell'!C97)</f>
        <v>53321000</v>
      </c>
      <c r="D93" s="225">
        <f>SUM('9. sz. mell'!D97)</f>
        <v>94745192</v>
      </c>
      <c r="E93" s="190">
        <f>SUM('9. sz. mell'!E97)</f>
        <v>-21446946</v>
      </c>
      <c r="F93" s="191">
        <f>SUM('9. sz. mell'!F97)</f>
        <v>73298246</v>
      </c>
    </row>
    <row r="94" spans="1:6" ht="12" customHeight="1">
      <c r="A94" s="4" t="s">
        <v>42</v>
      </c>
      <c r="B94" s="107" t="s">
        <v>60</v>
      </c>
      <c r="C94" s="190">
        <f>SUM('9. sz. mell'!C98)</f>
        <v>94446000</v>
      </c>
      <c r="D94" s="225">
        <f>SUM('9. sz. mell'!D98)</f>
        <v>110024031</v>
      </c>
      <c r="E94" s="190">
        <f>SUM('9. sz. mell'!E98)</f>
        <v>66211817</v>
      </c>
      <c r="F94" s="191">
        <f>SUM('9. sz. mell'!F98)</f>
        <v>176235848</v>
      </c>
    </row>
    <row r="95" spans="1:6" ht="12" customHeight="1">
      <c r="A95" s="4" t="s">
        <v>43</v>
      </c>
      <c r="B95" s="108" t="s">
        <v>78</v>
      </c>
      <c r="C95" s="190">
        <f>SUM('9. sz. mell'!C99)</f>
        <v>24851000</v>
      </c>
      <c r="D95" s="225">
        <f>SUM('9. sz. mell'!D99)</f>
        <v>24851000</v>
      </c>
      <c r="E95" s="190">
        <f>SUM('9. sz. mell'!E99)</f>
        <v>1425336</v>
      </c>
      <c r="F95" s="191">
        <f>SUM('9. sz. mell'!F99)</f>
        <v>26276336</v>
      </c>
    </row>
    <row r="96" spans="1:6" ht="12" customHeight="1">
      <c r="A96" s="4" t="s">
        <v>51</v>
      </c>
      <c r="B96" s="9" t="s">
        <v>79</v>
      </c>
      <c r="C96" s="190">
        <f>SUM('9. sz. mell'!C100)</f>
        <v>6264000</v>
      </c>
      <c r="D96" s="225">
        <f>SUM('9. sz. mell'!D100)</f>
        <v>20464000</v>
      </c>
      <c r="E96" s="190">
        <f>SUM('9. sz. mell'!E100)</f>
        <v>-5170054</v>
      </c>
      <c r="F96" s="191">
        <f>SUM('9. sz. mell'!F100)</f>
        <v>15293946</v>
      </c>
    </row>
    <row r="97" spans="1:6" ht="12" customHeight="1">
      <c r="A97" s="4" t="s">
        <v>44</v>
      </c>
      <c r="B97" s="107" t="s">
        <v>206</v>
      </c>
      <c r="C97" s="190">
        <f>SUM('9. sz. mell'!C101)</f>
        <v>0</v>
      </c>
      <c r="D97" s="225">
        <f>SUM('9. sz. mell'!D101)</f>
        <v>0</v>
      </c>
      <c r="E97" s="190">
        <f>SUM('9. sz. mell'!E101)</f>
        <v>0</v>
      </c>
      <c r="F97" s="191">
        <f>SUM('9. sz. mell'!F101)</f>
        <v>0</v>
      </c>
    </row>
    <row r="98" spans="1:6" ht="12" customHeight="1">
      <c r="A98" s="4" t="s">
        <v>45</v>
      </c>
      <c r="B98" s="109" t="s">
        <v>207</v>
      </c>
      <c r="C98" s="190">
        <f>SUM('9. sz. mell'!C102)</f>
        <v>0</v>
      </c>
      <c r="D98" s="225">
        <f>SUM('9. sz. mell'!D102)</f>
        <v>0</v>
      </c>
      <c r="E98" s="190">
        <f>SUM('9. sz. mell'!E102)</f>
        <v>0</v>
      </c>
      <c r="F98" s="191">
        <f>SUM('9. sz. mell'!F102)</f>
        <v>0</v>
      </c>
    </row>
    <row r="99" spans="1:6" ht="12" customHeight="1">
      <c r="A99" s="4" t="s">
        <v>52</v>
      </c>
      <c r="B99" s="110" t="s">
        <v>208</v>
      </c>
      <c r="C99" s="190">
        <f>SUM('9. sz. mell'!C103)</f>
        <v>0</v>
      </c>
      <c r="D99" s="225">
        <f>SUM('9. sz. mell'!D103)</f>
        <v>0</v>
      </c>
      <c r="E99" s="190">
        <f>SUM('9. sz. mell'!E103)</f>
        <v>0</v>
      </c>
      <c r="F99" s="191">
        <f>SUM('9. sz. mell'!F103)</f>
        <v>0</v>
      </c>
    </row>
    <row r="100" spans="1:6" ht="12" customHeight="1">
      <c r="A100" s="4" t="s">
        <v>53</v>
      </c>
      <c r="B100" s="110" t="s">
        <v>209</v>
      </c>
      <c r="C100" s="190">
        <f>SUM('9. sz. mell'!C104)</f>
        <v>0</v>
      </c>
      <c r="D100" s="225">
        <f>SUM('9. sz. mell'!D104)</f>
        <v>0</v>
      </c>
      <c r="E100" s="190">
        <f>SUM('9. sz. mell'!E104)</f>
        <v>0</v>
      </c>
      <c r="F100" s="191">
        <f>SUM('9. sz. mell'!F104)</f>
        <v>0</v>
      </c>
    </row>
    <row r="101" spans="1:6" ht="12" customHeight="1">
      <c r="A101" s="4" t="s">
        <v>54</v>
      </c>
      <c r="B101" s="109" t="s">
        <v>210</v>
      </c>
      <c r="C101" s="190">
        <f>SUM('9. sz. mell'!C105)</f>
        <v>2264000</v>
      </c>
      <c r="D101" s="225">
        <f>SUM('9. sz. mell'!D105)</f>
        <v>2264000</v>
      </c>
      <c r="E101" s="190">
        <f>SUM('9. sz. mell'!E105)</f>
        <v>-1533980</v>
      </c>
      <c r="F101" s="191">
        <f>SUM('9. sz. mell'!F105)</f>
        <v>730020</v>
      </c>
    </row>
    <row r="102" spans="1:6" ht="12" customHeight="1">
      <c r="A102" s="4" t="s">
        <v>55</v>
      </c>
      <c r="B102" s="109" t="s">
        <v>211</v>
      </c>
      <c r="C102" s="190">
        <f>SUM('9. sz. mell'!C106)</f>
        <v>0</v>
      </c>
      <c r="D102" s="225">
        <f>SUM('9. sz. mell'!D106)</f>
        <v>0</v>
      </c>
      <c r="E102" s="190">
        <f>SUM('9. sz. mell'!E106)</f>
        <v>0</v>
      </c>
      <c r="F102" s="191">
        <f>SUM('9. sz. mell'!F106)</f>
        <v>0</v>
      </c>
    </row>
    <row r="103" spans="1:6" ht="12" customHeight="1">
      <c r="A103" s="4" t="s">
        <v>57</v>
      </c>
      <c r="B103" s="110" t="s">
        <v>212</v>
      </c>
      <c r="C103" s="190">
        <f>SUM('9. sz. mell'!C107)</f>
        <v>0</v>
      </c>
      <c r="D103" s="225">
        <f>SUM('9. sz. mell'!D107)</f>
        <v>0</v>
      </c>
      <c r="E103" s="190">
        <f>SUM('9. sz. mell'!E107)</f>
        <v>2004556</v>
      </c>
      <c r="F103" s="191">
        <f>SUM('9. sz. mell'!F107)</f>
        <v>2004556</v>
      </c>
    </row>
    <row r="104" spans="1:6" ht="12" customHeight="1">
      <c r="A104" s="3" t="s">
        <v>80</v>
      </c>
      <c r="B104" s="111" t="s">
        <v>213</v>
      </c>
      <c r="C104" s="190">
        <f>SUM('9. sz. mell'!C108)</f>
        <v>0</v>
      </c>
      <c r="D104" s="225">
        <f>SUM('9. sz. mell'!D108)</f>
        <v>0</v>
      </c>
      <c r="E104" s="190">
        <f>SUM('9. sz. mell'!E108)</f>
        <v>0</v>
      </c>
      <c r="F104" s="191">
        <f>SUM('9. sz. mell'!F108)</f>
        <v>0</v>
      </c>
    </row>
    <row r="105" spans="1:6" ht="12" customHeight="1">
      <c r="A105" s="4" t="s">
        <v>203</v>
      </c>
      <c r="B105" s="111" t="s">
        <v>214</v>
      </c>
      <c r="C105" s="190">
        <f>SUM('9. sz. mell'!C109)</f>
        <v>0</v>
      </c>
      <c r="D105" s="225">
        <f>SUM('9. sz. mell'!D109)</f>
        <v>0</v>
      </c>
      <c r="E105" s="190">
        <f>SUM('9. sz. mell'!E109)</f>
        <v>0</v>
      </c>
      <c r="F105" s="191">
        <f>SUM('9. sz. mell'!F109)</f>
        <v>0</v>
      </c>
    </row>
    <row r="106" spans="1:6" ht="12" customHeight="1" thickBot="1">
      <c r="A106" s="8" t="s">
        <v>204</v>
      </c>
      <c r="B106" s="112" t="s">
        <v>215</v>
      </c>
      <c r="C106" s="192">
        <f>SUM('9. sz. mell'!C110)</f>
        <v>4000000</v>
      </c>
      <c r="D106" s="226">
        <f>SUM('9. sz. mell'!D110)</f>
        <v>18200000</v>
      </c>
      <c r="E106" s="192">
        <f>SUM('9. sz. mell'!E110)</f>
        <v>-3376630</v>
      </c>
      <c r="F106" s="193">
        <f>SUM('9. sz. mell'!F110)</f>
        <v>14823370</v>
      </c>
    </row>
    <row r="107" spans="1:6" s="68" customFormat="1" ht="12" customHeight="1" thickBot="1">
      <c r="A107" s="208" t="s">
        <v>4</v>
      </c>
      <c r="B107" s="222" t="s">
        <v>274</v>
      </c>
      <c r="C107" s="231">
        <f>SUM('9. sz. mell'!C111)</f>
        <v>168636007</v>
      </c>
      <c r="D107" s="227">
        <f>SUM('9. sz. mell'!D111)</f>
        <v>168636007</v>
      </c>
      <c r="E107" s="220">
        <f>SUM('9. sz. mell'!E111)</f>
        <v>5648361</v>
      </c>
      <c r="F107" s="221">
        <f>SUM('9. sz. mell'!F111)</f>
        <v>174284368</v>
      </c>
    </row>
    <row r="108" spans="1:6" ht="12" customHeight="1">
      <c r="A108" s="5" t="s">
        <v>46</v>
      </c>
      <c r="B108" s="107" t="s">
        <v>89</v>
      </c>
      <c r="C108" s="194">
        <f>SUM('9. sz. mell'!C112)</f>
        <v>116949000</v>
      </c>
      <c r="D108" s="228">
        <f>SUM('9. sz. mell'!D112)</f>
        <v>146494771</v>
      </c>
      <c r="E108" s="194">
        <f>SUM('9. sz. mell'!E112)</f>
        <v>14668106</v>
      </c>
      <c r="F108" s="195">
        <f>SUM('9. sz. mell'!F112)</f>
        <v>161162877</v>
      </c>
    </row>
    <row r="109" spans="1:6" ht="12" customHeight="1">
      <c r="A109" s="5" t="s">
        <v>47</v>
      </c>
      <c r="B109" s="113" t="s">
        <v>220</v>
      </c>
      <c r="C109" s="190">
        <f>SUM('9. sz. mell'!C113)</f>
        <v>0</v>
      </c>
      <c r="D109" s="225">
        <f>SUM('9. sz. mell'!D113)</f>
        <v>0</v>
      </c>
      <c r="E109" s="190">
        <f>SUM('9. sz. mell'!E113)</f>
        <v>0</v>
      </c>
      <c r="F109" s="191">
        <f>SUM('9. sz. mell'!F113)</f>
        <v>0</v>
      </c>
    </row>
    <row r="110" spans="1:6" ht="12" customHeight="1">
      <c r="A110" s="5" t="s">
        <v>48</v>
      </c>
      <c r="B110" s="113" t="s">
        <v>81</v>
      </c>
      <c r="C110" s="190">
        <f>SUM('9. sz. mell'!C114)</f>
        <v>20000000</v>
      </c>
      <c r="D110" s="225">
        <f>SUM('9. sz. mell'!D114)</f>
        <v>22141236</v>
      </c>
      <c r="E110" s="190">
        <f>SUM('9. sz. mell'!E114)</f>
        <v>-9019745</v>
      </c>
      <c r="F110" s="191">
        <f>SUM('9. sz. mell'!F114)</f>
        <v>13121491</v>
      </c>
    </row>
    <row r="111" spans="1:6" ht="12" customHeight="1">
      <c r="A111" s="5" t="s">
        <v>49</v>
      </c>
      <c r="B111" s="113" t="s">
        <v>221</v>
      </c>
      <c r="C111" s="190">
        <f>SUM('9. sz. mell'!C115)</f>
        <v>0</v>
      </c>
      <c r="D111" s="225">
        <f>SUM('9. sz. mell'!D115)</f>
        <v>0</v>
      </c>
      <c r="E111" s="190">
        <f>SUM('9. sz. mell'!E115)</f>
        <v>0</v>
      </c>
      <c r="F111" s="191">
        <f>SUM('9. sz. mell'!F115)</f>
        <v>0</v>
      </c>
    </row>
    <row r="112" spans="1:6" ht="12" customHeight="1">
      <c r="A112" s="5" t="s">
        <v>50</v>
      </c>
      <c r="B112" s="114" t="s">
        <v>92</v>
      </c>
      <c r="C112" s="190">
        <f>SUM('9. sz. mell'!C116)</f>
        <v>0</v>
      </c>
      <c r="D112" s="225">
        <f>SUM('9. sz. mell'!D116)</f>
        <v>0</v>
      </c>
      <c r="E112" s="190">
        <f>SUM('9. sz. mell'!E116)</f>
        <v>0</v>
      </c>
      <c r="F112" s="191">
        <f>SUM('9. sz. mell'!F116)</f>
        <v>0</v>
      </c>
    </row>
    <row r="113" spans="1:6" ht="12" customHeight="1">
      <c r="A113" s="5" t="s">
        <v>56</v>
      </c>
      <c r="B113" s="115" t="s">
        <v>261</v>
      </c>
      <c r="C113" s="190">
        <f>SUM('9. sz. mell'!C117)</f>
        <v>0</v>
      </c>
      <c r="D113" s="225">
        <f>SUM('9. sz. mell'!D117)</f>
        <v>0</v>
      </c>
      <c r="E113" s="190">
        <f>SUM('9. sz. mell'!E117)</f>
        <v>0</v>
      </c>
      <c r="F113" s="191">
        <f>SUM('9. sz. mell'!F117)</f>
        <v>0</v>
      </c>
    </row>
    <row r="114" spans="1:6" ht="12" customHeight="1">
      <c r="A114" s="5" t="s">
        <v>58</v>
      </c>
      <c r="B114" s="116" t="s">
        <v>226</v>
      </c>
      <c r="C114" s="190">
        <f>SUM('9. sz. mell'!C118)</f>
        <v>0</v>
      </c>
      <c r="D114" s="225">
        <f>SUM('9. sz. mell'!D118)</f>
        <v>0</v>
      </c>
      <c r="E114" s="190">
        <f>SUM('9. sz. mell'!E118)</f>
        <v>0</v>
      </c>
      <c r="F114" s="191">
        <f>SUM('9. sz. mell'!F118)</f>
        <v>0</v>
      </c>
    </row>
    <row r="115" spans="1:6" ht="22.5">
      <c r="A115" s="5" t="s">
        <v>82</v>
      </c>
      <c r="B115" s="110" t="s">
        <v>209</v>
      </c>
      <c r="C115" s="190">
        <f>SUM('9. sz. mell'!C119)</f>
        <v>0</v>
      </c>
      <c r="D115" s="225">
        <f>SUM('9. sz. mell'!D119)</f>
        <v>0</v>
      </c>
      <c r="E115" s="190">
        <f>SUM('9. sz. mell'!E119)</f>
        <v>0</v>
      </c>
      <c r="F115" s="191">
        <f>SUM('9. sz. mell'!F119)</f>
        <v>0</v>
      </c>
    </row>
    <row r="116" spans="1:6" ht="12" customHeight="1">
      <c r="A116" s="5" t="s">
        <v>83</v>
      </c>
      <c r="B116" s="110" t="s">
        <v>225</v>
      </c>
      <c r="C116" s="190">
        <f>SUM('9. sz. mell'!C120)</f>
        <v>0</v>
      </c>
      <c r="D116" s="225">
        <f>SUM('9. sz. mell'!D120)</f>
        <v>0</v>
      </c>
      <c r="E116" s="190">
        <f>SUM('9. sz. mell'!E120)</f>
        <v>0</v>
      </c>
      <c r="F116" s="191">
        <f>SUM('9. sz. mell'!F120)</f>
        <v>0</v>
      </c>
    </row>
    <row r="117" spans="1:6" ht="12" customHeight="1">
      <c r="A117" s="5" t="s">
        <v>84</v>
      </c>
      <c r="B117" s="110" t="s">
        <v>224</v>
      </c>
      <c r="C117" s="190">
        <f>SUM('9. sz. mell'!C121)</f>
        <v>0</v>
      </c>
      <c r="D117" s="225">
        <f>SUM('9. sz. mell'!D121)</f>
        <v>0</v>
      </c>
      <c r="E117" s="190">
        <f>SUM('9. sz. mell'!E121)</f>
        <v>0</v>
      </c>
      <c r="F117" s="191">
        <f>SUM('9. sz. mell'!F121)</f>
        <v>0</v>
      </c>
    </row>
    <row r="118" spans="1:6" ht="12" customHeight="1">
      <c r="A118" s="5" t="s">
        <v>217</v>
      </c>
      <c r="B118" s="110" t="s">
        <v>212</v>
      </c>
      <c r="C118" s="190">
        <f>SUM('9. sz. mell'!C122)</f>
        <v>0</v>
      </c>
      <c r="D118" s="225">
        <f>SUM('9. sz. mell'!D122)</f>
        <v>0</v>
      </c>
      <c r="E118" s="190">
        <f>SUM('9. sz. mell'!E122)</f>
        <v>0</v>
      </c>
      <c r="F118" s="191">
        <f>SUM('9. sz. mell'!F122)</f>
        <v>0</v>
      </c>
    </row>
    <row r="119" spans="1:6" ht="12" customHeight="1">
      <c r="A119" s="5" t="s">
        <v>218</v>
      </c>
      <c r="B119" s="110" t="s">
        <v>223</v>
      </c>
      <c r="C119" s="190">
        <f>SUM('9. sz. mell'!C123)</f>
        <v>0</v>
      </c>
      <c r="D119" s="225">
        <f>SUM('9. sz. mell'!D123)</f>
        <v>0</v>
      </c>
      <c r="E119" s="190">
        <f>SUM('9. sz. mell'!E123)</f>
        <v>0</v>
      </c>
      <c r="F119" s="191">
        <f>SUM('9. sz. mell'!F123)</f>
        <v>0</v>
      </c>
    </row>
    <row r="120" spans="1:6" ht="16.5" thickBot="1">
      <c r="A120" s="3" t="s">
        <v>219</v>
      </c>
      <c r="B120" s="110" t="s">
        <v>222</v>
      </c>
      <c r="C120" s="192">
        <f>SUM('9. sz. mell'!C124)</f>
        <v>0</v>
      </c>
      <c r="D120" s="226">
        <f>SUM('9. sz. mell'!D124)</f>
        <v>0</v>
      </c>
      <c r="E120" s="192">
        <f>SUM('9. sz. mell'!E124)</f>
        <v>0</v>
      </c>
      <c r="F120" s="193">
        <f>SUM('9. sz. mell'!F124)</f>
        <v>0</v>
      </c>
    </row>
    <row r="121" spans="1:6" s="68" customFormat="1" ht="12" customHeight="1" thickBot="1">
      <c r="A121" s="208" t="s">
        <v>5</v>
      </c>
      <c r="B121" s="101" t="s">
        <v>227</v>
      </c>
      <c r="C121" s="231">
        <f>SUM('9. sz. mell'!C125)</f>
        <v>3000000</v>
      </c>
      <c r="D121" s="227">
        <f>SUM('9. sz. mell'!D125)</f>
        <v>3000000</v>
      </c>
      <c r="E121" s="220">
        <f>SUM('9. sz. mell'!E125)</f>
        <v>-3000000</v>
      </c>
      <c r="F121" s="221">
        <f>SUM('9. sz. mell'!F125)</f>
        <v>0</v>
      </c>
    </row>
    <row r="122" spans="1:6" ht="12" customHeight="1">
      <c r="A122" s="5" t="s">
        <v>29</v>
      </c>
      <c r="B122" s="117" t="s">
        <v>19</v>
      </c>
      <c r="C122" s="194">
        <f>SUM('9. sz. mell'!C126)</f>
        <v>3000000</v>
      </c>
      <c r="D122" s="228">
        <f>SUM('9. sz. mell'!D126)</f>
        <v>3000000</v>
      </c>
      <c r="E122" s="194">
        <f>SUM('9. sz. mell'!E126)</f>
        <v>-3000000</v>
      </c>
      <c r="F122" s="195">
        <f>SUM('9. sz. mell'!F126)</f>
        <v>0</v>
      </c>
    </row>
    <row r="123" spans="1:6" ht="12" customHeight="1" thickBot="1">
      <c r="A123" s="6" t="s">
        <v>30</v>
      </c>
      <c r="B123" s="113" t="s">
        <v>20</v>
      </c>
      <c r="C123" s="192">
        <f>SUM('9. sz. mell'!C127)</f>
        <v>0</v>
      </c>
      <c r="D123" s="226">
        <f>SUM('9. sz. mell'!D127)</f>
        <v>0</v>
      </c>
      <c r="E123" s="192">
        <f>SUM('9. sz. mell'!E127)</f>
        <v>0</v>
      </c>
      <c r="F123" s="193">
        <f>SUM('9. sz. mell'!F127)</f>
        <v>0</v>
      </c>
    </row>
    <row r="124" spans="1:6" s="68" customFormat="1" ht="12" customHeight="1" thickBot="1">
      <c r="A124" s="208" t="s">
        <v>6</v>
      </c>
      <c r="B124" s="101" t="s">
        <v>228</v>
      </c>
      <c r="C124" s="231">
        <f>SUM('9. sz. mell'!C128)</f>
        <v>858072805</v>
      </c>
      <c r="D124" s="227">
        <f>SUM('9. sz. mell'!D128)</f>
        <v>858072805</v>
      </c>
      <c r="E124" s="220">
        <f>SUM('9. sz. mell'!E128)</f>
        <v>-2767697</v>
      </c>
      <c r="F124" s="221">
        <f>SUM('9. sz. mell'!F128)</f>
        <v>855305108</v>
      </c>
    </row>
    <row r="125" spans="1:6" s="68" customFormat="1" ht="12" customHeight="1" thickBot="1">
      <c r="A125" s="208" t="s">
        <v>7</v>
      </c>
      <c r="B125" s="101" t="s">
        <v>229</v>
      </c>
      <c r="C125" s="231">
        <f>SUM('9. sz. mell'!C129)</f>
        <v>0</v>
      </c>
      <c r="D125" s="227">
        <f>SUM('9. sz. mell'!D129)</f>
        <v>0</v>
      </c>
      <c r="E125" s="220">
        <f>SUM('9. sz. mell'!E129)</f>
        <v>0</v>
      </c>
      <c r="F125" s="221">
        <f>SUM('9. sz. mell'!F129)</f>
        <v>0</v>
      </c>
    </row>
    <row r="126" spans="1:6" ht="12" customHeight="1">
      <c r="A126" s="5" t="s">
        <v>33</v>
      </c>
      <c r="B126" s="117" t="s">
        <v>230</v>
      </c>
      <c r="C126" s="194">
        <f>SUM('9. sz. mell'!C130)</f>
        <v>0</v>
      </c>
      <c r="D126" s="228">
        <f>SUM('9. sz. mell'!D130)</f>
        <v>0</v>
      </c>
      <c r="E126" s="194">
        <f>SUM('9. sz. mell'!E130)</f>
        <v>0</v>
      </c>
      <c r="F126" s="195">
        <f>SUM('9. sz. mell'!F130)</f>
        <v>0</v>
      </c>
    </row>
    <row r="127" spans="1:6" ht="12" customHeight="1">
      <c r="A127" s="5" t="s">
        <v>34</v>
      </c>
      <c r="B127" s="117" t="s">
        <v>231</v>
      </c>
      <c r="C127" s="190">
        <f>SUM('9. sz. mell'!C131)</f>
        <v>0</v>
      </c>
      <c r="D127" s="225">
        <f>SUM('9. sz. mell'!D131)</f>
        <v>0</v>
      </c>
      <c r="E127" s="190">
        <f>SUM('9. sz. mell'!E131)</f>
        <v>0</v>
      </c>
      <c r="F127" s="191">
        <f>SUM('9. sz. mell'!F131)</f>
        <v>0</v>
      </c>
    </row>
    <row r="128" spans="1:6" ht="12" customHeight="1" thickBot="1">
      <c r="A128" s="3" t="s">
        <v>35</v>
      </c>
      <c r="B128" s="118" t="s">
        <v>232</v>
      </c>
      <c r="C128" s="192">
        <f>SUM('9. sz. mell'!C132)</f>
        <v>0</v>
      </c>
      <c r="D128" s="226">
        <f>SUM('9. sz. mell'!D132)</f>
        <v>0</v>
      </c>
      <c r="E128" s="192">
        <f>SUM('9. sz. mell'!E132)</f>
        <v>0</v>
      </c>
      <c r="F128" s="193">
        <f>SUM('9. sz. mell'!F132)</f>
        <v>0</v>
      </c>
    </row>
    <row r="129" spans="1:6" s="68" customFormat="1" ht="12" customHeight="1" thickBot="1">
      <c r="A129" s="208" t="s">
        <v>8</v>
      </c>
      <c r="B129" s="101" t="s">
        <v>252</v>
      </c>
      <c r="C129" s="231">
        <f>SUM('9. sz. mell'!C133)</f>
        <v>0</v>
      </c>
      <c r="D129" s="227">
        <f>SUM('9. sz. mell'!D133)</f>
        <v>0</v>
      </c>
      <c r="E129" s="220">
        <f>SUM('9. sz. mell'!E133)</f>
        <v>0</v>
      </c>
      <c r="F129" s="221">
        <f>SUM('9. sz. mell'!F133)</f>
        <v>0</v>
      </c>
    </row>
    <row r="130" spans="1:6" ht="12" customHeight="1">
      <c r="A130" s="5" t="s">
        <v>36</v>
      </c>
      <c r="B130" s="117" t="s">
        <v>233</v>
      </c>
      <c r="C130" s="194">
        <f>SUM('9. sz. mell'!C134)</f>
        <v>0</v>
      </c>
      <c r="D130" s="228">
        <f>SUM('9. sz. mell'!D134)</f>
        <v>0</v>
      </c>
      <c r="E130" s="194">
        <f>SUM('9. sz. mell'!E134)</f>
        <v>0</v>
      </c>
      <c r="F130" s="195">
        <f>SUM('9. sz. mell'!F134)</f>
        <v>0</v>
      </c>
    </row>
    <row r="131" spans="1:6" ht="12" customHeight="1">
      <c r="A131" s="5" t="s">
        <v>37</v>
      </c>
      <c r="B131" s="117" t="s">
        <v>234</v>
      </c>
      <c r="C131" s="190">
        <f>SUM('9. sz. mell'!C135)</f>
        <v>0</v>
      </c>
      <c r="D131" s="225">
        <f>SUM('9. sz. mell'!D135)</f>
        <v>0</v>
      </c>
      <c r="E131" s="190">
        <f>SUM('9. sz. mell'!E135)</f>
        <v>0</v>
      </c>
      <c r="F131" s="191">
        <f>SUM('9. sz. mell'!F135)</f>
        <v>0</v>
      </c>
    </row>
    <row r="132" spans="1:6" ht="12" customHeight="1">
      <c r="A132" s="5" t="s">
        <v>137</v>
      </c>
      <c r="B132" s="117" t="s">
        <v>235</v>
      </c>
      <c r="C132" s="190">
        <f>SUM('9. sz. mell'!C136)</f>
        <v>0</v>
      </c>
      <c r="D132" s="225">
        <f>SUM('9. sz. mell'!D136)</f>
        <v>0</v>
      </c>
      <c r="E132" s="190">
        <f>SUM('9. sz. mell'!E136)</f>
        <v>0</v>
      </c>
      <c r="F132" s="191">
        <f>SUM('9. sz. mell'!F136)</f>
        <v>0</v>
      </c>
    </row>
    <row r="133" spans="1:6" ht="12" customHeight="1" thickBot="1">
      <c r="A133" s="3" t="s">
        <v>138</v>
      </c>
      <c r="B133" s="118" t="s">
        <v>236</v>
      </c>
      <c r="C133" s="192">
        <f>SUM('9. sz. mell'!C137)</f>
        <v>0</v>
      </c>
      <c r="D133" s="226">
        <f>SUM('9. sz. mell'!D137)</f>
        <v>0</v>
      </c>
      <c r="E133" s="192">
        <f>SUM('9. sz. mell'!E137)</f>
        <v>0</v>
      </c>
      <c r="F133" s="193">
        <f>SUM('9. sz. mell'!F137)</f>
        <v>0</v>
      </c>
    </row>
    <row r="134" spans="1:6" s="68" customFormat="1" ht="12" customHeight="1" thickBot="1">
      <c r="A134" s="208" t="s">
        <v>9</v>
      </c>
      <c r="B134" s="101" t="s">
        <v>237</v>
      </c>
      <c r="C134" s="231">
        <f>SUM('9. sz. mell'!C138)</f>
        <v>192482481</v>
      </c>
      <c r="D134" s="227">
        <f>SUM('9. sz. mell'!D138)</f>
        <v>192482481</v>
      </c>
      <c r="E134" s="220">
        <f>SUM('9. sz. mell'!E138)</f>
        <v>-2131778</v>
      </c>
      <c r="F134" s="221">
        <f>SUM('9. sz. mell'!F138)</f>
        <v>190350703</v>
      </c>
    </row>
    <row r="135" spans="1:6" ht="12" customHeight="1">
      <c r="A135" s="5" t="s">
        <v>38</v>
      </c>
      <c r="B135" s="117" t="s">
        <v>238</v>
      </c>
      <c r="C135" s="194">
        <f>SUM('9. sz. mell'!C139)</f>
        <v>183842000</v>
      </c>
      <c r="D135" s="228">
        <f>SUM('9. sz. mell'!D139)</f>
        <v>184825980</v>
      </c>
      <c r="E135" s="194">
        <f>SUM('9. sz. mell'!E139)</f>
        <v>-2131778</v>
      </c>
      <c r="F135" s="195">
        <f>SUM('9. sz. mell'!F139)</f>
        <v>182694202</v>
      </c>
    </row>
    <row r="136" spans="1:6" ht="12" customHeight="1">
      <c r="A136" s="5" t="s">
        <v>39</v>
      </c>
      <c r="B136" s="117" t="s">
        <v>248</v>
      </c>
      <c r="C136" s="190">
        <f>SUM('9. sz. mell'!C140)</f>
        <v>7656501</v>
      </c>
      <c r="D136" s="225">
        <f>SUM('9. sz. mell'!D140)</f>
        <v>7656501</v>
      </c>
      <c r="E136" s="190">
        <f>SUM('9. sz. mell'!E140)</f>
        <v>0</v>
      </c>
      <c r="F136" s="191">
        <f>SUM('9. sz. mell'!F140)</f>
        <v>7656501</v>
      </c>
    </row>
    <row r="137" spans="1:6" ht="12" customHeight="1">
      <c r="A137" s="5" t="s">
        <v>149</v>
      </c>
      <c r="B137" s="117" t="s">
        <v>239</v>
      </c>
      <c r="C137" s="190">
        <f>SUM('9. sz. mell'!C141)</f>
        <v>0</v>
      </c>
      <c r="D137" s="225">
        <f>SUM('9. sz. mell'!D141)</f>
        <v>0</v>
      </c>
      <c r="E137" s="190">
        <f>SUM('9. sz. mell'!E141)</f>
        <v>0</v>
      </c>
      <c r="F137" s="191">
        <f>SUM('9. sz. mell'!F141)</f>
        <v>0</v>
      </c>
    </row>
    <row r="138" spans="1:6" ht="12" customHeight="1" thickBot="1">
      <c r="A138" s="3" t="s">
        <v>150</v>
      </c>
      <c r="B138" s="118" t="s">
        <v>240</v>
      </c>
      <c r="C138" s="192">
        <f>SUM('9. sz. mell'!C142)</f>
        <v>0</v>
      </c>
      <c r="D138" s="226">
        <f>SUM('9. sz. mell'!D142)</f>
        <v>0</v>
      </c>
      <c r="E138" s="192">
        <f>SUM('9. sz. mell'!E142)</f>
        <v>0</v>
      </c>
      <c r="F138" s="193">
        <f>SUM('9. sz. mell'!F142)</f>
        <v>0</v>
      </c>
    </row>
    <row r="139" spans="1:6" s="68" customFormat="1" ht="12" customHeight="1" thickBot="1">
      <c r="A139" s="208" t="s">
        <v>10</v>
      </c>
      <c r="B139" s="101" t="s">
        <v>241</v>
      </c>
      <c r="C139" s="231">
        <f>SUM('9. sz. mell'!C143)</f>
        <v>0</v>
      </c>
      <c r="D139" s="227">
        <f>SUM('9. sz. mell'!D143)</f>
        <v>0</v>
      </c>
      <c r="E139" s="220">
        <f>SUM('9. sz. mell'!E143)</f>
        <v>0</v>
      </c>
      <c r="F139" s="221">
        <f>SUM('9. sz. mell'!F143)</f>
        <v>0</v>
      </c>
    </row>
    <row r="140" spans="1:6" ht="12" customHeight="1">
      <c r="A140" s="5" t="s">
        <v>75</v>
      </c>
      <c r="B140" s="117" t="s">
        <v>242</v>
      </c>
      <c r="C140" s="194">
        <f>SUM('9. sz. mell'!C144)</f>
        <v>0</v>
      </c>
      <c r="D140" s="228">
        <f>SUM('9. sz. mell'!D144)</f>
        <v>0</v>
      </c>
      <c r="E140" s="194">
        <f>SUM('9. sz. mell'!E144)</f>
        <v>0</v>
      </c>
      <c r="F140" s="195">
        <f>SUM('9. sz. mell'!F144)</f>
        <v>0</v>
      </c>
    </row>
    <row r="141" spans="1:6" ht="12" customHeight="1">
      <c r="A141" s="5" t="s">
        <v>76</v>
      </c>
      <c r="B141" s="117" t="s">
        <v>243</v>
      </c>
      <c r="C141" s="190">
        <f>SUM('9. sz. mell'!C145)</f>
        <v>0</v>
      </c>
      <c r="D141" s="225">
        <f>SUM('9. sz. mell'!D145)</f>
        <v>0</v>
      </c>
      <c r="E141" s="190">
        <f>SUM('9. sz. mell'!E145)</f>
        <v>0</v>
      </c>
      <c r="F141" s="191">
        <f>SUM('9. sz. mell'!F145)</f>
        <v>0</v>
      </c>
    </row>
    <row r="142" spans="1:6" ht="12" customHeight="1">
      <c r="A142" s="5" t="s">
        <v>91</v>
      </c>
      <c r="B142" s="117" t="s">
        <v>244</v>
      </c>
      <c r="C142" s="190">
        <f>SUM('9. sz. mell'!C146)</f>
        <v>0</v>
      </c>
      <c r="D142" s="225">
        <f>SUM('9. sz. mell'!D146)</f>
        <v>0</v>
      </c>
      <c r="E142" s="190">
        <f>SUM('9. sz. mell'!E146)</f>
        <v>0</v>
      </c>
      <c r="F142" s="191">
        <f>SUM('9. sz. mell'!F146)</f>
        <v>0</v>
      </c>
    </row>
    <row r="143" spans="1:6" ht="12" customHeight="1" thickBot="1">
      <c r="A143" s="5" t="s">
        <v>152</v>
      </c>
      <c r="B143" s="117" t="s">
        <v>245</v>
      </c>
      <c r="C143" s="192">
        <f>SUM('9. sz. mell'!C147)</f>
        <v>0</v>
      </c>
      <c r="D143" s="226">
        <f>SUM('9. sz. mell'!D147)</f>
        <v>0</v>
      </c>
      <c r="E143" s="192">
        <f>SUM('9. sz. mell'!E147)</f>
        <v>0</v>
      </c>
      <c r="F143" s="193">
        <f>SUM('9. sz. mell'!F147)</f>
        <v>0</v>
      </c>
    </row>
    <row r="144" spans="1:6" s="68" customFormat="1" ht="15" customHeight="1" thickBot="1">
      <c r="A144" s="208" t="s">
        <v>11</v>
      </c>
      <c r="B144" s="101" t="s">
        <v>246</v>
      </c>
      <c r="C144" s="231">
        <f>SUM('9. sz. mell'!C148)</f>
        <v>192482481</v>
      </c>
      <c r="D144" s="227">
        <f>SUM('9. sz. mell'!D148)</f>
        <v>192482481</v>
      </c>
      <c r="E144" s="220">
        <f>SUM('9. sz. mell'!E148)</f>
        <v>-2131778</v>
      </c>
      <c r="F144" s="221">
        <f>SUM('9. sz. mell'!F148)</f>
        <v>190350703</v>
      </c>
    </row>
    <row r="145" spans="1:6" s="207" customFormat="1" ht="12.75" customHeight="1" thickBot="1">
      <c r="A145" s="50" t="s">
        <v>12</v>
      </c>
      <c r="B145" s="102" t="s">
        <v>247</v>
      </c>
      <c r="C145" s="231">
        <f>SUM('9. sz. mell'!C149)</f>
        <v>1050555286</v>
      </c>
      <c r="D145" s="229">
        <f>SUM('9. sz. mell'!D149)</f>
        <v>1050555286</v>
      </c>
      <c r="E145" s="218">
        <f>SUM('9. sz. mell'!E149)</f>
        <v>-4899475</v>
      </c>
      <c r="F145" s="219">
        <f>SUM('9. sz. mell'!F149)</f>
        <v>1045655811</v>
      </c>
    </row>
    <row r="146" ht="7.5" customHeight="1"/>
    <row r="147" spans="1:5" ht="15.75">
      <c r="A147" s="304" t="s">
        <v>249</v>
      </c>
      <c r="B147" s="304"/>
      <c r="C147" s="304"/>
      <c r="D147" s="302"/>
      <c r="E147" s="302"/>
    </row>
    <row r="148" spans="1:5" ht="15" customHeight="1" thickBot="1">
      <c r="A148" s="303" t="s">
        <v>65</v>
      </c>
      <c r="B148" s="303"/>
      <c r="C148" s="83"/>
      <c r="E148" s="83" t="s">
        <v>90</v>
      </c>
    </row>
    <row r="149" spans="1:6" ht="21.75" customHeight="1" thickBot="1">
      <c r="A149" s="10">
        <v>1</v>
      </c>
      <c r="B149" s="100" t="s">
        <v>250</v>
      </c>
      <c r="C149" s="88">
        <f>+C61-C124</f>
        <v>-321847304</v>
      </c>
      <c r="D149" s="81">
        <f>+D61-D124</f>
        <v>-53878578</v>
      </c>
      <c r="E149" s="51">
        <f>+E61-E124</f>
        <v>-10265750</v>
      </c>
      <c r="F149" s="51">
        <f>+F61-F124</f>
        <v>-64144328</v>
      </c>
    </row>
    <row r="150" spans="1:6" ht="27.75" customHeight="1" thickBot="1">
      <c r="A150" s="10" t="s">
        <v>4</v>
      </c>
      <c r="B150" s="100" t="s">
        <v>251</v>
      </c>
      <c r="C150" s="88">
        <f>+C84-C144</f>
        <v>10453519</v>
      </c>
      <c r="D150" s="81">
        <f>+D84-D144</f>
        <v>53878578</v>
      </c>
      <c r="E150" s="51">
        <f>+E84-E144</f>
        <v>10265750</v>
      </c>
      <c r="F150" s="51">
        <f>+F84-F144</f>
        <v>64144328</v>
      </c>
    </row>
  </sheetData>
  <sheetProtection/>
  <mergeCells count="7">
    <mergeCell ref="A1:F1"/>
    <mergeCell ref="A2:F2"/>
    <mergeCell ref="A87:F87"/>
    <mergeCell ref="A148:B148"/>
    <mergeCell ref="A147:E147"/>
    <mergeCell ref="A3:B3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Tarpa Nagyközség Önkormányzat
2016. ÉVI KÖLTSÉGVETÉSÉNEK ÖSSZEVONT MÉRLEGE&amp;10
&amp;R&amp;"Times New Roman CE,Félkövér dőlt"&amp;11 1.melléklet a 23/2016. (XII.19.) önkormányzati rendelethez</oddHeader>
  </headerFooter>
  <rowBreaks count="1" manualBreakCount="1"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view="pageLayout" workbookViewId="0" topLeftCell="A1">
      <selection activeCell="A1" sqref="A1:H1"/>
    </sheetView>
  </sheetViews>
  <sheetFormatPr defaultColWidth="9.00390625" defaultRowHeight="12.75"/>
  <cols>
    <col min="1" max="1" width="47.125" style="18" customWidth="1"/>
    <col min="2" max="2" width="15.625" style="17" customWidth="1"/>
    <col min="3" max="5" width="16.375" style="17" customWidth="1"/>
    <col min="6" max="6" width="18.00390625" style="17" customWidth="1"/>
    <col min="7" max="7" width="16.625" style="17" customWidth="1"/>
    <col min="8" max="8" width="18.875" style="25" customWidth="1"/>
    <col min="9" max="10" width="12.875" style="17" customWidth="1"/>
    <col min="11" max="11" width="13.875" style="17" customWidth="1"/>
    <col min="12" max="16384" width="9.375" style="17" customWidth="1"/>
  </cols>
  <sheetData>
    <row r="1" spans="1:8" ht="12.75">
      <c r="A1" s="307"/>
      <c r="B1" s="308"/>
      <c r="C1" s="308"/>
      <c r="D1" s="308"/>
      <c r="E1" s="308"/>
      <c r="F1" s="308"/>
      <c r="G1" s="308"/>
      <c r="H1" s="308"/>
    </row>
    <row r="2" spans="1:8" ht="25.5" customHeight="1">
      <c r="A2" s="306" t="s">
        <v>0</v>
      </c>
      <c r="B2" s="306"/>
      <c r="C2" s="306"/>
      <c r="D2" s="306"/>
      <c r="E2" s="306"/>
      <c r="F2" s="306"/>
      <c r="G2" s="306"/>
      <c r="H2" s="306"/>
    </row>
    <row r="3" spans="1:8" ht="22.5" customHeight="1" thickBot="1">
      <c r="A3" s="232"/>
      <c r="B3" s="25"/>
      <c r="C3" s="25"/>
      <c r="D3" s="25"/>
      <c r="E3" s="25"/>
      <c r="F3" s="25"/>
      <c r="G3" s="25"/>
      <c r="H3" s="20" t="s">
        <v>21</v>
      </c>
    </row>
    <row r="4" spans="1:8" s="19" customFormat="1" ht="44.25" customHeight="1" thickBot="1">
      <c r="A4" s="36" t="s">
        <v>24</v>
      </c>
      <c r="B4" s="37" t="s">
        <v>25</v>
      </c>
      <c r="C4" s="37" t="s">
        <v>26</v>
      </c>
      <c r="D4" s="37" t="s">
        <v>59</v>
      </c>
      <c r="E4" s="37" t="s">
        <v>262</v>
      </c>
      <c r="F4" s="37" t="s">
        <v>268</v>
      </c>
      <c r="G4" s="37" t="s">
        <v>269</v>
      </c>
      <c r="H4" s="21" t="s">
        <v>270</v>
      </c>
    </row>
    <row r="5" spans="1:8" s="25" customFormat="1" ht="12" customHeight="1" thickBot="1">
      <c r="A5" s="22">
        <v>1</v>
      </c>
      <c r="B5" s="23">
        <v>2</v>
      </c>
      <c r="C5" s="23">
        <v>3</v>
      </c>
      <c r="D5" s="23"/>
      <c r="E5" s="23"/>
      <c r="F5" s="23">
        <v>4</v>
      </c>
      <c r="G5" s="23">
        <v>5</v>
      </c>
      <c r="H5" s="24" t="s">
        <v>28</v>
      </c>
    </row>
    <row r="6" spans="1:8" ht="18" customHeight="1">
      <c r="A6" s="77" t="s">
        <v>267</v>
      </c>
      <c r="B6" s="14">
        <v>15000</v>
      </c>
      <c r="C6" s="79"/>
      <c r="D6" s="79" t="s">
        <v>271</v>
      </c>
      <c r="E6" s="79"/>
      <c r="F6" s="14"/>
      <c r="G6" s="14"/>
      <c r="H6" s="26">
        <f aca="true" t="shared" si="0" ref="H6:H24">B6-F6-G6</f>
        <v>15000</v>
      </c>
    </row>
    <row r="7" spans="1:8" ht="18" customHeight="1">
      <c r="A7" s="77" t="s">
        <v>275</v>
      </c>
      <c r="B7" s="14">
        <v>600</v>
      </c>
      <c r="C7" s="79"/>
      <c r="D7" s="79" t="s">
        <v>276</v>
      </c>
      <c r="E7" s="79"/>
      <c r="F7" s="14"/>
      <c r="G7" s="14"/>
      <c r="H7" s="26">
        <f t="shared" si="0"/>
        <v>600</v>
      </c>
    </row>
    <row r="8" spans="1:8" ht="15.75" customHeight="1">
      <c r="A8" s="77"/>
      <c r="B8" s="14"/>
      <c r="C8" s="79"/>
      <c r="D8" s="79"/>
      <c r="E8" s="79"/>
      <c r="F8" s="14"/>
      <c r="G8" s="14"/>
      <c r="H8" s="26">
        <f t="shared" si="0"/>
        <v>0</v>
      </c>
    </row>
    <row r="9" spans="1:8" ht="15.75" customHeight="1">
      <c r="A9" s="78"/>
      <c r="B9" s="14"/>
      <c r="C9" s="79"/>
      <c r="D9" s="79"/>
      <c r="E9" s="79"/>
      <c r="F9" s="14"/>
      <c r="G9" s="14"/>
      <c r="H9" s="26">
        <f t="shared" si="0"/>
        <v>0</v>
      </c>
    </row>
    <row r="10" spans="1:8" ht="15.75" customHeight="1">
      <c r="A10" s="77"/>
      <c r="B10" s="14"/>
      <c r="C10" s="79"/>
      <c r="D10" s="79"/>
      <c r="E10" s="79"/>
      <c r="F10" s="14"/>
      <c r="G10" s="14"/>
      <c r="H10" s="26">
        <f t="shared" si="0"/>
        <v>0</v>
      </c>
    </row>
    <row r="11" spans="1:8" ht="15.75" customHeight="1">
      <c r="A11" s="78"/>
      <c r="B11" s="14"/>
      <c r="C11" s="79"/>
      <c r="D11" s="79"/>
      <c r="E11" s="79"/>
      <c r="F11" s="14"/>
      <c r="G11" s="14"/>
      <c r="H11" s="26">
        <f t="shared" si="0"/>
        <v>0</v>
      </c>
    </row>
    <row r="12" spans="1:8" ht="15.75" customHeight="1">
      <c r="A12" s="77"/>
      <c r="B12" s="14"/>
      <c r="C12" s="79"/>
      <c r="D12" s="79"/>
      <c r="E12" s="79"/>
      <c r="F12" s="14"/>
      <c r="G12" s="14"/>
      <c r="H12" s="26">
        <f t="shared" si="0"/>
        <v>0</v>
      </c>
    </row>
    <row r="13" spans="1:8" ht="15.75" customHeight="1">
      <c r="A13" s="77"/>
      <c r="B13" s="14"/>
      <c r="C13" s="79"/>
      <c r="D13" s="79"/>
      <c r="E13" s="79"/>
      <c r="F13" s="14"/>
      <c r="G13" s="14"/>
      <c r="H13" s="26">
        <f t="shared" si="0"/>
        <v>0</v>
      </c>
    </row>
    <row r="14" spans="1:8" ht="15.75" customHeight="1">
      <c r="A14" s="77"/>
      <c r="B14" s="14"/>
      <c r="C14" s="79"/>
      <c r="D14" s="79"/>
      <c r="E14" s="79"/>
      <c r="F14" s="14"/>
      <c r="G14" s="14"/>
      <c r="H14" s="26">
        <f t="shared" si="0"/>
        <v>0</v>
      </c>
    </row>
    <row r="15" spans="1:8" ht="15.75" customHeight="1">
      <c r="A15" s="77"/>
      <c r="B15" s="14"/>
      <c r="C15" s="79"/>
      <c r="D15" s="79"/>
      <c r="E15" s="79"/>
      <c r="F15" s="14"/>
      <c r="G15" s="14"/>
      <c r="H15" s="26">
        <f t="shared" si="0"/>
        <v>0</v>
      </c>
    </row>
    <row r="16" spans="1:8" ht="15.75" customHeight="1">
      <c r="A16" s="77"/>
      <c r="B16" s="14"/>
      <c r="C16" s="79"/>
      <c r="D16" s="79"/>
      <c r="E16" s="79"/>
      <c r="F16" s="14"/>
      <c r="G16" s="14"/>
      <c r="H16" s="26">
        <f t="shared" si="0"/>
        <v>0</v>
      </c>
    </row>
    <row r="17" spans="1:8" ht="15.75" customHeight="1">
      <c r="A17" s="77"/>
      <c r="B17" s="14"/>
      <c r="C17" s="79"/>
      <c r="D17" s="79"/>
      <c r="E17" s="79"/>
      <c r="F17" s="14"/>
      <c r="G17" s="14"/>
      <c r="H17" s="26">
        <f t="shared" si="0"/>
        <v>0</v>
      </c>
    </row>
    <row r="18" spans="1:8" ht="15.75" customHeight="1">
      <c r="A18" s="77"/>
      <c r="B18" s="14"/>
      <c r="C18" s="79"/>
      <c r="D18" s="79"/>
      <c r="E18" s="79"/>
      <c r="F18" s="14"/>
      <c r="G18" s="14"/>
      <c r="H18" s="26">
        <f t="shared" si="0"/>
        <v>0</v>
      </c>
    </row>
    <row r="19" spans="1:8" ht="15.75" customHeight="1">
      <c r="A19" s="77"/>
      <c r="B19" s="14"/>
      <c r="C19" s="79"/>
      <c r="D19" s="79"/>
      <c r="E19" s="79"/>
      <c r="F19" s="14"/>
      <c r="G19" s="14"/>
      <c r="H19" s="26">
        <f t="shared" si="0"/>
        <v>0</v>
      </c>
    </row>
    <row r="20" spans="1:8" ht="15.75" customHeight="1">
      <c r="A20" s="77"/>
      <c r="B20" s="14"/>
      <c r="C20" s="79"/>
      <c r="D20" s="79"/>
      <c r="E20" s="79"/>
      <c r="F20" s="14"/>
      <c r="G20" s="14"/>
      <c r="H20" s="26">
        <f t="shared" si="0"/>
        <v>0</v>
      </c>
    </row>
    <row r="21" spans="1:8" ht="15.75" customHeight="1">
      <c r="A21" s="77"/>
      <c r="B21" s="14"/>
      <c r="C21" s="79"/>
      <c r="D21" s="79"/>
      <c r="E21" s="79"/>
      <c r="F21" s="14"/>
      <c r="G21" s="14"/>
      <c r="H21" s="26">
        <f t="shared" si="0"/>
        <v>0</v>
      </c>
    </row>
    <row r="22" spans="1:8" ht="15.75" customHeight="1">
      <c r="A22" s="77"/>
      <c r="B22" s="14"/>
      <c r="C22" s="79"/>
      <c r="D22" s="79"/>
      <c r="E22" s="79"/>
      <c r="F22" s="14"/>
      <c r="G22" s="14"/>
      <c r="H22" s="26">
        <f t="shared" si="0"/>
        <v>0</v>
      </c>
    </row>
    <row r="23" spans="1:8" ht="15.75" customHeight="1">
      <c r="A23" s="77"/>
      <c r="B23" s="14"/>
      <c r="C23" s="79"/>
      <c r="D23" s="79"/>
      <c r="E23" s="79"/>
      <c r="F23" s="14"/>
      <c r="G23" s="14"/>
      <c r="H23" s="26">
        <f t="shared" si="0"/>
        <v>0</v>
      </c>
    </row>
    <row r="24" spans="1:8" ht="15.75" customHeight="1" thickBot="1">
      <c r="A24" s="27"/>
      <c r="B24" s="15"/>
      <c r="C24" s="80"/>
      <c r="D24" s="80"/>
      <c r="E24" s="80"/>
      <c r="F24" s="15"/>
      <c r="G24" s="15"/>
      <c r="H24" s="28">
        <f t="shared" si="0"/>
        <v>0</v>
      </c>
    </row>
    <row r="25" spans="1:8" s="31" customFormat="1" ht="18" customHeight="1" thickBot="1">
      <c r="A25" s="38" t="s">
        <v>23</v>
      </c>
      <c r="B25" s="29">
        <f>SUM(B6:B24)</f>
        <v>15600</v>
      </c>
      <c r="C25" s="29">
        <f>SUM(C6:C24)</f>
        <v>0</v>
      </c>
      <c r="D25" s="29">
        <v>16600</v>
      </c>
      <c r="E25" s="29"/>
      <c r="F25" s="29">
        <f>SUM(F6:F24)</f>
        <v>0</v>
      </c>
      <c r="G25" s="29">
        <f>SUM(G6:G24)</f>
        <v>0</v>
      </c>
      <c r="H25" s="30">
        <f>SUM(H6:H24)</f>
        <v>15600</v>
      </c>
    </row>
    <row r="27" ht="12.75">
      <c r="D27" s="17">
        <f>SUM(D6:D14)</f>
        <v>0</v>
      </c>
    </row>
  </sheetData>
  <sheetProtection/>
  <mergeCells count="2">
    <mergeCell ref="A2:H2"/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 23/2016. (XII. 19.)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62"/>
  <sheetViews>
    <sheetView tabSelected="1" view="pageLayout" zoomScaleSheetLayoutView="85" workbookViewId="0" topLeftCell="B88">
      <selection activeCell="C89" sqref="C89"/>
    </sheetView>
  </sheetViews>
  <sheetFormatPr defaultColWidth="9.00390625" defaultRowHeight="12.75"/>
  <cols>
    <col min="1" max="1" width="19.50390625" style="54" customWidth="1"/>
    <col min="2" max="2" width="63.50390625" style="55" customWidth="1"/>
    <col min="3" max="3" width="13.375" style="56" customWidth="1"/>
    <col min="4" max="4" width="14.00390625" style="2" customWidth="1"/>
    <col min="5" max="5" width="14.375" style="2" customWidth="1"/>
    <col min="6" max="6" width="14.875" style="2" customWidth="1"/>
    <col min="7" max="7" width="14.00390625" style="2" customWidth="1"/>
    <col min="8" max="8" width="14.375" style="2" customWidth="1"/>
    <col min="9" max="9" width="14.875" style="2" customWidth="1"/>
    <col min="10" max="10" width="14.00390625" style="2" customWidth="1"/>
    <col min="11" max="11" width="14.375" style="2" customWidth="1"/>
    <col min="12" max="12" width="14.875" style="2" customWidth="1"/>
    <col min="13" max="13" width="14.00390625" style="2" customWidth="1"/>
    <col min="14" max="14" width="14.375" style="2" customWidth="1"/>
    <col min="15" max="15" width="14.875" style="2" customWidth="1"/>
    <col min="16" max="17" width="13.50390625" style="2" customWidth="1"/>
    <col min="18" max="18" width="15.375" style="2" customWidth="1"/>
    <col min="19" max="16384" width="9.375" style="2" customWidth="1"/>
  </cols>
  <sheetData>
    <row r="1" spans="1:3" s="1" customFormat="1" ht="16.5" customHeight="1" thickBot="1">
      <c r="A1" s="42"/>
      <c r="B1" s="43"/>
      <c r="C1" s="49" t="s">
        <v>286</v>
      </c>
    </row>
    <row r="2" spans="1:18" s="33" customFormat="1" ht="21" customHeight="1">
      <c r="A2" s="57" t="s">
        <v>22</v>
      </c>
      <c r="B2" s="312" t="s">
        <v>18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s="33" customFormat="1" ht="16.5" thickBot="1">
      <c r="A3" s="44" t="s">
        <v>85</v>
      </c>
      <c r="B3" s="315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18" s="122" customFormat="1" ht="15.75" customHeight="1" thickBot="1">
      <c r="A4" s="121"/>
      <c r="B4" s="127"/>
      <c r="C4" s="128" t="s">
        <v>16</v>
      </c>
      <c r="D4" s="310" t="s">
        <v>263</v>
      </c>
      <c r="E4" s="310"/>
      <c r="F4" s="311"/>
      <c r="G4" s="309" t="s">
        <v>264</v>
      </c>
      <c r="H4" s="310"/>
      <c r="I4" s="311"/>
      <c r="J4" s="309" t="s">
        <v>265</v>
      </c>
      <c r="K4" s="310"/>
      <c r="L4" s="311"/>
      <c r="M4" s="309" t="s">
        <v>282</v>
      </c>
      <c r="N4" s="310"/>
      <c r="O4" s="311"/>
      <c r="P4" s="309" t="s">
        <v>266</v>
      </c>
      <c r="Q4" s="310"/>
      <c r="R4" s="311"/>
    </row>
    <row r="5" spans="1:18" ht="51.75" customHeight="1" thickBot="1">
      <c r="A5" s="58" t="s">
        <v>86</v>
      </c>
      <c r="B5" s="126" t="s">
        <v>17</v>
      </c>
      <c r="C5" s="196" t="s">
        <v>278</v>
      </c>
      <c r="D5" s="124" t="s">
        <v>279</v>
      </c>
      <c r="E5" s="119" t="s">
        <v>280</v>
      </c>
      <c r="F5" s="124" t="s">
        <v>279</v>
      </c>
      <c r="G5" s="124" t="s">
        <v>279</v>
      </c>
      <c r="H5" s="119" t="s">
        <v>280</v>
      </c>
      <c r="I5" s="124" t="s">
        <v>279</v>
      </c>
      <c r="J5" s="124" t="s">
        <v>279</v>
      </c>
      <c r="K5" s="119" t="s">
        <v>280</v>
      </c>
      <c r="L5" s="124" t="s">
        <v>279</v>
      </c>
      <c r="M5" s="124" t="s">
        <v>279</v>
      </c>
      <c r="N5" s="119" t="s">
        <v>280</v>
      </c>
      <c r="O5" s="124" t="s">
        <v>279</v>
      </c>
      <c r="P5" s="124" t="s">
        <v>279</v>
      </c>
      <c r="Q5" s="119" t="s">
        <v>280</v>
      </c>
      <c r="R5" s="124" t="s">
        <v>279</v>
      </c>
    </row>
    <row r="6" spans="1:18" s="32" customFormat="1" ht="12.75" customHeight="1" thickBot="1">
      <c r="A6" s="39">
        <v>1</v>
      </c>
      <c r="B6" s="40">
        <v>2</v>
      </c>
      <c r="C6" s="123">
        <v>3</v>
      </c>
      <c r="D6" s="48">
        <v>4</v>
      </c>
      <c r="E6" s="123">
        <v>5</v>
      </c>
      <c r="F6" s="41">
        <v>6</v>
      </c>
      <c r="G6" s="48">
        <v>7</v>
      </c>
      <c r="H6" s="123">
        <v>8</v>
      </c>
      <c r="I6" s="41">
        <v>9</v>
      </c>
      <c r="J6" s="48">
        <v>10</v>
      </c>
      <c r="K6" s="123">
        <v>11</v>
      </c>
      <c r="L6" s="41">
        <v>12</v>
      </c>
      <c r="M6" s="48">
        <v>13</v>
      </c>
      <c r="N6" s="123">
        <v>14</v>
      </c>
      <c r="O6" s="41">
        <v>15</v>
      </c>
      <c r="P6" s="48">
        <v>16</v>
      </c>
      <c r="Q6" s="123">
        <v>17</v>
      </c>
      <c r="R6" s="41">
        <v>18</v>
      </c>
    </row>
    <row r="7" spans="1:18" s="32" customFormat="1" ht="15.75" customHeight="1" thickBot="1">
      <c r="A7" s="45"/>
      <c r="B7" s="46" t="s">
        <v>18</v>
      </c>
      <c r="C7" s="170"/>
      <c r="D7" s="150"/>
      <c r="E7" s="125"/>
      <c r="F7" s="149"/>
      <c r="G7" s="150"/>
      <c r="H7" s="125"/>
      <c r="I7" s="149"/>
      <c r="J7" s="150"/>
      <c r="K7" s="125"/>
      <c r="L7" s="149"/>
      <c r="M7" s="150"/>
      <c r="N7" s="125"/>
      <c r="O7" s="149"/>
      <c r="P7" s="150"/>
      <c r="Q7" s="125"/>
      <c r="R7" s="149"/>
    </row>
    <row r="8" spans="1:18" s="32" customFormat="1" ht="12" customHeight="1" thickBot="1">
      <c r="A8" s="16" t="s">
        <v>3</v>
      </c>
      <c r="B8" s="97" t="s">
        <v>93</v>
      </c>
      <c r="C8" s="171">
        <f>+C9+C10+C11+C12+C13+C14</f>
        <v>246619190</v>
      </c>
      <c r="D8" s="151">
        <f aca="true" t="shared" si="0" ref="D8:R8">+D9+D10+D11+D12+D13+D14</f>
        <v>246619190</v>
      </c>
      <c r="E8" s="139">
        <f t="shared" si="0"/>
        <v>-16031969</v>
      </c>
      <c r="F8" s="158">
        <f t="shared" si="0"/>
        <v>230587221</v>
      </c>
      <c r="G8" s="157">
        <f t="shared" si="0"/>
        <v>246619190</v>
      </c>
      <c r="H8" s="142">
        <f t="shared" si="0"/>
        <v>-16031969</v>
      </c>
      <c r="I8" s="158">
        <f t="shared" si="0"/>
        <v>230587221</v>
      </c>
      <c r="J8" s="157">
        <f t="shared" si="0"/>
        <v>0</v>
      </c>
      <c r="K8" s="139">
        <f t="shared" si="0"/>
        <v>0</v>
      </c>
      <c r="L8" s="152">
        <f t="shared" si="0"/>
        <v>0</v>
      </c>
      <c r="M8" s="151">
        <f t="shared" si="0"/>
        <v>0</v>
      </c>
      <c r="N8" s="139">
        <f t="shared" si="0"/>
        <v>0</v>
      </c>
      <c r="O8" s="152">
        <f t="shared" si="0"/>
        <v>0</v>
      </c>
      <c r="P8" s="151">
        <f t="shared" si="0"/>
        <v>0</v>
      </c>
      <c r="Q8" s="139">
        <f t="shared" si="0"/>
        <v>0</v>
      </c>
      <c r="R8" s="152">
        <f t="shared" si="0"/>
        <v>0</v>
      </c>
    </row>
    <row r="9" spans="1:18" s="34" customFormat="1" ht="12" customHeight="1">
      <c r="A9" s="69" t="s">
        <v>40</v>
      </c>
      <c r="B9" s="164" t="s">
        <v>94</v>
      </c>
      <c r="C9" s="172">
        <v>95372734</v>
      </c>
      <c r="D9" s="163">
        <f aca="true" t="shared" si="1" ref="D9:F24">SUM(G9+J9+M9+P9)</f>
        <v>95372734</v>
      </c>
      <c r="E9" s="179">
        <f t="shared" si="1"/>
        <v>1069823</v>
      </c>
      <c r="F9" s="180">
        <f t="shared" si="1"/>
        <v>96442557</v>
      </c>
      <c r="G9" s="153">
        <v>95372734</v>
      </c>
      <c r="H9" s="140">
        <v>1069823</v>
      </c>
      <c r="I9" s="154">
        <f aca="true" t="shared" si="2" ref="I9:I14">SUM(G9:H9)</f>
        <v>96442557</v>
      </c>
      <c r="J9" s="153"/>
      <c r="K9" s="140"/>
      <c r="L9" s="154"/>
      <c r="M9" s="153"/>
      <c r="N9" s="140"/>
      <c r="O9" s="154"/>
      <c r="P9" s="153"/>
      <c r="Q9" s="140"/>
      <c r="R9" s="154"/>
    </row>
    <row r="10" spans="1:18" s="35" customFormat="1" ht="12" customHeight="1">
      <c r="A10" s="70" t="s">
        <v>41</v>
      </c>
      <c r="B10" s="165" t="s">
        <v>95</v>
      </c>
      <c r="C10" s="172">
        <v>40595200</v>
      </c>
      <c r="D10" s="163">
        <f t="shared" si="1"/>
        <v>40595200</v>
      </c>
      <c r="E10" s="179">
        <f t="shared" si="1"/>
        <v>-681066</v>
      </c>
      <c r="F10" s="180">
        <f t="shared" si="1"/>
        <v>39914134</v>
      </c>
      <c r="G10" s="155">
        <v>40595200</v>
      </c>
      <c r="H10" s="141">
        <v>-681066</v>
      </c>
      <c r="I10" s="154">
        <f t="shared" si="2"/>
        <v>39914134</v>
      </c>
      <c r="J10" s="155"/>
      <c r="K10" s="141"/>
      <c r="L10" s="156"/>
      <c r="M10" s="155"/>
      <c r="N10" s="141"/>
      <c r="O10" s="156"/>
      <c r="P10" s="155"/>
      <c r="Q10" s="141"/>
      <c r="R10" s="156"/>
    </row>
    <row r="11" spans="1:18" s="35" customFormat="1" ht="12" customHeight="1">
      <c r="A11" s="70" t="s">
        <v>42</v>
      </c>
      <c r="B11" s="165" t="s">
        <v>96</v>
      </c>
      <c r="C11" s="172">
        <v>73066196</v>
      </c>
      <c r="D11" s="163">
        <f t="shared" si="1"/>
        <v>73066196</v>
      </c>
      <c r="E11" s="179">
        <f t="shared" si="1"/>
        <v>4639333</v>
      </c>
      <c r="F11" s="180">
        <f t="shared" si="1"/>
        <v>77705529</v>
      </c>
      <c r="G11" s="155">
        <v>73066196</v>
      </c>
      <c r="H11" s="141">
        <v>4639333</v>
      </c>
      <c r="I11" s="154">
        <f t="shared" si="2"/>
        <v>77705529</v>
      </c>
      <c r="J11" s="155"/>
      <c r="K11" s="141"/>
      <c r="L11" s="156"/>
      <c r="M11" s="155"/>
      <c r="N11" s="141"/>
      <c r="O11" s="156"/>
      <c r="P11" s="155"/>
      <c r="Q11" s="141"/>
      <c r="R11" s="156"/>
    </row>
    <row r="12" spans="1:18" s="35" customFormat="1" ht="12" customHeight="1">
      <c r="A12" s="70" t="s">
        <v>43</v>
      </c>
      <c r="B12" s="165" t="s">
        <v>97</v>
      </c>
      <c r="C12" s="172">
        <v>2826060</v>
      </c>
      <c r="D12" s="163">
        <f t="shared" si="1"/>
        <v>2826060</v>
      </c>
      <c r="E12" s="179">
        <f t="shared" si="1"/>
        <v>119705</v>
      </c>
      <c r="F12" s="180">
        <f t="shared" si="1"/>
        <v>2945765</v>
      </c>
      <c r="G12" s="155">
        <v>2826060</v>
      </c>
      <c r="H12" s="141">
        <v>119705</v>
      </c>
      <c r="I12" s="154">
        <f t="shared" si="2"/>
        <v>2945765</v>
      </c>
      <c r="J12" s="155"/>
      <c r="K12" s="141"/>
      <c r="L12" s="156"/>
      <c r="M12" s="155"/>
      <c r="N12" s="141"/>
      <c r="O12" s="156"/>
      <c r="P12" s="155"/>
      <c r="Q12" s="141"/>
      <c r="R12" s="156"/>
    </row>
    <row r="13" spans="1:18" s="35" customFormat="1" ht="12" customHeight="1">
      <c r="A13" s="70" t="s">
        <v>61</v>
      </c>
      <c r="B13" s="165" t="s">
        <v>98</v>
      </c>
      <c r="C13" s="172"/>
      <c r="D13" s="163">
        <f t="shared" si="1"/>
        <v>0</v>
      </c>
      <c r="E13" s="179">
        <f t="shared" si="1"/>
        <v>0</v>
      </c>
      <c r="F13" s="180">
        <f t="shared" si="1"/>
        <v>0</v>
      </c>
      <c r="G13" s="155"/>
      <c r="H13" s="141"/>
      <c r="I13" s="154">
        <f t="shared" si="2"/>
        <v>0</v>
      </c>
      <c r="J13" s="155"/>
      <c r="K13" s="141"/>
      <c r="L13" s="156"/>
      <c r="M13" s="155"/>
      <c r="N13" s="141"/>
      <c r="O13" s="156"/>
      <c r="P13" s="155"/>
      <c r="Q13" s="141"/>
      <c r="R13" s="156"/>
    </row>
    <row r="14" spans="1:18" s="34" customFormat="1" ht="12" customHeight="1" thickBot="1">
      <c r="A14" s="71" t="s">
        <v>44</v>
      </c>
      <c r="B14" s="166" t="s">
        <v>99</v>
      </c>
      <c r="C14" s="172">
        <v>34759000</v>
      </c>
      <c r="D14" s="163">
        <f t="shared" si="1"/>
        <v>34759000</v>
      </c>
      <c r="E14" s="179">
        <f t="shared" si="1"/>
        <v>-21179764</v>
      </c>
      <c r="F14" s="180">
        <f t="shared" si="1"/>
        <v>13579236</v>
      </c>
      <c r="G14" s="153">
        <v>34759000</v>
      </c>
      <c r="H14" s="140">
        <v>-21179764</v>
      </c>
      <c r="I14" s="154">
        <f t="shared" si="2"/>
        <v>13579236</v>
      </c>
      <c r="J14" s="153"/>
      <c r="K14" s="140"/>
      <c r="L14" s="154"/>
      <c r="M14" s="153"/>
      <c r="N14" s="140"/>
      <c r="O14" s="154"/>
      <c r="P14" s="153"/>
      <c r="Q14" s="140"/>
      <c r="R14" s="154"/>
    </row>
    <row r="15" spans="1:18" s="34" customFormat="1" ht="12" customHeight="1" thickBot="1">
      <c r="A15" s="16" t="s">
        <v>4</v>
      </c>
      <c r="B15" s="167" t="s">
        <v>100</v>
      </c>
      <c r="C15" s="173">
        <f>+C16+C17+C18+C19+C20</f>
        <v>105564000</v>
      </c>
      <c r="D15" s="157">
        <f aca="true" t="shared" si="3" ref="D15:R15">+D16+D17+D18+D19+D20</f>
        <v>373532726</v>
      </c>
      <c r="E15" s="142">
        <f t="shared" si="3"/>
        <v>-29116507</v>
      </c>
      <c r="F15" s="158">
        <f t="shared" si="3"/>
        <v>344416219</v>
      </c>
      <c r="G15" s="157">
        <f t="shared" si="3"/>
        <v>358092726</v>
      </c>
      <c r="H15" s="142">
        <f t="shared" si="3"/>
        <v>-36818197</v>
      </c>
      <c r="I15" s="158">
        <f t="shared" si="3"/>
        <v>321274529</v>
      </c>
      <c r="J15" s="157">
        <f t="shared" si="3"/>
        <v>14293000</v>
      </c>
      <c r="K15" s="142">
        <f t="shared" si="3"/>
        <v>7245260</v>
      </c>
      <c r="L15" s="158">
        <f t="shared" si="3"/>
        <v>21538260</v>
      </c>
      <c r="M15" s="157">
        <f t="shared" si="3"/>
        <v>0</v>
      </c>
      <c r="N15" s="142">
        <f t="shared" si="3"/>
        <v>0</v>
      </c>
      <c r="O15" s="158">
        <f t="shared" si="3"/>
        <v>0</v>
      </c>
      <c r="P15" s="157">
        <f t="shared" si="3"/>
        <v>1147000</v>
      </c>
      <c r="Q15" s="142">
        <f t="shared" si="3"/>
        <v>456430</v>
      </c>
      <c r="R15" s="158">
        <f t="shared" si="3"/>
        <v>1603430</v>
      </c>
    </row>
    <row r="16" spans="1:18" s="34" customFormat="1" ht="12" customHeight="1">
      <c r="A16" s="69" t="s">
        <v>46</v>
      </c>
      <c r="B16" s="164" t="s">
        <v>101</v>
      </c>
      <c r="C16" s="172"/>
      <c r="D16" s="163">
        <f aca="true" t="shared" si="4" ref="D16:D21">SUM(G16+J16+M16+P16)</f>
        <v>0</v>
      </c>
      <c r="E16" s="179">
        <f t="shared" si="1"/>
        <v>0</v>
      </c>
      <c r="F16" s="180">
        <f t="shared" si="1"/>
        <v>0</v>
      </c>
      <c r="G16" s="153"/>
      <c r="H16" s="140"/>
      <c r="I16" s="154"/>
      <c r="J16" s="153"/>
      <c r="K16" s="140"/>
      <c r="L16" s="154"/>
      <c r="M16" s="153"/>
      <c r="N16" s="140"/>
      <c r="O16" s="154"/>
      <c r="P16" s="153"/>
      <c r="Q16" s="140"/>
      <c r="R16" s="154"/>
    </row>
    <row r="17" spans="1:18" s="34" customFormat="1" ht="12" customHeight="1">
      <c r="A17" s="70" t="s">
        <v>47</v>
      </c>
      <c r="B17" s="165" t="s">
        <v>102</v>
      </c>
      <c r="C17" s="172"/>
      <c r="D17" s="163">
        <f t="shared" si="4"/>
        <v>0</v>
      </c>
      <c r="E17" s="179">
        <f t="shared" si="1"/>
        <v>0</v>
      </c>
      <c r="F17" s="180">
        <f t="shared" si="1"/>
        <v>0</v>
      </c>
      <c r="G17" s="153"/>
      <c r="H17" s="140"/>
      <c r="I17" s="154"/>
      <c r="J17" s="153"/>
      <c r="K17" s="140"/>
      <c r="L17" s="154"/>
      <c r="M17" s="153"/>
      <c r="N17" s="140"/>
      <c r="O17" s="154"/>
      <c r="P17" s="153"/>
      <c r="Q17" s="140"/>
      <c r="R17" s="154"/>
    </row>
    <row r="18" spans="1:18" s="34" customFormat="1" ht="12" customHeight="1">
      <c r="A18" s="70" t="s">
        <v>48</v>
      </c>
      <c r="B18" s="165" t="s">
        <v>255</v>
      </c>
      <c r="C18" s="172"/>
      <c r="D18" s="163">
        <f t="shared" si="4"/>
        <v>0</v>
      </c>
      <c r="E18" s="179">
        <f t="shared" si="1"/>
        <v>0</v>
      </c>
      <c r="F18" s="180">
        <f t="shared" si="1"/>
        <v>0</v>
      </c>
      <c r="G18" s="153"/>
      <c r="H18" s="140"/>
      <c r="I18" s="154"/>
      <c r="J18" s="153"/>
      <c r="K18" s="140"/>
      <c r="L18" s="154"/>
      <c r="M18" s="153"/>
      <c r="N18" s="140"/>
      <c r="O18" s="154"/>
      <c r="P18" s="153"/>
      <c r="Q18" s="140"/>
      <c r="R18" s="154"/>
    </row>
    <row r="19" spans="1:18" s="34" customFormat="1" ht="12" customHeight="1">
      <c r="A19" s="70" t="s">
        <v>49</v>
      </c>
      <c r="B19" s="165" t="s">
        <v>256</v>
      </c>
      <c r="C19" s="172"/>
      <c r="D19" s="163">
        <f t="shared" si="4"/>
        <v>0</v>
      </c>
      <c r="E19" s="179">
        <f t="shared" si="1"/>
        <v>0</v>
      </c>
      <c r="F19" s="180">
        <f t="shared" si="1"/>
        <v>0</v>
      </c>
      <c r="G19" s="153"/>
      <c r="H19" s="140"/>
      <c r="I19" s="154"/>
      <c r="J19" s="153"/>
      <c r="K19" s="140"/>
      <c r="L19" s="154"/>
      <c r="M19" s="153"/>
      <c r="N19" s="140"/>
      <c r="O19" s="154"/>
      <c r="P19" s="153"/>
      <c r="Q19" s="140"/>
      <c r="R19" s="154"/>
    </row>
    <row r="20" spans="1:18" s="34" customFormat="1" ht="12" customHeight="1">
      <c r="A20" s="70" t="s">
        <v>50</v>
      </c>
      <c r="B20" s="165" t="s">
        <v>103</v>
      </c>
      <c r="C20" s="172">
        <v>105564000</v>
      </c>
      <c r="D20" s="163">
        <f t="shared" si="4"/>
        <v>373532726</v>
      </c>
      <c r="E20" s="179">
        <f t="shared" si="1"/>
        <v>-29116507</v>
      </c>
      <c r="F20" s="180">
        <f t="shared" si="1"/>
        <v>344416219</v>
      </c>
      <c r="G20" s="153">
        <v>358092726</v>
      </c>
      <c r="H20" s="140">
        <v>-36818197</v>
      </c>
      <c r="I20" s="154">
        <f>SUM(G20:H20)</f>
        <v>321274529</v>
      </c>
      <c r="J20" s="153">
        <v>14293000</v>
      </c>
      <c r="K20" s="140">
        <v>7245260</v>
      </c>
      <c r="L20" s="154">
        <f>SUM(J20:K20)</f>
        <v>21538260</v>
      </c>
      <c r="M20" s="153"/>
      <c r="N20" s="140"/>
      <c r="O20" s="154"/>
      <c r="P20" s="153">
        <v>1147000</v>
      </c>
      <c r="Q20" s="140">
        <v>456430</v>
      </c>
      <c r="R20" s="154">
        <f>SUM(P20:Q20)</f>
        <v>1603430</v>
      </c>
    </row>
    <row r="21" spans="1:18" s="35" customFormat="1" ht="12" customHeight="1" thickBot="1">
      <c r="A21" s="71" t="s">
        <v>56</v>
      </c>
      <c r="B21" s="166" t="s">
        <v>104</v>
      </c>
      <c r="C21" s="172"/>
      <c r="D21" s="163">
        <f t="shared" si="4"/>
        <v>0</v>
      </c>
      <c r="E21" s="179">
        <f t="shared" si="1"/>
        <v>0</v>
      </c>
      <c r="F21" s="180">
        <f t="shared" si="1"/>
        <v>0</v>
      </c>
      <c r="G21" s="155"/>
      <c r="H21" s="141"/>
      <c r="I21" s="156"/>
      <c r="J21" s="155"/>
      <c r="K21" s="141"/>
      <c r="L21" s="156"/>
      <c r="M21" s="155"/>
      <c r="N21" s="141"/>
      <c r="O21" s="156"/>
      <c r="P21" s="155"/>
      <c r="Q21" s="141"/>
      <c r="R21" s="156"/>
    </row>
    <row r="22" spans="1:18" s="35" customFormat="1" ht="12" customHeight="1" thickBot="1">
      <c r="A22" s="16" t="s">
        <v>5</v>
      </c>
      <c r="B22" s="147" t="s">
        <v>105</v>
      </c>
      <c r="C22" s="173">
        <f>+C23+C24+C25+C26+C27</f>
        <v>136349000</v>
      </c>
      <c r="D22" s="157">
        <f aca="true" t="shared" si="5" ref="D22:R22">+D23+D24+D25+D26+D27</f>
        <v>136349000</v>
      </c>
      <c r="E22" s="142">
        <f t="shared" si="5"/>
        <v>19301359</v>
      </c>
      <c r="F22" s="158">
        <f t="shared" si="5"/>
        <v>155650359</v>
      </c>
      <c r="G22" s="157">
        <f t="shared" si="5"/>
        <v>136349000</v>
      </c>
      <c r="H22" s="142">
        <f t="shared" si="5"/>
        <v>19301359</v>
      </c>
      <c r="I22" s="158">
        <f t="shared" si="5"/>
        <v>155650359</v>
      </c>
      <c r="J22" s="157">
        <f t="shared" si="5"/>
        <v>0</v>
      </c>
      <c r="K22" s="142">
        <f t="shared" si="5"/>
        <v>0</v>
      </c>
      <c r="L22" s="158">
        <f t="shared" si="5"/>
        <v>0</v>
      </c>
      <c r="M22" s="157">
        <f t="shared" si="5"/>
        <v>0</v>
      </c>
      <c r="N22" s="142">
        <f t="shared" si="5"/>
        <v>0</v>
      </c>
      <c r="O22" s="158">
        <f t="shared" si="5"/>
        <v>0</v>
      </c>
      <c r="P22" s="157">
        <f t="shared" si="5"/>
        <v>0</v>
      </c>
      <c r="Q22" s="142">
        <f t="shared" si="5"/>
        <v>0</v>
      </c>
      <c r="R22" s="158">
        <f t="shared" si="5"/>
        <v>0</v>
      </c>
    </row>
    <row r="23" spans="1:18" s="35" customFormat="1" ht="12" customHeight="1">
      <c r="A23" s="69" t="s">
        <v>29</v>
      </c>
      <c r="B23" s="164" t="s">
        <v>106</v>
      </c>
      <c r="C23" s="172">
        <v>20000000</v>
      </c>
      <c r="D23" s="163">
        <f aca="true" t="shared" si="6" ref="D23:F35">SUM(G23+J23+M23+P23)</f>
        <v>20000000</v>
      </c>
      <c r="E23" s="179">
        <f t="shared" si="1"/>
        <v>0</v>
      </c>
      <c r="F23" s="180">
        <f t="shared" si="1"/>
        <v>20000000</v>
      </c>
      <c r="G23" s="155">
        <v>20000000</v>
      </c>
      <c r="H23" s="141"/>
      <c r="I23" s="156">
        <f aca="true" t="shared" si="7" ref="I23:I28">SUM(G23:H23)</f>
        <v>20000000</v>
      </c>
      <c r="J23" s="155"/>
      <c r="K23" s="141"/>
      <c r="L23" s="156"/>
      <c r="M23" s="155"/>
      <c r="N23" s="141"/>
      <c r="O23" s="156"/>
      <c r="P23" s="155"/>
      <c r="Q23" s="141"/>
      <c r="R23" s="156"/>
    </row>
    <row r="24" spans="1:18" s="34" customFormat="1" ht="12" customHeight="1">
      <c r="A24" s="70" t="s">
        <v>30</v>
      </c>
      <c r="B24" s="165" t="s">
        <v>107</v>
      </c>
      <c r="C24" s="172"/>
      <c r="D24" s="163">
        <f t="shared" si="6"/>
        <v>0</v>
      </c>
      <c r="E24" s="179">
        <f t="shared" si="1"/>
        <v>0</v>
      </c>
      <c r="F24" s="180">
        <f t="shared" si="1"/>
        <v>0</v>
      </c>
      <c r="G24" s="153"/>
      <c r="H24" s="140"/>
      <c r="I24" s="156">
        <f t="shared" si="7"/>
        <v>0</v>
      </c>
      <c r="J24" s="153"/>
      <c r="K24" s="140"/>
      <c r="L24" s="154"/>
      <c r="M24" s="153"/>
      <c r="N24" s="140"/>
      <c r="O24" s="154"/>
      <c r="P24" s="153"/>
      <c r="Q24" s="140"/>
      <c r="R24" s="154"/>
    </row>
    <row r="25" spans="1:18" s="35" customFormat="1" ht="12" customHeight="1">
      <c r="A25" s="70" t="s">
        <v>31</v>
      </c>
      <c r="B25" s="165" t="s">
        <v>257</v>
      </c>
      <c r="C25" s="172"/>
      <c r="D25" s="163">
        <f t="shared" si="6"/>
        <v>0</v>
      </c>
      <c r="E25" s="179">
        <f t="shared" si="6"/>
        <v>0</v>
      </c>
      <c r="F25" s="180">
        <f t="shared" si="6"/>
        <v>0</v>
      </c>
      <c r="G25" s="155"/>
      <c r="H25" s="141"/>
      <c r="I25" s="156">
        <f t="shared" si="7"/>
        <v>0</v>
      </c>
      <c r="J25" s="155"/>
      <c r="K25" s="141"/>
      <c r="L25" s="156"/>
      <c r="M25" s="155"/>
      <c r="N25" s="141"/>
      <c r="O25" s="156"/>
      <c r="P25" s="155"/>
      <c r="Q25" s="141"/>
      <c r="R25" s="156"/>
    </row>
    <row r="26" spans="1:18" s="35" customFormat="1" ht="12" customHeight="1">
      <c r="A26" s="70" t="s">
        <v>32</v>
      </c>
      <c r="B26" s="165" t="s">
        <v>258</v>
      </c>
      <c r="C26" s="172"/>
      <c r="D26" s="163">
        <f t="shared" si="6"/>
        <v>0</v>
      </c>
      <c r="E26" s="179">
        <f t="shared" si="6"/>
        <v>0</v>
      </c>
      <c r="F26" s="180">
        <f t="shared" si="6"/>
        <v>0</v>
      </c>
      <c r="G26" s="155"/>
      <c r="H26" s="141"/>
      <c r="I26" s="156">
        <f t="shared" si="7"/>
        <v>0</v>
      </c>
      <c r="J26" s="155"/>
      <c r="K26" s="141"/>
      <c r="L26" s="156"/>
      <c r="M26" s="155"/>
      <c r="N26" s="141"/>
      <c r="O26" s="156"/>
      <c r="P26" s="155"/>
      <c r="Q26" s="141"/>
      <c r="R26" s="156"/>
    </row>
    <row r="27" spans="1:18" s="35" customFormat="1" ht="12" customHeight="1">
      <c r="A27" s="70" t="s">
        <v>66</v>
      </c>
      <c r="B27" s="165" t="s">
        <v>108</v>
      </c>
      <c r="C27" s="172">
        <v>116349000</v>
      </c>
      <c r="D27" s="163">
        <f t="shared" si="6"/>
        <v>116349000</v>
      </c>
      <c r="E27" s="179">
        <f t="shared" si="6"/>
        <v>19301359</v>
      </c>
      <c r="F27" s="180">
        <f t="shared" si="6"/>
        <v>135650359</v>
      </c>
      <c r="G27" s="155">
        <v>116349000</v>
      </c>
      <c r="H27" s="141">
        <v>19301359</v>
      </c>
      <c r="I27" s="156">
        <f t="shared" si="7"/>
        <v>135650359</v>
      </c>
      <c r="J27" s="155"/>
      <c r="K27" s="141"/>
      <c r="L27" s="156"/>
      <c r="M27" s="155"/>
      <c r="N27" s="141"/>
      <c r="O27" s="156"/>
      <c r="P27" s="155"/>
      <c r="Q27" s="141"/>
      <c r="R27" s="156"/>
    </row>
    <row r="28" spans="1:18" s="35" customFormat="1" ht="12" customHeight="1" thickBot="1">
      <c r="A28" s="71" t="s">
        <v>67</v>
      </c>
      <c r="B28" s="166" t="s">
        <v>109</v>
      </c>
      <c r="C28" s="172"/>
      <c r="D28" s="163">
        <f t="shared" si="6"/>
        <v>0</v>
      </c>
      <c r="E28" s="179">
        <f t="shared" si="6"/>
        <v>0</v>
      </c>
      <c r="F28" s="180">
        <f t="shared" si="6"/>
        <v>0</v>
      </c>
      <c r="G28" s="155"/>
      <c r="H28" s="141"/>
      <c r="I28" s="156">
        <f t="shared" si="7"/>
        <v>0</v>
      </c>
      <c r="J28" s="155"/>
      <c r="K28" s="141"/>
      <c r="L28" s="156"/>
      <c r="M28" s="155"/>
      <c r="N28" s="141"/>
      <c r="O28" s="156"/>
      <c r="P28" s="155"/>
      <c r="Q28" s="141"/>
      <c r="R28" s="156"/>
    </row>
    <row r="29" spans="1:18" s="35" customFormat="1" ht="12" customHeight="1" thickBot="1">
      <c r="A29" s="16" t="s">
        <v>68</v>
      </c>
      <c r="B29" s="147" t="s">
        <v>110</v>
      </c>
      <c r="C29" s="174">
        <f>+C30+C33+C34+C35</f>
        <v>25260000</v>
      </c>
      <c r="D29" s="159">
        <f aca="true" t="shared" si="8" ref="D29:R29">+D30+D33+D34+D35</f>
        <v>25260000</v>
      </c>
      <c r="E29" s="143">
        <f t="shared" si="8"/>
        <v>4541322</v>
      </c>
      <c r="F29" s="160">
        <f t="shared" si="8"/>
        <v>29801322</v>
      </c>
      <c r="G29" s="159">
        <f t="shared" si="8"/>
        <v>25260000</v>
      </c>
      <c r="H29" s="143">
        <f t="shared" si="8"/>
        <v>4496112</v>
      </c>
      <c r="I29" s="160">
        <f t="shared" si="8"/>
        <v>29756112</v>
      </c>
      <c r="J29" s="159">
        <f t="shared" si="8"/>
        <v>0</v>
      </c>
      <c r="K29" s="143">
        <f t="shared" si="8"/>
        <v>45210</v>
      </c>
      <c r="L29" s="160">
        <f t="shared" si="8"/>
        <v>45210</v>
      </c>
      <c r="M29" s="159">
        <f t="shared" si="8"/>
        <v>0</v>
      </c>
      <c r="N29" s="143">
        <f t="shared" si="8"/>
        <v>0</v>
      </c>
      <c r="O29" s="160">
        <f t="shared" si="8"/>
        <v>0</v>
      </c>
      <c r="P29" s="159">
        <f t="shared" si="8"/>
        <v>0</v>
      </c>
      <c r="Q29" s="143">
        <f t="shared" si="8"/>
        <v>0</v>
      </c>
      <c r="R29" s="160">
        <f t="shared" si="8"/>
        <v>0</v>
      </c>
    </row>
    <row r="30" spans="1:18" s="35" customFormat="1" ht="12" customHeight="1">
      <c r="A30" s="69" t="s">
        <v>111</v>
      </c>
      <c r="B30" s="164" t="s">
        <v>117</v>
      </c>
      <c r="C30" s="175">
        <v>21060000</v>
      </c>
      <c r="D30" s="163">
        <f aca="true" t="shared" si="9" ref="D30:D35">SUM(G30+J30+M30+P30)</f>
        <v>21060000</v>
      </c>
      <c r="E30" s="179">
        <f t="shared" si="6"/>
        <v>2623601</v>
      </c>
      <c r="F30" s="180">
        <f t="shared" si="6"/>
        <v>23683601</v>
      </c>
      <c r="G30" s="180">
        <f>SUM(G31:G32)</f>
        <v>21060000</v>
      </c>
      <c r="H30" s="180">
        <f>SUM(H31:H32)</f>
        <v>2623601</v>
      </c>
      <c r="I30" s="180">
        <f>SUM(I31:I32)</f>
        <v>23683601</v>
      </c>
      <c r="J30" s="155"/>
      <c r="K30" s="141"/>
      <c r="L30" s="156"/>
      <c r="M30" s="155"/>
      <c r="N30" s="141"/>
      <c r="O30" s="156"/>
      <c r="P30" s="155"/>
      <c r="Q30" s="141"/>
      <c r="R30" s="156"/>
    </row>
    <row r="31" spans="1:18" s="35" customFormat="1" ht="12" customHeight="1">
      <c r="A31" s="70" t="s">
        <v>112</v>
      </c>
      <c r="B31" s="165" t="s">
        <v>118</v>
      </c>
      <c r="C31" s="175">
        <v>3500000</v>
      </c>
      <c r="D31" s="163">
        <f t="shared" si="9"/>
        <v>3500000</v>
      </c>
      <c r="E31" s="179">
        <f t="shared" si="6"/>
        <v>2623601</v>
      </c>
      <c r="F31" s="180">
        <f t="shared" si="6"/>
        <v>6123601</v>
      </c>
      <c r="G31" s="145">
        <v>3500000</v>
      </c>
      <c r="H31" s="141">
        <v>2623601</v>
      </c>
      <c r="I31" s="156">
        <f>SUM(G31:H31)</f>
        <v>6123601</v>
      </c>
      <c r="J31" s="155"/>
      <c r="K31" s="141"/>
      <c r="L31" s="156"/>
      <c r="M31" s="155"/>
      <c r="N31" s="141"/>
      <c r="O31" s="156"/>
      <c r="P31" s="155"/>
      <c r="Q31" s="141"/>
      <c r="R31" s="156"/>
    </row>
    <row r="32" spans="1:18" s="35" customFormat="1" ht="12" customHeight="1">
      <c r="A32" s="70" t="s">
        <v>113</v>
      </c>
      <c r="B32" s="165" t="s">
        <v>119</v>
      </c>
      <c r="C32" s="175">
        <v>17560000</v>
      </c>
      <c r="D32" s="163">
        <f t="shared" si="9"/>
        <v>17560000</v>
      </c>
      <c r="E32" s="179">
        <f t="shared" si="6"/>
        <v>0</v>
      </c>
      <c r="F32" s="180">
        <f t="shared" si="6"/>
        <v>17560000</v>
      </c>
      <c r="G32" s="145">
        <v>17560000</v>
      </c>
      <c r="H32" s="141"/>
      <c r="I32" s="156">
        <f>SUM(G32:H32)</f>
        <v>17560000</v>
      </c>
      <c r="J32" s="155"/>
      <c r="K32" s="141"/>
      <c r="L32" s="156"/>
      <c r="M32" s="155"/>
      <c r="N32" s="141"/>
      <c r="O32" s="156"/>
      <c r="P32" s="155"/>
      <c r="Q32" s="141"/>
      <c r="R32" s="156"/>
    </row>
    <row r="33" spans="1:18" s="35" customFormat="1" ht="12" customHeight="1">
      <c r="A33" s="70" t="s">
        <v>114</v>
      </c>
      <c r="B33" s="165" t="s">
        <v>120</v>
      </c>
      <c r="C33" s="175">
        <v>3800000</v>
      </c>
      <c r="D33" s="163">
        <f t="shared" si="9"/>
        <v>3800000</v>
      </c>
      <c r="E33" s="179">
        <f t="shared" si="6"/>
        <v>1458973</v>
      </c>
      <c r="F33" s="180">
        <f t="shared" si="6"/>
        <v>5258973</v>
      </c>
      <c r="G33" s="145">
        <v>3800000</v>
      </c>
      <c r="H33" s="141">
        <v>1458973</v>
      </c>
      <c r="I33" s="156">
        <f>SUM(G33:H33)</f>
        <v>5258973</v>
      </c>
      <c r="J33" s="155"/>
      <c r="K33" s="141"/>
      <c r="L33" s="156"/>
      <c r="M33" s="155"/>
      <c r="N33" s="141"/>
      <c r="O33" s="156"/>
      <c r="P33" s="155"/>
      <c r="Q33" s="141"/>
      <c r="R33" s="156"/>
    </row>
    <row r="34" spans="1:18" s="35" customFormat="1" ht="12" customHeight="1">
      <c r="A34" s="70" t="s">
        <v>115</v>
      </c>
      <c r="B34" s="165" t="s">
        <v>121</v>
      </c>
      <c r="C34" s="175">
        <v>0</v>
      </c>
      <c r="D34" s="163">
        <f t="shared" si="9"/>
        <v>0</v>
      </c>
      <c r="E34" s="179">
        <f t="shared" si="6"/>
        <v>0</v>
      </c>
      <c r="F34" s="180">
        <f t="shared" si="6"/>
        <v>0</v>
      </c>
      <c r="G34" s="145"/>
      <c r="H34" s="141"/>
      <c r="I34" s="156">
        <f>SUM(G34:H34)</f>
        <v>0</v>
      </c>
      <c r="J34" s="155"/>
      <c r="K34" s="141"/>
      <c r="L34" s="156"/>
      <c r="M34" s="155"/>
      <c r="N34" s="141"/>
      <c r="O34" s="156"/>
      <c r="P34" s="155"/>
      <c r="Q34" s="141"/>
      <c r="R34" s="156"/>
    </row>
    <row r="35" spans="1:18" s="35" customFormat="1" ht="12" customHeight="1" thickBot="1">
      <c r="A35" s="71" t="s">
        <v>116</v>
      </c>
      <c r="B35" s="166" t="s">
        <v>122</v>
      </c>
      <c r="C35" s="175">
        <v>400000</v>
      </c>
      <c r="D35" s="163">
        <f t="shared" si="9"/>
        <v>400000</v>
      </c>
      <c r="E35" s="179">
        <f t="shared" si="6"/>
        <v>458748</v>
      </c>
      <c r="F35" s="180">
        <f t="shared" si="6"/>
        <v>858748</v>
      </c>
      <c r="G35" s="146">
        <v>400000</v>
      </c>
      <c r="H35" s="141">
        <v>413538</v>
      </c>
      <c r="I35" s="156">
        <f>SUM(G35:H35)</f>
        <v>813538</v>
      </c>
      <c r="J35" s="155"/>
      <c r="K35" s="141">
        <v>45210</v>
      </c>
      <c r="L35" s="156">
        <f>SUM(J35:K35)</f>
        <v>45210</v>
      </c>
      <c r="M35" s="155"/>
      <c r="N35" s="141"/>
      <c r="O35" s="156"/>
      <c r="P35" s="155"/>
      <c r="Q35" s="141"/>
      <c r="R35" s="156"/>
    </row>
    <row r="36" spans="1:18" s="35" customFormat="1" ht="12" customHeight="1" thickBot="1">
      <c r="A36" s="16" t="s">
        <v>7</v>
      </c>
      <c r="B36" s="147" t="s">
        <v>123</v>
      </c>
      <c r="C36" s="173">
        <f>SUM(C37:C46)</f>
        <v>22397311</v>
      </c>
      <c r="D36" s="157">
        <f aca="true" t="shared" si="10" ref="D36:R36">SUM(D37:D46)</f>
        <v>22397311</v>
      </c>
      <c r="E36" s="142">
        <f t="shared" si="10"/>
        <v>8044425</v>
      </c>
      <c r="F36" s="158">
        <f t="shared" si="10"/>
        <v>30441736</v>
      </c>
      <c r="G36" s="157">
        <f t="shared" si="10"/>
        <v>13674311</v>
      </c>
      <c r="H36" s="142">
        <f t="shared" si="10"/>
        <v>1393972</v>
      </c>
      <c r="I36" s="158">
        <f t="shared" si="10"/>
        <v>15068283</v>
      </c>
      <c r="J36" s="157">
        <f t="shared" si="10"/>
        <v>0</v>
      </c>
      <c r="K36" s="142">
        <f t="shared" si="10"/>
        <v>303130</v>
      </c>
      <c r="L36" s="158">
        <f t="shared" si="10"/>
        <v>303130</v>
      </c>
      <c r="M36" s="157">
        <f t="shared" si="10"/>
        <v>8423000</v>
      </c>
      <c r="N36" s="142">
        <f t="shared" si="10"/>
        <v>6169945</v>
      </c>
      <c r="O36" s="158">
        <f t="shared" si="10"/>
        <v>14592945</v>
      </c>
      <c r="P36" s="157">
        <f t="shared" si="10"/>
        <v>300000</v>
      </c>
      <c r="Q36" s="142">
        <f t="shared" si="10"/>
        <v>177378</v>
      </c>
      <c r="R36" s="158">
        <f t="shared" si="10"/>
        <v>477378</v>
      </c>
    </row>
    <row r="37" spans="1:18" s="35" customFormat="1" ht="12" customHeight="1">
      <c r="A37" s="69" t="s">
        <v>33</v>
      </c>
      <c r="B37" s="164" t="s">
        <v>126</v>
      </c>
      <c r="C37" s="172">
        <v>600000</v>
      </c>
      <c r="D37" s="163">
        <f aca="true" t="shared" si="11" ref="D37:F52">SUM(G37+J37+M37+P37)</f>
        <v>600000</v>
      </c>
      <c r="E37" s="179">
        <f t="shared" si="11"/>
        <v>-421162</v>
      </c>
      <c r="F37" s="180">
        <f t="shared" si="11"/>
        <v>178838</v>
      </c>
      <c r="G37" s="155">
        <v>600000</v>
      </c>
      <c r="H37" s="141">
        <v>-421162</v>
      </c>
      <c r="I37" s="156">
        <f>SUM(G37:H37)</f>
        <v>178838</v>
      </c>
      <c r="J37" s="155"/>
      <c r="K37" s="141"/>
      <c r="L37" s="156"/>
      <c r="M37" s="155"/>
      <c r="N37" s="141"/>
      <c r="O37" s="156"/>
      <c r="P37" s="155"/>
      <c r="Q37" s="141"/>
      <c r="R37" s="156"/>
    </row>
    <row r="38" spans="1:18" s="35" customFormat="1" ht="12" customHeight="1">
      <c r="A38" s="70" t="s">
        <v>34</v>
      </c>
      <c r="B38" s="165" t="s">
        <v>127</v>
      </c>
      <c r="C38" s="172">
        <v>21285000</v>
      </c>
      <c r="D38" s="163">
        <f t="shared" si="11"/>
        <v>21285000</v>
      </c>
      <c r="E38" s="179">
        <f t="shared" si="11"/>
        <v>235274</v>
      </c>
      <c r="F38" s="180">
        <f t="shared" si="11"/>
        <v>21520274</v>
      </c>
      <c r="G38" s="155">
        <v>12862000</v>
      </c>
      <c r="H38" s="141">
        <v>888938</v>
      </c>
      <c r="I38" s="156">
        <f aca="true" t="shared" si="12" ref="I38:I46">SUM(G38:H38)</f>
        <v>13750938</v>
      </c>
      <c r="J38" s="155"/>
      <c r="K38" s="141">
        <v>303130</v>
      </c>
      <c r="L38" s="156">
        <f>SUM(J38:K38)</f>
        <v>303130</v>
      </c>
      <c r="M38" s="155">
        <v>8423000</v>
      </c>
      <c r="N38" s="141">
        <v>-1434172</v>
      </c>
      <c r="O38" s="156">
        <f>SUM(M38:N38)</f>
        <v>6988828</v>
      </c>
      <c r="P38" s="155"/>
      <c r="Q38" s="141">
        <v>477378</v>
      </c>
      <c r="R38" s="156">
        <f>SUM(P38:Q38)</f>
        <v>477378</v>
      </c>
    </row>
    <row r="39" spans="1:18" s="35" customFormat="1" ht="12" customHeight="1">
      <c r="A39" s="70" t="s">
        <v>35</v>
      </c>
      <c r="B39" s="165" t="s">
        <v>128</v>
      </c>
      <c r="C39" s="172">
        <v>0</v>
      </c>
      <c r="D39" s="163">
        <f t="shared" si="11"/>
        <v>0</v>
      </c>
      <c r="E39" s="179">
        <f t="shared" si="11"/>
        <v>519963</v>
      </c>
      <c r="F39" s="180">
        <f t="shared" si="11"/>
        <v>519963</v>
      </c>
      <c r="G39" s="155"/>
      <c r="H39" s="141">
        <v>519963</v>
      </c>
      <c r="I39" s="156">
        <f t="shared" si="12"/>
        <v>519963</v>
      </c>
      <c r="J39" s="155"/>
      <c r="K39" s="141"/>
      <c r="L39" s="156"/>
      <c r="M39" s="155"/>
      <c r="N39" s="141"/>
      <c r="O39" s="156"/>
      <c r="P39" s="155"/>
      <c r="Q39" s="141"/>
      <c r="R39" s="156"/>
    </row>
    <row r="40" spans="1:18" s="35" customFormat="1" ht="12" customHeight="1">
      <c r="A40" s="70" t="s">
        <v>69</v>
      </c>
      <c r="B40" s="165" t="s">
        <v>129</v>
      </c>
      <c r="C40" s="172">
        <v>300000</v>
      </c>
      <c r="D40" s="163">
        <f t="shared" si="11"/>
        <v>300000</v>
      </c>
      <c r="E40" s="179">
        <f t="shared" si="11"/>
        <v>-250500</v>
      </c>
      <c r="F40" s="180">
        <f t="shared" si="11"/>
        <v>49500</v>
      </c>
      <c r="G40" s="155"/>
      <c r="H40" s="141">
        <v>49500</v>
      </c>
      <c r="I40" s="156">
        <f t="shared" si="12"/>
        <v>49500</v>
      </c>
      <c r="J40" s="155"/>
      <c r="K40" s="141"/>
      <c r="L40" s="156"/>
      <c r="M40" s="155"/>
      <c r="N40" s="141"/>
      <c r="O40" s="156"/>
      <c r="P40" s="155">
        <v>300000</v>
      </c>
      <c r="Q40" s="141">
        <v>-300000</v>
      </c>
      <c r="R40" s="156">
        <f>SUM(P40:Q40)</f>
        <v>0</v>
      </c>
    </row>
    <row r="41" spans="1:18" s="35" customFormat="1" ht="12" customHeight="1">
      <c r="A41" s="70" t="s">
        <v>70</v>
      </c>
      <c r="B41" s="165" t="s">
        <v>130</v>
      </c>
      <c r="C41" s="172"/>
      <c r="D41" s="163">
        <f t="shared" si="11"/>
        <v>0</v>
      </c>
      <c r="E41" s="179">
        <f t="shared" si="11"/>
        <v>7604117</v>
      </c>
      <c r="F41" s="180">
        <f t="shared" si="11"/>
        <v>7604117</v>
      </c>
      <c r="G41" s="155"/>
      <c r="H41" s="141"/>
      <c r="I41" s="156">
        <f t="shared" si="12"/>
        <v>0</v>
      </c>
      <c r="J41" s="155"/>
      <c r="K41" s="141"/>
      <c r="L41" s="156"/>
      <c r="M41" s="155"/>
      <c r="N41" s="141">
        <v>7604117</v>
      </c>
      <c r="O41" s="156">
        <f>SUM(M41:N41)</f>
        <v>7604117</v>
      </c>
      <c r="P41" s="155"/>
      <c r="Q41" s="141"/>
      <c r="R41" s="156"/>
    </row>
    <row r="42" spans="1:18" s="35" customFormat="1" ht="12" customHeight="1">
      <c r="A42" s="70" t="s">
        <v>71</v>
      </c>
      <c r="B42" s="165" t="s">
        <v>131</v>
      </c>
      <c r="C42" s="172">
        <v>212311</v>
      </c>
      <c r="D42" s="163">
        <f t="shared" si="11"/>
        <v>212311</v>
      </c>
      <c r="E42" s="179">
        <f t="shared" si="11"/>
        <v>356733</v>
      </c>
      <c r="F42" s="180">
        <f t="shared" si="11"/>
        <v>569044</v>
      </c>
      <c r="G42" s="155">
        <v>212311</v>
      </c>
      <c r="H42" s="141">
        <v>356733</v>
      </c>
      <c r="I42" s="156">
        <f t="shared" si="12"/>
        <v>569044</v>
      </c>
      <c r="J42" s="155"/>
      <c r="K42" s="141"/>
      <c r="L42" s="156"/>
      <c r="M42" s="155"/>
      <c r="N42" s="141"/>
      <c r="O42" s="156"/>
      <c r="P42" s="155"/>
      <c r="Q42" s="141"/>
      <c r="R42" s="156"/>
    </row>
    <row r="43" spans="1:18" s="35" customFormat="1" ht="12" customHeight="1">
      <c r="A43" s="70" t="s">
        <v>72</v>
      </c>
      <c r="B43" s="165" t="s">
        <v>132</v>
      </c>
      <c r="C43" s="172">
        <v>0</v>
      </c>
      <c r="D43" s="163">
        <f t="shared" si="11"/>
        <v>0</v>
      </c>
      <c r="E43" s="179">
        <f t="shared" si="11"/>
        <v>0</v>
      </c>
      <c r="F43" s="180">
        <f t="shared" si="11"/>
        <v>0</v>
      </c>
      <c r="G43" s="155"/>
      <c r="H43" s="141"/>
      <c r="I43" s="156">
        <f t="shared" si="12"/>
        <v>0</v>
      </c>
      <c r="J43" s="155"/>
      <c r="K43" s="141"/>
      <c r="L43" s="156"/>
      <c r="M43" s="155"/>
      <c r="N43" s="141"/>
      <c r="O43" s="156"/>
      <c r="P43" s="155"/>
      <c r="Q43" s="141"/>
      <c r="R43" s="156"/>
    </row>
    <row r="44" spans="1:18" s="35" customFormat="1" ht="12" customHeight="1">
      <c r="A44" s="70" t="s">
        <v>73</v>
      </c>
      <c r="B44" s="165" t="s">
        <v>133</v>
      </c>
      <c r="C44" s="172">
        <v>0</v>
      </c>
      <c r="D44" s="163">
        <f t="shared" si="11"/>
        <v>0</v>
      </c>
      <c r="E44" s="179">
        <f t="shared" si="11"/>
        <v>0</v>
      </c>
      <c r="F44" s="180">
        <f t="shared" si="11"/>
        <v>0</v>
      </c>
      <c r="G44" s="155"/>
      <c r="H44" s="141"/>
      <c r="I44" s="156">
        <f t="shared" si="12"/>
        <v>0</v>
      </c>
      <c r="J44" s="155"/>
      <c r="K44" s="141"/>
      <c r="L44" s="156"/>
      <c r="M44" s="155"/>
      <c r="N44" s="141"/>
      <c r="O44" s="156"/>
      <c r="P44" s="155"/>
      <c r="Q44" s="141"/>
      <c r="R44" s="156"/>
    </row>
    <row r="45" spans="1:18" s="35" customFormat="1" ht="12" customHeight="1">
      <c r="A45" s="70" t="s">
        <v>124</v>
      </c>
      <c r="B45" s="165" t="s">
        <v>134</v>
      </c>
      <c r="C45" s="172"/>
      <c r="D45" s="163">
        <f t="shared" si="11"/>
        <v>0</v>
      </c>
      <c r="E45" s="179">
        <f t="shared" si="11"/>
        <v>0</v>
      </c>
      <c r="F45" s="180">
        <f t="shared" si="11"/>
        <v>0</v>
      </c>
      <c r="G45" s="155"/>
      <c r="H45" s="141"/>
      <c r="I45" s="156">
        <f t="shared" si="12"/>
        <v>0</v>
      </c>
      <c r="J45" s="155"/>
      <c r="K45" s="141"/>
      <c r="L45" s="156"/>
      <c r="M45" s="155"/>
      <c r="N45" s="141"/>
      <c r="O45" s="156"/>
      <c r="P45" s="155"/>
      <c r="Q45" s="141"/>
      <c r="R45" s="156"/>
    </row>
    <row r="46" spans="1:18" s="35" customFormat="1" ht="12" customHeight="1" thickBot="1">
      <c r="A46" s="71" t="s">
        <v>125</v>
      </c>
      <c r="B46" s="166" t="s">
        <v>135</v>
      </c>
      <c r="C46" s="172"/>
      <c r="D46" s="163">
        <f t="shared" si="11"/>
        <v>0</v>
      </c>
      <c r="E46" s="179">
        <f t="shared" si="11"/>
        <v>0</v>
      </c>
      <c r="F46" s="180">
        <f t="shared" si="11"/>
        <v>0</v>
      </c>
      <c r="G46" s="155"/>
      <c r="H46" s="141"/>
      <c r="I46" s="156">
        <f t="shared" si="12"/>
        <v>0</v>
      </c>
      <c r="J46" s="155"/>
      <c r="K46" s="141"/>
      <c r="L46" s="156"/>
      <c r="M46" s="155"/>
      <c r="N46" s="141"/>
      <c r="O46" s="156"/>
      <c r="P46" s="155"/>
      <c r="Q46" s="141"/>
      <c r="R46" s="156"/>
    </row>
    <row r="47" spans="1:18" s="35" customFormat="1" ht="12" customHeight="1" thickBot="1">
      <c r="A47" s="16" t="s">
        <v>8</v>
      </c>
      <c r="B47" s="147" t="s">
        <v>136</v>
      </c>
      <c r="C47" s="173">
        <f>SUM(C48:C52)</f>
        <v>0</v>
      </c>
      <c r="D47" s="157">
        <f aca="true" t="shared" si="13" ref="D47:R47">SUM(D48:D52)</f>
        <v>0</v>
      </c>
      <c r="E47" s="142">
        <f t="shared" si="13"/>
        <v>95158</v>
      </c>
      <c r="F47" s="158">
        <f t="shared" si="13"/>
        <v>95158</v>
      </c>
      <c r="G47" s="157">
        <f t="shared" si="13"/>
        <v>0</v>
      </c>
      <c r="H47" s="142">
        <f t="shared" si="13"/>
        <v>95158</v>
      </c>
      <c r="I47" s="158">
        <f t="shared" si="13"/>
        <v>95158</v>
      </c>
      <c r="J47" s="157">
        <f t="shared" si="13"/>
        <v>0</v>
      </c>
      <c r="K47" s="142">
        <f t="shared" si="13"/>
        <v>0</v>
      </c>
      <c r="L47" s="158">
        <f t="shared" si="13"/>
        <v>0</v>
      </c>
      <c r="M47" s="157">
        <f t="shared" si="13"/>
        <v>0</v>
      </c>
      <c r="N47" s="142">
        <f t="shared" si="13"/>
        <v>0</v>
      </c>
      <c r="O47" s="158">
        <f t="shared" si="13"/>
        <v>0</v>
      </c>
      <c r="P47" s="157">
        <f t="shared" si="13"/>
        <v>0</v>
      </c>
      <c r="Q47" s="142">
        <f t="shared" si="13"/>
        <v>0</v>
      </c>
      <c r="R47" s="158">
        <f t="shared" si="13"/>
        <v>0</v>
      </c>
    </row>
    <row r="48" spans="1:18" s="35" customFormat="1" ht="12" customHeight="1">
      <c r="A48" s="69" t="s">
        <v>36</v>
      </c>
      <c r="B48" s="164" t="s">
        <v>140</v>
      </c>
      <c r="C48" s="176"/>
      <c r="D48" s="163">
        <f>SUM(G48+J48+M48+P48)</f>
        <v>0</v>
      </c>
      <c r="E48" s="179">
        <f t="shared" si="11"/>
        <v>0</v>
      </c>
      <c r="F48" s="180">
        <f t="shared" si="11"/>
        <v>0</v>
      </c>
      <c r="G48" s="155"/>
      <c r="H48" s="141"/>
      <c r="I48" s="156"/>
      <c r="J48" s="155"/>
      <c r="K48" s="141"/>
      <c r="L48" s="156"/>
      <c r="M48" s="155"/>
      <c r="N48" s="141"/>
      <c r="O48" s="156"/>
      <c r="P48" s="155"/>
      <c r="Q48" s="141"/>
      <c r="R48" s="156"/>
    </row>
    <row r="49" spans="1:18" s="35" customFormat="1" ht="12" customHeight="1">
      <c r="A49" s="70" t="s">
        <v>37</v>
      </c>
      <c r="B49" s="165" t="s">
        <v>141</v>
      </c>
      <c r="C49" s="176"/>
      <c r="D49" s="163">
        <f>SUM(G49+J49+M49+P49)</f>
        <v>0</v>
      </c>
      <c r="E49" s="179">
        <f t="shared" si="11"/>
        <v>95158</v>
      </c>
      <c r="F49" s="180">
        <f t="shared" si="11"/>
        <v>95158</v>
      </c>
      <c r="G49" s="155"/>
      <c r="H49" s="141">
        <v>95158</v>
      </c>
      <c r="I49" s="156">
        <f>SUM(G49:H49)</f>
        <v>95158</v>
      </c>
      <c r="J49" s="155"/>
      <c r="K49" s="141"/>
      <c r="L49" s="156"/>
      <c r="M49" s="155"/>
      <c r="N49" s="141"/>
      <c r="O49" s="156"/>
      <c r="P49" s="155"/>
      <c r="Q49" s="141"/>
      <c r="R49" s="156"/>
    </row>
    <row r="50" spans="1:18" s="35" customFormat="1" ht="12" customHeight="1">
      <c r="A50" s="70" t="s">
        <v>137</v>
      </c>
      <c r="B50" s="165" t="s">
        <v>142</v>
      </c>
      <c r="C50" s="176"/>
      <c r="D50" s="163">
        <f>SUM(G50+J50+M50+P50)</f>
        <v>0</v>
      </c>
      <c r="E50" s="179">
        <f t="shared" si="11"/>
        <v>0</v>
      </c>
      <c r="F50" s="180">
        <f t="shared" si="11"/>
        <v>0</v>
      </c>
      <c r="G50" s="155"/>
      <c r="H50" s="141"/>
      <c r="I50" s="156"/>
      <c r="J50" s="155"/>
      <c r="K50" s="141"/>
      <c r="L50" s="156"/>
      <c r="M50" s="155"/>
      <c r="N50" s="141"/>
      <c r="O50" s="156"/>
      <c r="P50" s="155"/>
      <c r="Q50" s="141"/>
      <c r="R50" s="156"/>
    </row>
    <row r="51" spans="1:18" s="35" customFormat="1" ht="12" customHeight="1">
      <c r="A51" s="70" t="s">
        <v>138</v>
      </c>
      <c r="B51" s="165" t="s">
        <v>143</v>
      </c>
      <c r="C51" s="176"/>
      <c r="D51" s="163">
        <f>SUM(G51+J51+M51+P51)</f>
        <v>0</v>
      </c>
      <c r="E51" s="179">
        <f t="shared" si="11"/>
        <v>0</v>
      </c>
      <c r="F51" s="180">
        <f t="shared" si="11"/>
        <v>0</v>
      </c>
      <c r="G51" s="155"/>
      <c r="H51" s="141"/>
      <c r="I51" s="156"/>
      <c r="J51" s="155"/>
      <c r="K51" s="141"/>
      <c r="L51" s="156"/>
      <c r="M51" s="155"/>
      <c r="N51" s="141"/>
      <c r="O51" s="156"/>
      <c r="P51" s="155"/>
      <c r="Q51" s="141"/>
      <c r="R51" s="156"/>
    </row>
    <row r="52" spans="1:18" s="35" customFormat="1" ht="12" customHeight="1" thickBot="1">
      <c r="A52" s="71" t="s">
        <v>139</v>
      </c>
      <c r="B52" s="166" t="s">
        <v>144</v>
      </c>
      <c r="C52" s="176"/>
      <c r="D52" s="163">
        <f>SUM(G52+J52+M52+P52)</f>
        <v>0</v>
      </c>
      <c r="E52" s="179">
        <f t="shared" si="11"/>
        <v>0</v>
      </c>
      <c r="F52" s="180">
        <f t="shared" si="11"/>
        <v>0</v>
      </c>
      <c r="G52" s="155"/>
      <c r="H52" s="141"/>
      <c r="I52" s="156"/>
      <c r="J52" s="155"/>
      <c r="K52" s="141"/>
      <c r="L52" s="156"/>
      <c r="M52" s="155"/>
      <c r="N52" s="141"/>
      <c r="O52" s="156"/>
      <c r="P52" s="155"/>
      <c r="Q52" s="141"/>
      <c r="R52" s="156"/>
    </row>
    <row r="53" spans="1:18" s="35" customFormat="1" ht="12" customHeight="1" thickBot="1">
      <c r="A53" s="16" t="s">
        <v>74</v>
      </c>
      <c r="B53" s="147" t="s">
        <v>145</v>
      </c>
      <c r="C53" s="173">
        <f>SUM(C54:C56)</f>
        <v>36000</v>
      </c>
      <c r="D53" s="157">
        <f aca="true" t="shared" si="14" ref="D53:R53">SUM(D54:D56)</f>
        <v>36000</v>
      </c>
      <c r="E53" s="142">
        <f t="shared" si="14"/>
        <v>132765</v>
      </c>
      <c r="F53" s="158">
        <f t="shared" si="14"/>
        <v>168765</v>
      </c>
      <c r="G53" s="157">
        <f t="shared" si="14"/>
        <v>36000</v>
      </c>
      <c r="H53" s="142">
        <f t="shared" si="14"/>
        <v>132765</v>
      </c>
      <c r="I53" s="158">
        <f t="shared" si="14"/>
        <v>168765</v>
      </c>
      <c r="J53" s="157">
        <f t="shared" si="14"/>
        <v>0</v>
      </c>
      <c r="K53" s="142">
        <f t="shared" si="14"/>
        <v>0</v>
      </c>
      <c r="L53" s="158">
        <f t="shared" si="14"/>
        <v>0</v>
      </c>
      <c r="M53" s="157">
        <f t="shared" si="14"/>
        <v>0</v>
      </c>
      <c r="N53" s="142">
        <f t="shared" si="14"/>
        <v>0</v>
      </c>
      <c r="O53" s="158">
        <f t="shared" si="14"/>
        <v>0</v>
      </c>
      <c r="P53" s="157">
        <f t="shared" si="14"/>
        <v>0</v>
      </c>
      <c r="Q53" s="142">
        <f t="shared" si="14"/>
        <v>0</v>
      </c>
      <c r="R53" s="158">
        <f t="shared" si="14"/>
        <v>0</v>
      </c>
    </row>
    <row r="54" spans="1:18" s="35" customFormat="1" ht="12" customHeight="1">
      <c r="A54" s="69" t="s">
        <v>38</v>
      </c>
      <c r="B54" s="164" t="s">
        <v>146</v>
      </c>
      <c r="C54" s="172"/>
      <c r="D54" s="163">
        <f>SUM(G54+J54+M54+P54)</f>
        <v>0</v>
      </c>
      <c r="E54" s="179">
        <f aca="true" t="shared" si="15" ref="E54:F84">SUM(H54+K54+N54+Q54)</f>
        <v>0</v>
      </c>
      <c r="F54" s="180">
        <f t="shared" si="15"/>
        <v>0</v>
      </c>
      <c r="G54" s="155"/>
      <c r="H54" s="141"/>
      <c r="I54" s="156"/>
      <c r="J54" s="155"/>
      <c r="K54" s="141"/>
      <c r="L54" s="156"/>
      <c r="M54" s="155"/>
      <c r="N54" s="141"/>
      <c r="O54" s="156"/>
      <c r="P54" s="155"/>
      <c r="Q54" s="141"/>
      <c r="R54" s="156"/>
    </row>
    <row r="55" spans="1:18" s="35" customFormat="1" ht="12" customHeight="1">
      <c r="A55" s="70" t="s">
        <v>39</v>
      </c>
      <c r="B55" s="165" t="s">
        <v>259</v>
      </c>
      <c r="C55" s="172"/>
      <c r="D55" s="163">
        <f>SUM(G55+J55+M55+P55)</f>
        <v>0</v>
      </c>
      <c r="E55" s="179">
        <f t="shared" si="15"/>
        <v>0</v>
      </c>
      <c r="F55" s="180">
        <f t="shared" si="15"/>
        <v>0</v>
      </c>
      <c r="G55" s="155"/>
      <c r="H55" s="141"/>
      <c r="I55" s="156"/>
      <c r="J55" s="155"/>
      <c r="K55" s="141"/>
      <c r="L55" s="156"/>
      <c r="M55" s="155"/>
      <c r="N55" s="141"/>
      <c r="O55" s="156"/>
      <c r="P55" s="155"/>
      <c r="Q55" s="141"/>
      <c r="R55" s="156"/>
    </row>
    <row r="56" spans="1:18" s="35" customFormat="1" ht="12" customHeight="1">
      <c r="A56" s="70" t="s">
        <v>149</v>
      </c>
      <c r="B56" s="165" t="s">
        <v>147</v>
      </c>
      <c r="C56" s="172">
        <v>36000</v>
      </c>
      <c r="D56" s="163">
        <f>SUM(G56+J56+M56+P56)</f>
        <v>36000</v>
      </c>
      <c r="E56" s="179">
        <f t="shared" si="15"/>
        <v>132765</v>
      </c>
      <c r="F56" s="180">
        <f t="shared" si="15"/>
        <v>168765</v>
      </c>
      <c r="G56" s="155">
        <v>36000</v>
      </c>
      <c r="H56" s="141">
        <v>132765</v>
      </c>
      <c r="I56" s="156">
        <f>SUM(G56:H56)</f>
        <v>168765</v>
      </c>
      <c r="J56" s="155"/>
      <c r="K56" s="141"/>
      <c r="L56" s="156"/>
      <c r="M56" s="155"/>
      <c r="N56" s="141"/>
      <c r="O56" s="156"/>
      <c r="P56" s="155"/>
      <c r="Q56" s="141"/>
      <c r="R56" s="156"/>
    </row>
    <row r="57" spans="1:18" s="35" customFormat="1" ht="12" customHeight="1" thickBot="1">
      <c r="A57" s="71" t="s">
        <v>150</v>
      </c>
      <c r="B57" s="166" t="s">
        <v>148</v>
      </c>
      <c r="C57" s="172"/>
      <c r="D57" s="163">
        <f>SUM(G57+J57+M57+P57)</f>
        <v>0</v>
      </c>
      <c r="E57" s="179">
        <f t="shared" si="15"/>
        <v>0</v>
      </c>
      <c r="F57" s="180">
        <f t="shared" si="15"/>
        <v>0</v>
      </c>
      <c r="G57" s="155"/>
      <c r="H57" s="141"/>
      <c r="I57" s="156"/>
      <c r="J57" s="155"/>
      <c r="K57" s="141"/>
      <c r="L57" s="156"/>
      <c r="M57" s="155"/>
      <c r="N57" s="141"/>
      <c r="O57" s="156"/>
      <c r="P57" s="155"/>
      <c r="Q57" s="141"/>
      <c r="R57" s="156"/>
    </row>
    <row r="58" spans="1:18" s="35" customFormat="1" ht="12" customHeight="1" thickBot="1">
      <c r="A58" s="16" t="s">
        <v>10</v>
      </c>
      <c r="B58" s="167" t="s">
        <v>151</v>
      </c>
      <c r="C58" s="173">
        <f>SUM(C59:C61)</f>
        <v>0</v>
      </c>
      <c r="D58" s="157">
        <f aca="true" t="shared" si="16" ref="D58:R58">SUM(D59:D61)</f>
        <v>0</v>
      </c>
      <c r="E58" s="142">
        <f t="shared" si="16"/>
        <v>0</v>
      </c>
      <c r="F58" s="158">
        <f t="shared" si="16"/>
        <v>0</v>
      </c>
      <c r="G58" s="157">
        <f t="shared" si="16"/>
        <v>0</v>
      </c>
      <c r="H58" s="142">
        <f t="shared" si="16"/>
        <v>0</v>
      </c>
      <c r="I58" s="158">
        <f t="shared" si="16"/>
        <v>0</v>
      </c>
      <c r="J58" s="157">
        <f t="shared" si="16"/>
        <v>0</v>
      </c>
      <c r="K58" s="142">
        <f t="shared" si="16"/>
        <v>0</v>
      </c>
      <c r="L58" s="158">
        <f t="shared" si="16"/>
        <v>0</v>
      </c>
      <c r="M58" s="157">
        <f t="shared" si="16"/>
        <v>0</v>
      </c>
      <c r="N58" s="142">
        <f t="shared" si="16"/>
        <v>0</v>
      </c>
      <c r="O58" s="158">
        <f t="shared" si="16"/>
        <v>0</v>
      </c>
      <c r="P58" s="157">
        <f t="shared" si="16"/>
        <v>0</v>
      </c>
      <c r="Q58" s="142">
        <f t="shared" si="16"/>
        <v>0</v>
      </c>
      <c r="R58" s="158">
        <f t="shared" si="16"/>
        <v>0</v>
      </c>
    </row>
    <row r="59" spans="1:18" s="35" customFormat="1" ht="12" customHeight="1">
      <c r="A59" s="69" t="s">
        <v>75</v>
      </c>
      <c r="B59" s="164" t="s">
        <v>153</v>
      </c>
      <c r="C59" s="177"/>
      <c r="D59" s="163">
        <f>SUM(G59+J59+M59+P59)</f>
        <v>0</v>
      </c>
      <c r="E59" s="179">
        <f t="shared" si="15"/>
        <v>0</v>
      </c>
      <c r="F59" s="180">
        <f t="shared" si="15"/>
        <v>0</v>
      </c>
      <c r="G59" s="155"/>
      <c r="H59" s="141"/>
      <c r="I59" s="156"/>
      <c r="J59" s="155"/>
      <c r="K59" s="141"/>
      <c r="L59" s="156"/>
      <c r="M59" s="155"/>
      <c r="N59" s="141"/>
      <c r="O59" s="156"/>
      <c r="P59" s="155"/>
      <c r="Q59" s="141"/>
      <c r="R59" s="156"/>
    </row>
    <row r="60" spans="1:18" s="35" customFormat="1" ht="12" customHeight="1">
      <c r="A60" s="70" t="s">
        <v>76</v>
      </c>
      <c r="B60" s="165" t="s">
        <v>260</v>
      </c>
      <c r="C60" s="177"/>
      <c r="D60" s="163">
        <f>SUM(G60+J60+M60+P60)</f>
        <v>0</v>
      </c>
      <c r="E60" s="179">
        <f t="shared" si="15"/>
        <v>0</v>
      </c>
      <c r="F60" s="180">
        <f t="shared" si="15"/>
        <v>0</v>
      </c>
      <c r="G60" s="155"/>
      <c r="H60" s="141"/>
      <c r="I60" s="156"/>
      <c r="J60" s="155"/>
      <c r="K60" s="141"/>
      <c r="L60" s="156"/>
      <c r="M60" s="155"/>
      <c r="N60" s="141"/>
      <c r="O60" s="156"/>
      <c r="P60" s="155"/>
      <c r="Q60" s="141"/>
      <c r="R60" s="156"/>
    </row>
    <row r="61" spans="1:18" s="35" customFormat="1" ht="12" customHeight="1">
      <c r="A61" s="70" t="s">
        <v>91</v>
      </c>
      <c r="B61" s="165" t="s">
        <v>154</v>
      </c>
      <c r="C61" s="177"/>
      <c r="D61" s="163">
        <f>SUM(G61+J61+M61+P61)</f>
        <v>0</v>
      </c>
      <c r="E61" s="179">
        <f t="shared" si="15"/>
        <v>0</v>
      </c>
      <c r="F61" s="180">
        <f t="shared" si="15"/>
        <v>0</v>
      </c>
      <c r="G61" s="155"/>
      <c r="H61" s="141"/>
      <c r="I61" s="156"/>
      <c r="J61" s="155"/>
      <c r="K61" s="141"/>
      <c r="L61" s="156"/>
      <c r="M61" s="155"/>
      <c r="N61" s="141"/>
      <c r="O61" s="156"/>
      <c r="P61" s="155"/>
      <c r="Q61" s="141"/>
      <c r="R61" s="156"/>
    </row>
    <row r="62" spans="1:18" s="35" customFormat="1" ht="12" customHeight="1" thickBot="1">
      <c r="A62" s="71" t="s">
        <v>152</v>
      </c>
      <c r="B62" s="166" t="s">
        <v>155</v>
      </c>
      <c r="C62" s="177"/>
      <c r="D62" s="163">
        <f>SUM(G62+J62+M62+P62)</f>
        <v>0</v>
      </c>
      <c r="E62" s="179">
        <f t="shared" si="15"/>
        <v>0</v>
      </c>
      <c r="F62" s="180">
        <f t="shared" si="15"/>
        <v>0</v>
      </c>
      <c r="G62" s="155"/>
      <c r="H62" s="141"/>
      <c r="I62" s="156"/>
      <c r="J62" s="155"/>
      <c r="K62" s="141"/>
      <c r="L62" s="156"/>
      <c r="M62" s="155"/>
      <c r="N62" s="141"/>
      <c r="O62" s="156"/>
      <c r="P62" s="155"/>
      <c r="Q62" s="141"/>
      <c r="R62" s="156"/>
    </row>
    <row r="63" spans="1:18" s="35" customFormat="1" ht="12" customHeight="1" thickBot="1">
      <c r="A63" s="16" t="s">
        <v>11</v>
      </c>
      <c r="B63" s="147" t="s">
        <v>156</v>
      </c>
      <c r="C63" s="174">
        <f>+C8+C15+C22+C29+C36+C47+C53+C58</f>
        <v>536225501</v>
      </c>
      <c r="D63" s="159">
        <f aca="true" t="shared" si="17" ref="D63:R63">+D8+D15+D22+D29+D36+D47+D53+D58</f>
        <v>804194227</v>
      </c>
      <c r="E63" s="143">
        <f t="shared" si="17"/>
        <v>-13033447</v>
      </c>
      <c r="F63" s="160">
        <f t="shared" si="17"/>
        <v>791160780</v>
      </c>
      <c r="G63" s="159">
        <f t="shared" si="17"/>
        <v>780031227</v>
      </c>
      <c r="H63" s="143">
        <f t="shared" si="17"/>
        <v>-27430800</v>
      </c>
      <c r="I63" s="160">
        <f t="shared" si="17"/>
        <v>752600427</v>
      </c>
      <c r="J63" s="159">
        <f t="shared" si="17"/>
        <v>14293000</v>
      </c>
      <c r="K63" s="143">
        <f t="shared" si="17"/>
        <v>7593600</v>
      </c>
      <c r="L63" s="160">
        <f t="shared" si="17"/>
        <v>21886600</v>
      </c>
      <c r="M63" s="159">
        <f t="shared" si="17"/>
        <v>8423000</v>
      </c>
      <c r="N63" s="143">
        <f t="shared" si="17"/>
        <v>6169945</v>
      </c>
      <c r="O63" s="160">
        <f t="shared" si="17"/>
        <v>14592945</v>
      </c>
      <c r="P63" s="159">
        <f t="shared" si="17"/>
        <v>1447000</v>
      </c>
      <c r="Q63" s="143">
        <f t="shared" si="17"/>
        <v>633808</v>
      </c>
      <c r="R63" s="160">
        <f t="shared" si="17"/>
        <v>2080808</v>
      </c>
    </row>
    <row r="64" spans="1:18" s="35" customFormat="1" ht="12" customHeight="1" thickBot="1">
      <c r="A64" s="72" t="s">
        <v>253</v>
      </c>
      <c r="B64" s="167" t="s">
        <v>158</v>
      </c>
      <c r="C64" s="173">
        <f>SUM(C65:C67)</f>
        <v>0</v>
      </c>
      <c r="D64" s="157">
        <f aca="true" t="shared" si="18" ref="D64:R64">SUM(D65:D67)</f>
        <v>0</v>
      </c>
      <c r="E64" s="142">
        <f t="shared" si="18"/>
        <v>0</v>
      </c>
      <c r="F64" s="158">
        <f t="shared" si="18"/>
        <v>0</v>
      </c>
      <c r="G64" s="157">
        <f t="shared" si="18"/>
        <v>0</v>
      </c>
      <c r="H64" s="142">
        <f t="shared" si="18"/>
        <v>0</v>
      </c>
      <c r="I64" s="158">
        <f t="shared" si="18"/>
        <v>0</v>
      </c>
      <c r="J64" s="157">
        <f t="shared" si="18"/>
        <v>0</v>
      </c>
      <c r="K64" s="142">
        <f t="shared" si="18"/>
        <v>0</v>
      </c>
      <c r="L64" s="158">
        <f t="shared" si="18"/>
        <v>0</v>
      </c>
      <c r="M64" s="157">
        <f t="shared" si="18"/>
        <v>0</v>
      </c>
      <c r="N64" s="142">
        <f t="shared" si="18"/>
        <v>0</v>
      </c>
      <c r="O64" s="158">
        <f t="shared" si="18"/>
        <v>0</v>
      </c>
      <c r="P64" s="157">
        <f t="shared" si="18"/>
        <v>0</v>
      </c>
      <c r="Q64" s="142">
        <f t="shared" si="18"/>
        <v>0</v>
      </c>
      <c r="R64" s="158">
        <f t="shared" si="18"/>
        <v>0</v>
      </c>
    </row>
    <row r="65" spans="1:18" s="35" customFormat="1" ht="12" customHeight="1">
      <c r="A65" s="69" t="s">
        <v>191</v>
      </c>
      <c r="B65" s="164" t="s">
        <v>159</v>
      </c>
      <c r="C65" s="177"/>
      <c r="D65" s="163">
        <f>SUM(G65+J65+M65+P65)</f>
        <v>0</v>
      </c>
      <c r="E65" s="179">
        <f t="shared" si="15"/>
        <v>0</v>
      </c>
      <c r="F65" s="180">
        <f t="shared" si="15"/>
        <v>0</v>
      </c>
      <c r="G65" s="155"/>
      <c r="H65" s="141"/>
      <c r="I65" s="156"/>
      <c r="J65" s="155"/>
      <c r="K65" s="141"/>
      <c r="L65" s="156"/>
      <c r="M65" s="155"/>
      <c r="N65" s="141"/>
      <c r="O65" s="156"/>
      <c r="P65" s="155"/>
      <c r="Q65" s="141"/>
      <c r="R65" s="156"/>
    </row>
    <row r="66" spans="1:18" s="35" customFormat="1" ht="12" customHeight="1">
      <c r="A66" s="70" t="s">
        <v>200</v>
      </c>
      <c r="B66" s="165" t="s">
        <v>160</v>
      </c>
      <c r="C66" s="177"/>
      <c r="D66" s="163">
        <f>SUM(G66+J66+M66+P66)</f>
        <v>0</v>
      </c>
      <c r="E66" s="179">
        <f t="shared" si="15"/>
        <v>0</v>
      </c>
      <c r="F66" s="180">
        <f t="shared" si="15"/>
        <v>0</v>
      </c>
      <c r="G66" s="155"/>
      <c r="H66" s="141"/>
      <c r="I66" s="156"/>
      <c r="J66" s="155"/>
      <c r="K66" s="141"/>
      <c r="L66" s="156"/>
      <c r="M66" s="155"/>
      <c r="N66" s="141"/>
      <c r="O66" s="156"/>
      <c r="P66" s="155"/>
      <c r="Q66" s="141"/>
      <c r="R66" s="156"/>
    </row>
    <row r="67" spans="1:18" s="35" customFormat="1" ht="12" customHeight="1" thickBot="1">
      <c r="A67" s="71" t="s">
        <v>201</v>
      </c>
      <c r="B67" s="166" t="s">
        <v>161</v>
      </c>
      <c r="C67" s="177"/>
      <c r="D67" s="163">
        <f>SUM(G67+J67+M67+P67)</f>
        <v>0</v>
      </c>
      <c r="E67" s="179">
        <f t="shared" si="15"/>
        <v>0</v>
      </c>
      <c r="F67" s="180">
        <f t="shared" si="15"/>
        <v>0</v>
      </c>
      <c r="G67" s="155"/>
      <c r="H67" s="141"/>
      <c r="I67" s="156"/>
      <c r="J67" s="155"/>
      <c r="K67" s="141"/>
      <c r="L67" s="156"/>
      <c r="M67" s="155"/>
      <c r="N67" s="141"/>
      <c r="O67" s="156"/>
      <c r="P67" s="155"/>
      <c r="Q67" s="141"/>
      <c r="R67" s="156"/>
    </row>
    <row r="68" spans="1:18" s="35" customFormat="1" ht="12" customHeight="1" thickBot="1">
      <c r="A68" s="72" t="s">
        <v>162</v>
      </c>
      <c r="B68" s="167" t="s">
        <v>163</v>
      </c>
      <c r="C68" s="173">
        <f>SUM(C69:C72)</f>
        <v>0</v>
      </c>
      <c r="D68" s="157">
        <f aca="true" t="shared" si="19" ref="D68:R68">SUM(D69:D72)</f>
        <v>0</v>
      </c>
      <c r="E68" s="142">
        <f t="shared" si="19"/>
        <v>0</v>
      </c>
      <c r="F68" s="158">
        <f t="shared" si="19"/>
        <v>0</v>
      </c>
      <c r="G68" s="157">
        <f t="shared" si="19"/>
        <v>0</v>
      </c>
      <c r="H68" s="142">
        <f t="shared" si="19"/>
        <v>0</v>
      </c>
      <c r="I68" s="158">
        <f t="shared" si="19"/>
        <v>0</v>
      </c>
      <c r="J68" s="157">
        <f t="shared" si="19"/>
        <v>0</v>
      </c>
      <c r="K68" s="142">
        <f t="shared" si="19"/>
        <v>0</v>
      </c>
      <c r="L68" s="158">
        <f t="shared" si="19"/>
        <v>0</v>
      </c>
      <c r="M68" s="157">
        <f t="shared" si="19"/>
        <v>0</v>
      </c>
      <c r="N68" s="142">
        <f t="shared" si="19"/>
        <v>0</v>
      </c>
      <c r="O68" s="158">
        <f t="shared" si="19"/>
        <v>0</v>
      </c>
      <c r="P68" s="157">
        <f t="shared" si="19"/>
        <v>0</v>
      </c>
      <c r="Q68" s="142">
        <f t="shared" si="19"/>
        <v>0</v>
      </c>
      <c r="R68" s="158">
        <f t="shared" si="19"/>
        <v>0</v>
      </c>
    </row>
    <row r="69" spans="1:18" s="35" customFormat="1" ht="12" customHeight="1">
      <c r="A69" s="69" t="s">
        <v>62</v>
      </c>
      <c r="B69" s="164" t="s">
        <v>164</v>
      </c>
      <c r="C69" s="177"/>
      <c r="D69" s="163">
        <f>SUM(G69+J69+M69+P69)</f>
        <v>0</v>
      </c>
      <c r="E69" s="179">
        <f t="shared" si="15"/>
        <v>0</v>
      </c>
      <c r="F69" s="180">
        <f t="shared" si="15"/>
        <v>0</v>
      </c>
      <c r="G69" s="155"/>
      <c r="H69" s="141"/>
      <c r="I69" s="156"/>
      <c r="J69" s="155"/>
      <c r="K69" s="141"/>
      <c r="L69" s="156"/>
      <c r="M69" s="155"/>
      <c r="N69" s="141"/>
      <c r="O69" s="156"/>
      <c r="P69" s="155"/>
      <c r="Q69" s="141"/>
      <c r="R69" s="156"/>
    </row>
    <row r="70" spans="1:18" s="35" customFormat="1" ht="12" customHeight="1">
      <c r="A70" s="70" t="s">
        <v>63</v>
      </c>
      <c r="B70" s="165" t="s">
        <v>165</v>
      </c>
      <c r="C70" s="177"/>
      <c r="D70" s="163">
        <f>SUM(G70+J70+M70+P70)</f>
        <v>0</v>
      </c>
      <c r="E70" s="179">
        <f t="shared" si="15"/>
        <v>0</v>
      </c>
      <c r="F70" s="180">
        <f t="shared" si="15"/>
        <v>0</v>
      </c>
      <c r="G70" s="155"/>
      <c r="H70" s="141"/>
      <c r="I70" s="156"/>
      <c r="J70" s="155"/>
      <c r="K70" s="141"/>
      <c r="L70" s="156"/>
      <c r="M70" s="155"/>
      <c r="N70" s="141"/>
      <c r="O70" s="156"/>
      <c r="P70" s="155"/>
      <c r="Q70" s="141"/>
      <c r="R70" s="156"/>
    </row>
    <row r="71" spans="1:18" s="35" customFormat="1" ht="12" customHeight="1">
      <c r="A71" s="70" t="s">
        <v>192</v>
      </c>
      <c r="B71" s="165" t="s">
        <v>166</v>
      </c>
      <c r="C71" s="177"/>
      <c r="D71" s="163">
        <f>SUM(G71+J71+M71+P71)</f>
        <v>0</v>
      </c>
      <c r="E71" s="179">
        <f t="shared" si="15"/>
        <v>0</v>
      </c>
      <c r="F71" s="180">
        <f t="shared" si="15"/>
        <v>0</v>
      </c>
      <c r="G71" s="155"/>
      <c r="H71" s="141"/>
      <c r="I71" s="156"/>
      <c r="J71" s="155"/>
      <c r="K71" s="141"/>
      <c r="L71" s="156"/>
      <c r="M71" s="155"/>
      <c r="N71" s="141"/>
      <c r="O71" s="156"/>
      <c r="P71" s="155"/>
      <c r="Q71" s="141"/>
      <c r="R71" s="156"/>
    </row>
    <row r="72" spans="1:18" s="35" customFormat="1" ht="12" customHeight="1" thickBot="1">
      <c r="A72" s="71" t="s">
        <v>193</v>
      </c>
      <c r="B72" s="166" t="s">
        <v>167</v>
      </c>
      <c r="C72" s="177"/>
      <c r="D72" s="163">
        <f>SUM(G72+J72+M72+P72)</f>
        <v>0</v>
      </c>
      <c r="E72" s="179">
        <f t="shared" si="15"/>
        <v>0</v>
      </c>
      <c r="F72" s="180">
        <f t="shared" si="15"/>
        <v>0</v>
      </c>
      <c r="G72" s="155"/>
      <c r="H72" s="141"/>
      <c r="I72" s="156"/>
      <c r="J72" s="155"/>
      <c r="K72" s="141"/>
      <c r="L72" s="156"/>
      <c r="M72" s="155"/>
      <c r="N72" s="141"/>
      <c r="O72" s="156"/>
      <c r="P72" s="155"/>
      <c r="Q72" s="141"/>
      <c r="R72" s="156"/>
    </row>
    <row r="73" spans="1:18" s="35" customFormat="1" ht="12" customHeight="1" thickBot="1">
      <c r="A73" s="72" t="s">
        <v>168</v>
      </c>
      <c r="B73" s="167" t="s">
        <v>169</v>
      </c>
      <c r="C73" s="173">
        <f>SUM(C74:C75)</f>
        <v>19094000</v>
      </c>
      <c r="D73" s="157">
        <f aca="true" t="shared" si="20" ref="D73:R73">SUM(D74:D75)</f>
        <v>61535079</v>
      </c>
      <c r="E73" s="142">
        <f t="shared" si="20"/>
        <v>8000</v>
      </c>
      <c r="F73" s="158">
        <f t="shared" si="20"/>
        <v>61543079</v>
      </c>
      <c r="G73" s="157">
        <f t="shared" si="20"/>
        <v>55003145</v>
      </c>
      <c r="H73" s="142">
        <f t="shared" si="20"/>
        <v>3000</v>
      </c>
      <c r="I73" s="158">
        <f t="shared" si="20"/>
        <v>55006145</v>
      </c>
      <c r="J73" s="157">
        <f t="shared" si="20"/>
        <v>362578</v>
      </c>
      <c r="K73" s="142">
        <f t="shared" si="20"/>
        <v>5000</v>
      </c>
      <c r="L73" s="158">
        <f t="shared" si="20"/>
        <v>367578</v>
      </c>
      <c r="M73" s="157">
        <f t="shared" si="20"/>
        <v>4028120</v>
      </c>
      <c r="N73" s="142">
        <f t="shared" si="20"/>
        <v>0</v>
      </c>
      <c r="O73" s="158">
        <f t="shared" si="20"/>
        <v>4028120</v>
      </c>
      <c r="P73" s="157">
        <f t="shared" si="20"/>
        <v>2141236</v>
      </c>
      <c r="Q73" s="142">
        <f t="shared" si="20"/>
        <v>0</v>
      </c>
      <c r="R73" s="158">
        <f t="shared" si="20"/>
        <v>2141236</v>
      </c>
    </row>
    <row r="74" spans="1:18" s="35" customFormat="1" ht="12" customHeight="1">
      <c r="A74" s="69" t="s">
        <v>194</v>
      </c>
      <c r="B74" s="164" t="s">
        <v>170</v>
      </c>
      <c r="C74" s="177">
        <v>19094000</v>
      </c>
      <c r="D74" s="163">
        <f aca="true" t="shared" si="21" ref="D74:F140">SUM(G74+J74+M74+P74)</f>
        <v>61535079</v>
      </c>
      <c r="E74" s="179">
        <f t="shared" si="15"/>
        <v>8000</v>
      </c>
      <c r="F74" s="180">
        <f t="shared" si="15"/>
        <v>61543079</v>
      </c>
      <c r="G74" s="155">
        <v>55003145</v>
      </c>
      <c r="H74" s="141">
        <v>3000</v>
      </c>
      <c r="I74" s="156">
        <f>SUM(G74:H74)</f>
        <v>55006145</v>
      </c>
      <c r="J74" s="155">
        <v>362578</v>
      </c>
      <c r="K74" s="141">
        <v>5000</v>
      </c>
      <c r="L74" s="156">
        <f>SUM(J74:K74)</f>
        <v>367578</v>
      </c>
      <c r="M74" s="155">
        <v>4028120</v>
      </c>
      <c r="N74" s="141"/>
      <c r="O74" s="156">
        <f>SUM(M74:N74)</f>
        <v>4028120</v>
      </c>
      <c r="P74" s="155">
        <v>2141236</v>
      </c>
      <c r="Q74" s="141"/>
      <c r="R74" s="156">
        <f>SUM(P74:Q74)</f>
        <v>2141236</v>
      </c>
    </row>
    <row r="75" spans="1:18" s="35" customFormat="1" ht="12" customHeight="1" thickBot="1">
      <c r="A75" s="71" t="s">
        <v>195</v>
      </c>
      <c r="B75" s="166" t="s">
        <v>171</v>
      </c>
      <c r="C75" s="177">
        <f>SUM(D75)</f>
        <v>0</v>
      </c>
      <c r="D75" s="163">
        <f t="shared" si="21"/>
        <v>0</v>
      </c>
      <c r="E75" s="179">
        <f t="shared" si="15"/>
        <v>0</v>
      </c>
      <c r="F75" s="180">
        <f t="shared" si="15"/>
        <v>0</v>
      </c>
      <c r="G75" s="155"/>
      <c r="H75" s="141"/>
      <c r="I75" s="156"/>
      <c r="J75" s="155"/>
      <c r="K75" s="141"/>
      <c r="L75" s="156"/>
      <c r="M75" s="155"/>
      <c r="N75" s="141"/>
      <c r="O75" s="156"/>
      <c r="P75" s="155"/>
      <c r="Q75" s="141"/>
      <c r="R75" s="156"/>
    </row>
    <row r="76" spans="1:18" s="34" customFormat="1" ht="12" customHeight="1" thickBot="1">
      <c r="A76" s="72" t="s">
        <v>172</v>
      </c>
      <c r="B76" s="167" t="s">
        <v>173</v>
      </c>
      <c r="C76" s="173">
        <f>SUM(C77:C79)</f>
        <v>183842000</v>
      </c>
      <c r="D76" s="157">
        <f aca="true" t="shared" si="22" ref="D76:R76">SUM(D77:D79)</f>
        <v>184825980</v>
      </c>
      <c r="E76" s="142">
        <f t="shared" si="22"/>
        <v>8125972</v>
      </c>
      <c r="F76" s="158">
        <f t="shared" si="22"/>
        <v>192951952</v>
      </c>
      <c r="G76" s="157">
        <f t="shared" si="22"/>
        <v>0</v>
      </c>
      <c r="H76" s="142">
        <f t="shared" si="22"/>
        <v>10257750</v>
      </c>
      <c r="I76" s="158">
        <f t="shared" si="22"/>
        <v>10257750</v>
      </c>
      <c r="J76" s="157">
        <f t="shared" si="22"/>
        <v>82236000</v>
      </c>
      <c r="K76" s="142">
        <f t="shared" si="22"/>
        <v>6737288</v>
      </c>
      <c r="L76" s="158">
        <f t="shared" si="22"/>
        <v>88973288</v>
      </c>
      <c r="M76" s="157">
        <f t="shared" si="22"/>
        <v>88957980</v>
      </c>
      <c r="N76" s="142">
        <f t="shared" si="22"/>
        <v>-624109</v>
      </c>
      <c r="O76" s="158">
        <f t="shared" si="22"/>
        <v>88333871</v>
      </c>
      <c r="P76" s="157">
        <f t="shared" si="22"/>
        <v>13632000</v>
      </c>
      <c r="Q76" s="142">
        <f t="shared" si="22"/>
        <v>-8244957</v>
      </c>
      <c r="R76" s="158">
        <f t="shared" si="22"/>
        <v>5387043</v>
      </c>
    </row>
    <row r="77" spans="1:18" s="35" customFormat="1" ht="12" customHeight="1">
      <c r="A77" s="69" t="s">
        <v>196</v>
      </c>
      <c r="B77" s="164" t="s">
        <v>283</v>
      </c>
      <c r="C77" s="177">
        <v>183842000</v>
      </c>
      <c r="D77" s="163">
        <f t="shared" si="21"/>
        <v>184825980</v>
      </c>
      <c r="E77" s="179">
        <f t="shared" si="15"/>
        <v>-2131778</v>
      </c>
      <c r="F77" s="180">
        <f t="shared" si="15"/>
        <v>182694202</v>
      </c>
      <c r="G77" s="155"/>
      <c r="H77" s="141"/>
      <c r="I77" s="156"/>
      <c r="J77" s="155">
        <v>82236000</v>
      </c>
      <c r="K77" s="141">
        <v>6737288</v>
      </c>
      <c r="L77" s="156">
        <f>SUM(J77:K77)</f>
        <v>88973288</v>
      </c>
      <c r="M77" s="155">
        <v>88957980</v>
      </c>
      <c r="N77" s="141">
        <v>-624109</v>
      </c>
      <c r="O77" s="156">
        <f>SUM(M77:N77)</f>
        <v>88333871</v>
      </c>
      <c r="P77" s="155">
        <v>13632000</v>
      </c>
      <c r="Q77" s="141">
        <v>-8244957</v>
      </c>
      <c r="R77" s="156">
        <f>SUM(P77:Q77)</f>
        <v>5387043</v>
      </c>
    </row>
    <row r="78" spans="1:18" s="35" customFormat="1" ht="12" customHeight="1">
      <c r="A78" s="70" t="s">
        <v>197</v>
      </c>
      <c r="B78" s="165" t="s">
        <v>284</v>
      </c>
      <c r="C78" s="177"/>
      <c r="D78" s="163">
        <f t="shared" si="21"/>
        <v>0</v>
      </c>
      <c r="E78" s="179">
        <f t="shared" si="15"/>
        <v>10257750</v>
      </c>
      <c r="F78" s="180">
        <f t="shared" si="15"/>
        <v>10257750</v>
      </c>
      <c r="G78" s="155"/>
      <c r="H78" s="141">
        <v>10257750</v>
      </c>
      <c r="I78" s="156">
        <f>SUM(G78:H78)</f>
        <v>10257750</v>
      </c>
      <c r="J78" s="155"/>
      <c r="K78" s="141"/>
      <c r="L78" s="156"/>
      <c r="M78" s="155"/>
      <c r="N78" s="141"/>
      <c r="O78" s="156"/>
      <c r="P78" s="155"/>
      <c r="Q78" s="141"/>
      <c r="R78" s="156"/>
    </row>
    <row r="79" spans="1:18" s="35" customFormat="1" ht="12" customHeight="1" thickBot="1">
      <c r="A79" s="71" t="s">
        <v>198</v>
      </c>
      <c r="B79" s="166" t="s">
        <v>176</v>
      </c>
      <c r="C79" s="177"/>
      <c r="D79" s="163">
        <f t="shared" si="21"/>
        <v>0</v>
      </c>
      <c r="E79" s="179">
        <f t="shared" si="15"/>
        <v>0</v>
      </c>
      <c r="F79" s="180">
        <f t="shared" si="15"/>
        <v>0</v>
      </c>
      <c r="G79" s="155"/>
      <c r="H79" s="141"/>
      <c r="I79" s="156"/>
      <c r="J79" s="155"/>
      <c r="K79" s="141"/>
      <c r="L79" s="156"/>
      <c r="M79" s="155"/>
      <c r="N79" s="141"/>
      <c r="O79" s="156"/>
      <c r="P79" s="155"/>
      <c r="Q79" s="141"/>
      <c r="R79" s="156"/>
    </row>
    <row r="80" spans="1:18" s="35" customFormat="1" ht="12" customHeight="1" thickBot="1">
      <c r="A80" s="72" t="s">
        <v>177</v>
      </c>
      <c r="B80" s="167" t="s">
        <v>199</v>
      </c>
      <c r="C80" s="173">
        <f>SUM(C81:C84)</f>
        <v>0</v>
      </c>
      <c r="D80" s="157">
        <f aca="true" t="shared" si="23" ref="D80:R80">SUM(D81:D84)</f>
        <v>0</v>
      </c>
      <c r="E80" s="142">
        <f t="shared" si="23"/>
        <v>0</v>
      </c>
      <c r="F80" s="158">
        <f t="shared" si="23"/>
        <v>0</v>
      </c>
      <c r="G80" s="157">
        <f t="shared" si="23"/>
        <v>0</v>
      </c>
      <c r="H80" s="142">
        <f t="shared" si="23"/>
        <v>0</v>
      </c>
      <c r="I80" s="158">
        <f t="shared" si="23"/>
        <v>0</v>
      </c>
      <c r="J80" s="157">
        <f t="shared" si="23"/>
        <v>0</v>
      </c>
      <c r="K80" s="142">
        <f t="shared" si="23"/>
        <v>0</v>
      </c>
      <c r="L80" s="158">
        <f t="shared" si="23"/>
        <v>0</v>
      </c>
      <c r="M80" s="157">
        <f t="shared" si="23"/>
        <v>0</v>
      </c>
      <c r="N80" s="142">
        <f t="shared" si="23"/>
        <v>0</v>
      </c>
      <c r="O80" s="158">
        <f t="shared" si="23"/>
        <v>0</v>
      </c>
      <c r="P80" s="157">
        <f t="shared" si="23"/>
        <v>0</v>
      </c>
      <c r="Q80" s="142">
        <f t="shared" si="23"/>
        <v>0</v>
      </c>
      <c r="R80" s="158">
        <f t="shared" si="23"/>
        <v>0</v>
      </c>
    </row>
    <row r="81" spans="1:18" s="35" customFormat="1" ht="12" customHeight="1">
      <c r="A81" s="73" t="s">
        <v>178</v>
      </c>
      <c r="B81" s="164" t="s">
        <v>179</v>
      </c>
      <c r="C81" s="177"/>
      <c r="D81" s="163">
        <f t="shared" si="21"/>
        <v>0</v>
      </c>
      <c r="E81" s="179">
        <f t="shared" si="15"/>
        <v>0</v>
      </c>
      <c r="F81" s="180">
        <f t="shared" si="15"/>
        <v>0</v>
      </c>
      <c r="G81" s="155"/>
      <c r="H81" s="141"/>
      <c r="I81" s="156"/>
      <c r="J81" s="155"/>
      <c r="K81" s="141"/>
      <c r="L81" s="156"/>
      <c r="M81" s="155"/>
      <c r="N81" s="141"/>
      <c r="O81" s="156"/>
      <c r="P81" s="155"/>
      <c r="Q81" s="141"/>
      <c r="R81" s="156"/>
    </row>
    <row r="82" spans="1:18" s="35" customFormat="1" ht="12" customHeight="1">
      <c r="A82" s="74" t="s">
        <v>180</v>
      </c>
      <c r="B82" s="165" t="s">
        <v>181</v>
      </c>
      <c r="C82" s="177"/>
      <c r="D82" s="163">
        <f t="shared" si="21"/>
        <v>0</v>
      </c>
      <c r="E82" s="179">
        <f t="shared" si="15"/>
        <v>0</v>
      </c>
      <c r="F82" s="180">
        <f t="shared" si="15"/>
        <v>0</v>
      </c>
      <c r="G82" s="155"/>
      <c r="H82" s="141"/>
      <c r="I82" s="156"/>
      <c r="J82" s="155"/>
      <c r="K82" s="141"/>
      <c r="L82" s="156"/>
      <c r="M82" s="155"/>
      <c r="N82" s="141"/>
      <c r="O82" s="156"/>
      <c r="P82" s="155"/>
      <c r="Q82" s="141"/>
      <c r="R82" s="156"/>
    </row>
    <row r="83" spans="1:18" s="35" customFormat="1" ht="12" customHeight="1">
      <c r="A83" s="74" t="s">
        <v>182</v>
      </c>
      <c r="B83" s="165" t="s">
        <v>183</v>
      </c>
      <c r="C83" s="177"/>
      <c r="D83" s="163">
        <f t="shared" si="21"/>
        <v>0</v>
      </c>
      <c r="E83" s="179">
        <f t="shared" si="15"/>
        <v>0</v>
      </c>
      <c r="F83" s="180">
        <f t="shared" si="15"/>
        <v>0</v>
      </c>
      <c r="G83" s="155"/>
      <c r="H83" s="141"/>
      <c r="I83" s="156"/>
      <c r="J83" s="155"/>
      <c r="K83" s="141"/>
      <c r="L83" s="156"/>
      <c r="M83" s="155"/>
      <c r="N83" s="141"/>
      <c r="O83" s="156"/>
      <c r="P83" s="155"/>
      <c r="Q83" s="141"/>
      <c r="R83" s="156"/>
    </row>
    <row r="84" spans="1:18" s="34" customFormat="1" ht="12" customHeight="1" thickBot="1">
      <c r="A84" s="75" t="s">
        <v>184</v>
      </c>
      <c r="B84" s="166" t="s">
        <v>185</v>
      </c>
      <c r="C84" s="177"/>
      <c r="D84" s="163">
        <f t="shared" si="21"/>
        <v>0</v>
      </c>
      <c r="E84" s="179">
        <f t="shared" si="15"/>
        <v>0</v>
      </c>
      <c r="F84" s="180">
        <f t="shared" si="15"/>
        <v>0</v>
      </c>
      <c r="G84" s="153"/>
      <c r="H84" s="140"/>
      <c r="I84" s="154"/>
      <c r="J84" s="153"/>
      <c r="K84" s="140"/>
      <c r="L84" s="154"/>
      <c r="M84" s="153"/>
      <c r="N84" s="140"/>
      <c r="O84" s="154"/>
      <c r="P84" s="153"/>
      <c r="Q84" s="140"/>
      <c r="R84" s="154"/>
    </row>
    <row r="85" spans="1:18" s="34" customFormat="1" ht="12" customHeight="1" thickBot="1">
      <c r="A85" s="72" t="s">
        <v>186</v>
      </c>
      <c r="B85" s="167" t="s">
        <v>187</v>
      </c>
      <c r="C85" s="178"/>
      <c r="D85" s="161"/>
      <c r="E85" s="144"/>
      <c r="F85" s="162"/>
      <c r="G85" s="161"/>
      <c r="H85" s="144"/>
      <c r="I85" s="162"/>
      <c r="J85" s="161"/>
      <c r="K85" s="144"/>
      <c r="L85" s="162"/>
      <c r="M85" s="161"/>
      <c r="N85" s="144"/>
      <c r="O85" s="162"/>
      <c r="P85" s="161"/>
      <c r="Q85" s="144"/>
      <c r="R85" s="162"/>
    </row>
    <row r="86" spans="1:18" s="34" customFormat="1" ht="12" customHeight="1" thickBot="1">
      <c r="A86" s="72" t="s">
        <v>188</v>
      </c>
      <c r="B86" s="168" t="s">
        <v>189</v>
      </c>
      <c r="C86" s="174">
        <f>+C64+C68+C73+C76+C80+C85</f>
        <v>202936000</v>
      </c>
      <c r="D86" s="159">
        <f aca="true" t="shared" si="24" ref="D86:R86">+D64+D68+D73+D76+D80+D85</f>
        <v>246361059</v>
      </c>
      <c r="E86" s="143">
        <f t="shared" si="24"/>
        <v>8133972</v>
      </c>
      <c r="F86" s="160">
        <f t="shared" si="24"/>
        <v>254495031</v>
      </c>
      <c r="G86" s="159">
        <f t="shared" si="24"/>
        <v>55003145</v>
      </c>
      <c r="H86" s="143">
        <f t="shared" si="24"/>
        <v>10260750</v>
      </c>
      <c r="I86" s="160">
        <f t="shared" si="24"/>
        <v>65263895</v>
      </c>
      <c r="J86" s="159">
        <f t="shared" si="24"/>
        <v>82598578</v>
      </c>
      <c r="K86" s="143">
        <f t="shared" si="24"/>
        <v>6742288</v>
      </c>
      <c r="L86" s="160">
        <f t="shared" si="24"/>
        <v>89340866</v>
      </c>
      <c r="M86" s="159">
        <f t="shared" si="24"/>
        <v>92986100</v>
      </c>
      <c r="N86" s="143">
        <f t="shared" si="24"/>
        <v>-624109</v>
      </c>
      <c r="O86" s="160">
        <f t="shared" si="24"/>
        <v>92361991</v>
      </c>
      <c r="P86" s="159">
        <f t="shared" si="24"/>
        <v>15773236</v>
      </c>
      <c r="Q86" s="143">
        <f t="shared" si="24"/>
        <v>-8244957</v>
      </c>
      <c r="R86" s="160">
        <f t="shared" si="24"/>
        <v>7528279</v>
      </c>
    </row>
    <row r="87" spans="1:18" s="34" customFormat="1" ht="12" customHeight="1" thickBot="1">
      <c r="A87" s="76" t="s">
        <v>202</v>
      </c>
      <c r="B87" s="169" t="s">
        <v>254</v>
      </c>
      <c r="C87" s="174">
        <f>+C63+C86</f>
        <v>739161501</v>
      </c>
      <c r="D87" s="159">
        <f aca="true" t="shared" si="25" ref="D87:R87">+D63+D86</f>
        <v>1050555286</v>
      </c>
      <c r="E87" s="143">
        <f t="shared" si="25"/>
        <v>-4899475</v>
      </c>
      <c r="F87" s="160">
        <f t="shared" si="25"/>
        <v>1045655811</v>
      </c>
      <c r="G87" s="159">
        <f t="shared" si="25"/>
        <v>835034372</v>
      </c>
      <c r="H87" s="143">
        <f t="shared" si="25"/>
        <v>-17170050</v>
      </c>
      <c r="I87" s="160">
        <f t="shared" si="25"/>
        <v>817864322</v>
      </c>
      <c r="J87" s="159">
        <f t="shared" si="25"/>
        <v>96891578</v>
      </c>
      <c r="K87" s="143">
        <f t="shared" si="25"/>
        <v>14335888</v>
      </c>
      <c r="L87" s="160">
        <f t="shared" si="25"/>
        <v>111227466</v>
      </c>
      <c r="M87" s="159">
        <f t="shared" si="25"/>
        <v>101409100</v>
      </c>
      <c r="N87" s="143">
        <f t="shared" si="25"/>
        <v>5545836</v>
      </c>
      <c r="O87" s="160">
        <f t="shared" si="25"/>
        <v>106954936</v>
      </c>
      <c r="P87" s="159">
        <f t="shared" si="25"/>
        <v>17220236</v>
      </c>
      <c r="Q87" s="143">
        <f t="shared" si="25"/>
        <v>-7611149</v>
      </c>
      <c r="R87" s="160">
        <f t="shared" si="25"/>
        <v>9609087</v>
      </c>
    </row>
    <row r="88" spans="1:18" s="35" customFormat="1" ht="15" customHeight="1">
      <c r="A88" s="47"/>
      <c r="B88" s="135"/>
      <c r="C88" s="136"/>
      <c r="D88" s="137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</row>
    <row r="89" spans="1:3" s="1" customFormat="1" ht="16.5" customHeight="1" thickBot="1">
      <c r="A89" s="42"/>
      <c r="B89" s="43"/>
      <c r="C89" s="49" t="s">
        <v>287</v>
      </c>
    </row>
    <row r="90" spans="1:18" s="33" customFormat="1" ht="21" customHeight="1">
      <c r="A90" s="57" t="s">
        <v>22</v>
      </c>
      <c r="B90" s="312" t="s">
        <v>272</v>
      </c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4"/>
    </row>
    <row r="91" spans="1:18" s="33" customFormat="1" ht="16.5" thickBot="1">
      <c r="A91" s="44" t="s">
        <v>85</v>
      </c>
      <c r="B91" s="315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7"/>
    </row>
    <row r="92" spans="1:18" s="122" customFormat="1" ht="15.75" customHeight="1" thickBot="1">
      <c r="A92" s="121"/>
      <c r="B92" s="127"/>
      <c r="C92" s="128" t="s">
        <v>16</v>
      </c>
      <c r="D92" s="310" t="s">
        <v>263</v>
      </c>
      <c r="E92" s="310"/>
      <c r="F92" s="311"/>
      <c r="G92" s="309" t="s">
        <v>264</v>
      </c>
      <c r="H92" s="310"/>
      <c r="I92" s="311"/>
      <c r="J92" s="309" t="s">
        <v>265</v>
      </c>
      <c r="K92" s="310"/>
      <c r="L92" s="311"/>
      <c r="M92" s="309" t="s">
        <v>282</v>
      </c>
      <c r="N92" s="310"/>
      <c r="O92" s="311"/>
      <c r="P92" s="309" t="s">
        <v>266</v>
      </c>
      <c r="Q92" s="310"/>
      <c r="R92" s="311"/>
    </row>
    <row r="93" spans="1:18" ht="51.75" customHeight="1" thickBot="1">
      <c r="A93" s="58" t="s">
        <v>86</v>
      </c>
      <c r="B93" s="126" t="s">
        <v>17</v>
      </c>
      <c r="C93" s="196" t="s">
        <v>278</v>
      </c>
      <c r="D93" s="124" t="s">
        <v>279</v>
      </c>
      <c r="E93" s="119" t="s">
        <v>280</v>
      </c>
      <c r="F93" s="124" t="s">
        <v>279</v>
      </c>
      <c r="G93" s="124" t="s">
        <v>279</v>
      </c>
      <c r="H93" s="119" t="s">
        <v>280</v>
      </c>
      <c r="I93" s="124" t="s">
        <v>279</v>
      </c>
      <c r="J93" s="124" t="s">
        <v>279</v>
      </c>
      <c r="K93" s="119" t="s">
        <v>280</v>
      </c>
      <c r="L93" s="124" t="s">
        <v>279</v>
      </c>
      <c r="M93" s="124" t="s">
        <v>279</v>
      </c>
      <c r="N93" s="119" t="s">
        <v>280</v>
      </c>
      <c r="O93" s="124" t="s">
        <v>279</v>
      </c>
      <c r="P93" s="124" t="s">
        <v>279</v>
      </c>
      <c r="Q93" s="119" t="s">
        <v>280</v>
      </c>
      <c r="R93" s="124" t="s">
        <v>279</v>
      </c>
    </row>
    <row r="94" spans="1:18" s="32" customFormat="1" ht="12.75" customHeight="1" thickBot="1">
      <c r="A94" s="39">
        <v>1</v>
      </c>
      <c r="B94" s="40">
        <v>2</v>
      </c>
      <c r="C94" s="123">
        <v>3</v>
      </c>
      <c r="D94" s="48">
        <v>4</v>
      </c>
      <c r="E94" s="123">
        <v>5</v>
      </c>
      <c r="F94" s="41">
        <v>6</v>
      </c>
      <c r="G94" s="48">
        <v>7</v>
      </c>
      <c r="H94" s="123">
        <v>8</v>
      </c>
      <c r="I94" s="41">
        <v>9</v>
      </c>
      <c r="J94" s="48">
        <v>10</v>
      </c>
      <c r="K94" s="123">
        <v>11</v>
      </c>
      <c r="L94" s="41">
        <v>12</v>
      </c>
      <c r="M94" s="48">
        <v>13</v>
      </c>
      <c r="N94" s="123">
        <v>14</v>
      </c>
      <c r="O94" s="41">
        <v>15</v>
      </c>
      <c r="P94" s="48">
        <v>16</v>
      </c>
      <c r="Q94" s="123">
        <v>17</v>
      </c>
      <c r="R94" s="41">
        <v>18</v>
      </c>
    </row>
    <row r="95" spans="1:18" s="32" customFormat="1" ht="12.75" customHeight="1" thickBot="1">
      <c r="A95" s="197"/>
      <c r="B95" s="198" t="s">
        <v>273</v>
      </c>
      <c r="C95" s="201">
        <f>SUM(C96:C100)</f>
        <v>407714000</v>
      </c>
      <c r="D95" s="199">
        <f aca="true" t="shared" si="26" ref="D95:R95">SUM(D96:D100)</f>
        <v>686436798</v>
      </c>
      <c r="E95" s="199">
        <f t="shared" si="26"/>
        <v>-5416058</v>
      </c>
      <c r="F95" s="199">
        <f t="shared" si="26"/>
        <v>681020740</v>
      </c>
      <c r="G95" s="199">
        <f t="shared" si="26"/>
        <v>473178932</v>
      </c>
      <c r="H95" s="199">
        <f t="shared" si="26"/>
        <v>-19805979</v>
      </c>
      <c r="I95" s="199">
        <f t="shared" si="26"/>
        <v>453372953</v>
      </c>
      <c r="J95" s="199">
        <f t="shared" si="26"/>
        <v>96891578</v>
      </c>
      <c r="K95" s="199">
        <f t="shared" si="26"/>
        <v>14330398</v>
      </c>
      <c r="L95" s="199">
        <f t="shared" si="26"/>
        <v>111221976</v>
      </c>
      <c r="M95" s="199">
        <f t="shared" si="26"/>
        <v>101287288</v>
      </c>
      <c r="N95" s="199">
        <f t="shared" si="26"/>
        <v>5529436</v>
      </c>
      <c r="O95" s="199">
        <f t="shared" si="26"/>
        <v>106816724</v>
      </c>
      <c r="P95" s="199">
        <f t="shared" si="26"/>
        <v>15079000</v>
      </c>
      <c r="Q95" s="199">
        <f t="shared" si="26"/>
        <v>-5469913</v>
      </c>
      <c r="R95" s="200">
        <f t="shared" si="26"/>
        <v>9609087</v>
      </c>
    </row>
    <row r="96" spans="1:18" s="242" customFormat="1" ht="12" customHeight="1">
      <c r="A96" s="233" t="s">
        <v>40</v>
      </c>
      <c r="B96" s="234" t="s">
        <v>15</v>
      </c>
      <c r="C96" s="172">
        <v>228832000</v>
      </c>
      <c r="D96" s="235">
        <f t="shared" si="21"/>
        <v>436352575</v>
      </c>
      <c r="E96" s="236">
        <f t="shared" si="21"/>
        <v>-46436211</v>
      </c>
      <c r="F96" s="237">
        <f t="shared" si="21"/>
        <v>389916364</v>
      </c>
      <c r="G96" s="238">
        <v>311826575</v>
      </c>
      <c r="H96" s="239">
        <v>-43663761</v>
      </c>
      <c r="I96" s="240">
        <f>SUM(G96:H96)</f>
        <v>268162814</v>
      </c>
      <c r="J96" s="239">
        <v>65240000</v>
      </c>
      <c r="K96" s="241">
        <v>3711606</v>
      </c>
      <c r="L96" s="240">
        <f>SUM(J96:K96)</f>
        <v>68951606</v>
      </c>
      <c r="M96" s="238">
        <v>48819000</v>
      </c>
      <c r="N96" s="239"/>
      <c r="O96" s="240">
        <f>SUM(M96:N96)</f>
        <v>48819000</v>
      </c>
      <c r="P96" s="238">
        <v>10467000</v>
      </c>
      <c r="Q96" s="239">
        <v>-6484056</v>
      </c>
      <c r="R96" s="240">
        <f>SUM(P96:Q96)</f>
        <v>3982944</v>
      </c>
    </row>
    <row r="97" spans="1:18" s="242" customFormat="1" ht="12" customHeight="1">
      <c r="A97" s="243" t="s">
        <v>41</v>
      </c>
      <c r="B97" s="244" t="s">
        <v>77</v>
      </c>
      <c r="C97" s="172">
        <v>53321000</v>
      </c>
      <c r="D97" s="245">
        <f t="shared" si="21"/>
        <v>94745192</v>
      </c>
      <c r="E97" s="246">
        <f t="shared" si="21"/>
        <v>-21446946</v>
      </c>
      <c r="F97" s="180">
        <f t="shared" si="21"/>
        <v>73298246</v>
      </c>
      <c r="G97" s="247">
        <v>60377212</v>
      </c>
      <c r="H97" s="248">
        <v>-20822020</v>
      </c>
      <c r="I97" s="240">
        <f aca="true" t="shared" si="27" ref="I97:I110">SUM(G97:H97)</f>
        <v>39555192</v>
      </c>
      <c r="J97" s="248">
        <v>18468000</v>
      </c>
      <c r="K97" s="249">
        <v>1125682</v>
      </c>
      <c r="L97" s="240">
        <f>SUM(J97:K97)</f>
        <v>19593682</v>
      </c>
      <c r="M97" s="247">
        <v>13073980</v>
      </c>
      <c r="N97" s="248"/>
      <c r="O97" s="240">
        <f>SUM(M97:N97)</f>
        <v>13073980</v>
      </c>
      <c r="P97" s="247">
        <v>2826000</v>
      </c>
      <c r="Q97" s="248">
        <v>-1750608</v>
      </c>
      <c r="R97" s="240">
        <f>SUM(P97:Q97)</f>
        <v>1075392</v>
      </c>
    </row>
    <row r="98" spans="1:18" s="242" customFormat="1" ht="12" customHeight="1">
      <c r="A98" s="243" t="s">
        <v>42</v>
      </c>
      <c r="B98" s="244" t="s">
        <v>60</v>
      </c>
      <c r="C98" s="172">
        <v>94446000</v>
      </c>
      <c r="D98" s="245">
        <f t="shared" si="21"/>
        <v>110024031</v>
      </c>
      <c r="E98" s="246">
        <f t="shared" si="21"/>
        <v>66211817</v>
      </c>
      <c r="F98" s="180">
        <f t="shared" si="21"/>
        <v>176235848</v>
      </c>
      <c r="G98" s="247">
        <v>55660145</v>
      </c>
      <c r="H98" s="248">
        <v>48424520</v>
      </c>
      <c r="I98" s="240">
        <f t="shared" si="27"/>
        <v>104084665</v>
      </c>
      <c r="J98" s="248">
        <v>13183578</v>
      </c>
      <c r="K98" s="249">
        <v>9493110</v>
      </c>
      <c r="L98" s="240">
        <f>SUM(J98:K98)</f>
        <v>22676688</v>
      </c>
      <c r="M98" s="247">
        <v>39394308</v>
      </c>
      <c r="N98" s="248">
        <v>5529436</v>
      </c>
      <c r="O98" s="240">
        <f>SUM(M98:N98)</f>
        <v>44923744</v>
      </c>
      <c r="P98" s="247">
        <v>1786000</v>
      </c>
      <c r="Q98" s="248">
        <v>2764751</v>
      </c>
      <c r="R98" s="240">
        <f>SUM(P98:Q98)</f>
        <v>4550751</v>
      </c>
    </row>
    <row r="99" spans="1:18" s="242" customFormat="1" ht="12" customHeight="1">
      <c r="A99" s="243" t="s">
        <v>43</v>
      </c>
      <c r="B99" s="250" t="s">
        <v>78</v>
      </c>
      <c r="C99" s="172">
        <v>24851000</v>
      </c>
      <c r="D99" s="245">
        <f t="shared" si="21"/>
        <v>24851000</v>
      </c>
      <c r="E99" s="246">
        <f t="shared" si="21"/>
        <v>1425336</v>
      </c>
      <c r="F99" s="180">
        <f t="shared" si="21"/>
        <v>26276336</v>
      </c>
      <c r="G99" s="247">
        <v>24851000</v>
      </c>
      <c r="H99" s="248">
        <v>1425336</v>
      </c>
      <c r="I99" s="240">
        <f t="shared" si="27"/>
        <v>26276336</v>
      </c>
      <c r="J99" s="247"/>
      <c r="K99" s="248"/>
      <c r="L99" s="251"/>
      <c r="M99" s="247"/>
      <c r="N99" s="248"/>
      <c r="O99" s="251"/>
      <c r="P99" s="247"/>
      <c r="Q99" s="248"/>
      <c r="R99" s="251"/>
    </row>
    <row r="100" spans="1:18" s="242" customFormat="1" ht="12" customHeight="1">
      <c r="A100" s="243" t="s">
        <v>51</v>
      </c>
      <c r="B100" s="252" t="s">
        <v>79</v>
      </c>
      <c r="C100" s="172">
        <v>6264000</v>
      </c>
      <c r="D100" s="245">
        <f t="shared" si="21"/>
        <v>20464000</v>
      </c>
      <c r="E100" s="246">
        <f t="shared" si="21"/>
        <v>-5170054</v>
      </c>
      <c r="F100" s="180">
        <f t="shared" si="21"/>
        <v>15293946</v>
      </c>
      <c r="G100" s="247">
        <v>20464000</v>
      </c>
      <c r="H100" s="248">
        <v>-5170054</v>
      </c>
      <c r="I100" s="240">
        <f t="shared" si="27"/>
        <v>15293946</v>
      </c>
      <c r="J100" s="247"/>
      <c r="K100" s="248"/>
      <c r="L100" s="251"/>
      <c r="M100" s="247"/>
      <c r="N100" s="248"/>
      <c r="O100" s="251"/>
      <c r="P100" s="247"/>
      <c r="Q100" s="248"/>
      <c r="R100" s="251"/>
    </row>
    <row r="101" spans="1:18" s="242" customFormat="1" ht="12" customHeight="1">
      <c r="A101" s="243" t="s">
        <v>44</v>
      </c>
      <c r="B101" s="244" t="s">
        <v>206</v>
      </c>
      <c r="C101" s="172"/>
      <c r="D101" s="245">
        <f t="shared" si="21"/>
        <v>0</v>
      </c>
      <c r="E101" s="246">
        <f t="shared" si="21"/>
        <v>0</v>
      </c>
      <c r="F101" s="180">
        <f t="shared" si="21"/>
        <v>0</v>
      </c>
      <c r="G101" s="247"/>
      <c r="H101" s="248"/>
      <c r="I101" s="240">
        <f t="shared" si="27"/>
        <v>0</v>
      </c>
      <c r="J101" s="247"/>
      <c r="K101" s="248"/>
      <c r="L101" s="251"/>
      <c r="M101" s="247"/>
      <c r="N101" s="248"/>
      <c r="O101" s="251"/>
      <c r="P101" s="247"/>
      <c r="Q101" s="248"/>
      <c r="R101" s="251"/>
    </row>
    <row r="102" spans="1:18" s="242" customFormat="1" ht="12" customHeight="1">
      <c r="A102" s="243" t="s">
        <v>45</v>
      </c>
      <c r="B102" s="253" t="s">
        <v>207</v>
      </c>
      <c r="C102" s="172"/>
      <c r="D102" s="245">
        <f t="shared" si="21"/>
        <v>0</v>
      </c>
      <c r="E102" s="246">
        <f t="shared" si="21"/>
        <v>0</v>
      </c>
      <c r="F102" s="180">
        <f t="shared" si="21"/>
        <v>0</v>
      </c>
      <c r="G102" s="247"/>
      <c r="H102" s="248"/>
      <c r="I102" s="240">
        <f t="shared" si="27"/>
        <v>0</v>
      </c>
      <c r="J102" s="247"/>
      <c r="K102" s="248"/>
      <c r="L102" s="251"/>
      <c r="M102" s="247"/>
      <c r="N102" s="248"/>
      <c r="O102" s="251"/>
      <c r="P102" s="247"/>
      <c r="Q102" s="248"/>
      <c r="R102" s="251"/>
    </row>
    <row r="103" spans="1:18" s="242" customFormat="1" ht="12" customHeight="1">
      <c r="A103" s="243" t="s">
        <v>52</v>
      </c>
      <c r="B103" s="244" t="s">
        <v>208</v>
      </c>
      <c r="C103" s="172"/>
      <c r="D103" s="245">
        <f t="shared" si="21"/>
        <v>0</v>
      </c>
      <c r="E103" s="246">
        <f t="shared" si="21"/>
        <v>0</v>
      </c>
      <c r="F103" s="180">
        <f t="shared" si="21"/>
        <v>0</v>
      </c>
      <c r="G103" s="247"/>
      <c r="H103" s="248"/>
      <c r="I103" s="240">
        <f t="shared" si="27"/>
        <v>0</v>
      </c>
      <c r="J103" s="247"/>
      <c r="K103" s="248"/>
      <c r="L103" s="251"/>
      <c r="M103" s="247"/>
      <c r="N103" s="248"/>
      <c r="O103" s="251"/>
      <c r="P103" s="247"/>
      <c r="Q103" s="248"/>
      <c r="R103" s="251"/>
    </row>
    <row r="104" spans="1:18" s="242" customFormat="1" ht="12" customHeight="1">
      <c r="A104" s="243" t="s">
        <v>53</v>
      </c>
      <c r="B104" s="244" t="s">
        <v>209</v>
      </c>
      <c r="C104" s="172"/>
      <c r="D104" s="245">
        <f t="shared" si="21"/>
        <v>0</v>
      </c>
      <c r="E104" s="246">
        <f t="shared" si="21"/>
        <v>0</v>
      </c>
      <c r="F104" s="180">
        <f t="shared" si="21"/>
        <v>0</v>
      </c>
      <c r="G104" s="247"/>
      <c r="H104" s="248"/>
      <c r="I104" s="240">
        <f t="shared" si="27"/>
        <v>0</v>
      </c>
      <c r="J104" s="247"/>
      <c r="K104" s="248"/>
      <c r="L104" s="251"/>
      <c r="M104" s="247"/>
      <c r="N104" s="248"/>
      <c r="O104" s="251"/>
      <c r="P104" s="247"/>
      <c r="Q104" s="248"/>
      <c r="R104" s="251"/>
    </row>
    <row r="105" spans="1:18" s="242" customFormat="1" ht="12" customHeight="1">
      <c r="A105" s="243" t="s">
        <v>54</v>
      </c>
      <c r="B105" s="253" t="s">
        <v>210</v>
      </c>
      <c r="C105" s="172">
        <v>2264000</v>
      </c>
      <c r="D105" s="245">
        <f t="shared" si="21"/>
        <v>2264000</v>
      </c>
      <c r="E105" s="246">
        <f t="shared" si="21"/>
        <v>-1533980</v>
      </c>
      <c r="F105" s="180">
        <f t="shared" si="21"/>
        <v>730020</v>
      </c>
      <c r="G105" s="247">
        <v>2264000</v>
      </c>
      <c r="H105" s="248">
        <v>-1533980</v>
      </c>
      <c r="I105" s="240">
        <f t="shared" si="27"/>
        <v>730020</v>
      </c>
      <c r="J105" s="247"/>
      <c r="K105" s="248"/>
      <c r="L105" s="251"/>
      <c r="M105" s="247"/>
      <c r="N105" s="248"/>
      <c r="O105" s="251"/>
      <c r="P105" s="247"/>
      <c r="Q105" s="248"/>
      <c r="R105" s="251"/>
    </row>
    <row r="106" spans="1:18" s="242" customFormat="1" ht="12" customHeight="1">
      <c r="A106" s="243" t="s">
        <v>55</v>
      </c>
      <c r="B106" s="253" t="s">
        <v>211</v>
      </c>
      <c r="C106" s="172"/>
      <c r="D106" s="245">
        <f t="shared" si="21"/>
        <v>0</v>
      </c>
      <c r="E106" s="246">
        <f t="shared" si="21"/>
        <v>0</v>
      </c>
      <c r="F106" s="180">
        <f t="shared" si="21"/>
        <v>0</v>
      </c>
      <c r="G106" s="247"/>
      <c r="H106" s="248"/>
      <c r="I106" s="240">
        <f t="shared" si="27"/>
        <v>0</v>
      </c>
      <c r="J106" s="247"/>
      <c r="K106" s="248"/>
      <c r="L106" s="251"/>
      <c r="M106" s="247"/>
      <c r="N106" s="248"/>
      <c r="O106" s="251"/>
      <c r="P106" s="247"/>
      <c r="Q106" s="248"/>
      <c r="R106" s="251"/>
    </row>
    <row r="107" spans="1:18" s="242" customFormat="1" ht="12" customHeight="1">
      <c r="A107" s="243" t="s">
        <v>57</v>
      </c>
      <c r="B107" s="244" t="s">
        <v>212</v>
      </c>
      <c r="C107" s="172"/>
      <c r="D107" s="245">
        <f t="shared" si="21"/>
        <v>0</v>
      </c>
      <c r="E107" s="246">
        <f t="shared" si="21"/>
        <v>2004556</v>
      </c>
      <c r="F107" s="180">
        <f t="shared" si="21"/>
        <v>2004556</v>
      </c>
      <c r="G107" s="247"/>
      <c r="H107" s="248">
        <v>2004556</v>
      </c>
      <c r="I107" s="240">
        <f t="shared" si="27"/>
        <v>2004556</v>
      </c>
      <c r="J107" s="247"/>
      <c r="K107" s="248"/>
      <c r="L107" s="251"/>
      <c r="M107" s="247"/>
      <c r="N107" s="248"/>
      <c r="O107" s="251"/>
      <c r="P107" s="247"/>
      <c r="Q107" s="248"/>
      <c r="R107" s="251"/>
    </row>
    <row r="108" spans="1:18" s="242" customFormat="1" ht="12" customHeight="1">
      <c r="A108" s="254" t="s">
        <v>80</v>
      </c>
      <c r="B108" s="255" t="s">
        <v>213</v>
      </c>
      <c r="C108" s="172"/>
      <c r="D108" s="245">
        <f t="shared" si="21"/>
        <v>0</v>
      </c>
      <c r="E108" s="246">
        <f t="shared" si="21"/>
        <v>0</v>
      </c>
      <c r="F108" s="180">
        <f t="shared" si="21"/>
        <v>0</v>
      </c>
      <c r="G108" s="247"/>
      <c r="H108" s="248"/>
      <c r="I108" s="240">
        <f t="shared" si="27"/>
        <v>0</v>
      </c>
      <c r="J108" s="247"/>
      <c r="K108" s="248"/>
      <c r="L108" s="251"/>
      <c r="M108" s="247"/>
      <c r="N108" s="248"/>
      <c r="O108" s="251"/>
      <c r="P108" s="247"/>
      <c r="Q108" s="248"/>
      <c r="R108" s="251"/>
    </row>
    <row r="109" spans="1:18" s="242" customFormat="1" ht="12" customHeight="1">
      <c r="A109" s="243" t="s">
        <v>203</v>
      </c>
      <c r="B109" s="255" t="s">
        <v>214</v>
      </c>
      <c r="C109" s="172"/>
      <c r="D109" s="245">
        <f t="shared" si="21"/>
        <v>0</v>
      </c>
      <c r="E109" s="246">
        <f t="shared" si="21"/>
        <v>0</v>
      </c>
      <c r="F109" s="180">
        <f t="shared" si="21"/>
        <v>0</v>
      </c>
      <c r="G109" s="247"/>
      <c r="H109" s="248"/>
      <c r="I109" s="240">
        <f t="shared" si="27"/>
        <v>0</v>
      </c>
      <c r="J109" s="247"/>
      <c r="K109" s="248"/>
      <c r="L109" s="251"/>
      <c r="M109" s="247"/>
      <c r="N109" s="248"/>
      <c r="O109" s="251"/>
      <c r="P109" s="247"/>
      <c r="Q109" s="248"/>
      <c r="R109" s="251"/>
    </row>
    <row r="110" spans="1:18" s="242" customFormat="1" ht="12" customHeight="1" thickBot="1">
      <c r="A110" s="256" t="s">
        <v>204</v>
      </c>
      <c r="B110" s="257" t="s">
        <v>215</v>
      </c>
      <c r="C110" s="258">
        <v>4000000</v>
      </c>
      <c r="D110" s="245">
        <f t="shared" si="21"/>
        <v>18200000</v>
      </c>
      <c r="E110" s="246">
        <f t="shared" si="21"/>
        <v>-3376630</v>
      </c>
      <c r="F110" s="180">
        <f t="shared" si="21"/>
        <v>14823370</v>
      </c>
      <c r="G110" s="247">
        <v>18200000</v>
      </c>
      <c r="H110" s="248">
        <v>-3376630</v>
      </c>
      <c r="I110" s="240">
        <f t="shared" si="27"/>
        <v>14823370</v>
      </c>
      <c r="J110" s="247"/>
      <c r="K110" s="248"/>
      <c r="L110" s="251"/>
      <c r="M110" s="247"/>
      <c r="N110" s="248"/>
      <c r="O110" s="251"/>
      <c r="P110" s="247"/>
      <c r="Q110" s="248"/>
      <c r="R110" s="251"/>
    </row>
    <row r="111" spans="1:18" s="242" customFormat="1" ht="12" customHeight="1" thickBot="1">
      <c r="A111" s="259" t="s">
        <v>4</v>
      </c>
      <c r="B111" s="260" t="s">
        <v>216</v>
      </c>
      <c r="C111" s="261">
        <f>SUM(D111)</f>
        <v>168636007</v>
      </c>
      <c r="D111" s="157">
        <f aca="true" t="shared" si="28" ref="D111:R111">+D112+D114+D116</f>
        <v>168636007</v>
      </c>
      <c r="E111" s="142">
        <f t="shared" si="28"/>
        <v>5648361</v>
      </c>
      <c r="F111" s="158">
        <f t="shared" si="28"/>
        <v>174284368</v>
      </c>
      <c r="G111" s="157">
        <f t="shared" si="28"/>
        <v>166372959</v>
      </c>
      <c r="H111" s="142">
        <f t="shared" si="28"/>
        <v>7767707</v>
      </c>
      <c r="I111" s="158">
        <f t="shared" si="28"/>
        <v>174140666</v>
      </c>
      <c r="J111" s="157">
        <f t="shared" si="28"/>
        <v>0</v>
      </c>
      <c r="K111" s="142">
        <f t="shared" si="28"/>
        <v>5490</v>
      </c>
      <c r="L111" s="158">
        <f t="shared" si="28"/>
        <v>5490</v>
      </c>
      <c r="M111" s="157">
        <f t="shared" si="28"/>
        <v>121812</v>
      </c>
      <c r="N111" s="142">
        <f t="shared" si="28"/>
        <v>16400</v>
      </c>
      <c r="O111" s="158">
        <f t="shared" si="28"/>
        <v>138212</v>
      </c>
      <c r="P111" s="157">
        <f t="shared" si="28"/>
        <v>2141236</v>
      </c>
      <c r="Q111" s="142">
        <f t="shared" si="28"/>
        <v>-2141236</v>
      </c>
      <c r="R111" s="158">
        <f t="shared" si="28"/>
        <v>0</v>
      </c>
    </row>
    <row r="112" spans="1:18" s="242" customFormat="1" ht="12" customHeight="1">
      <c r="A112" s="262" t="s">
        <v>46</v>
      </c>
      <c r="B112" s="244" t="s">
        <v>89</v>
      </c>
      <c r="C112" s="172">
        <v>116949000</v>
      </c>
      <c r="D112" s="245">
        <f t="shared" si="21"/>
        <v>146494771</v>
      </c>
      <c r="E112" s="246">
        <f t="shared" si="21"/>
        <v>14668106</v>
      </c>
      <c r="F112" s="180">
        <f t="shared" si="21"/>
        <v>161162877</v>
      </c>
      <c r="G112" s="247">
        <v>146372959</v>
      </c>
      <c r="H112" s="248">
        <v>14646216</v>
      </c>
      <c r="I112" s="251">
        <f>SUM(G112:H112)</f>
        <v>161019175</v>
      </c>
      <c r="J112" s="247"/>
      <c r="K112" s="248">
        <v>5490</v>
      </c>
      <c r="L112" s="251">
        <f>SUM(J112:K112)</f>
        <v>5490</v>
      </c>
      <c r="M112" s="247">
        <v>121812</v>
      </c>
      <c r="N112" s="248">
        <v>16400</v>
      </c>
      <c r="O112" s="251">
        <f>SUM(M112:N112)</f>
        <v>138212</v>
      </c>
      <c r="P112" s="247"/>
      <c r="Q112" s="248"/>
      <c r="R112" s="251">
        <f>SUM(P112:Q112)</f>
        <v>0</v>
      </c>
    </row>
    <row r="113" spans="1:18" s="242" customFormat="1" ht="12" customHeight="1">
      <c r="A113" s="262" t="s">
        <v>47</v>
      </c>
      <c r="B113" s="255" t="s">
        <v>220</v>
      </c>
      <c r="C113" s="172"/>
      <c r="D113" s="245">
        <f t="shared" si="21"/>
        <v>0</v>
      </c>
      <c r="E113" s="246">
        <f t="shared" si="21"/>
        <v>0</v>
      </c>
      <c r="F113" s="180">
        <f t="shared" si="21"/>
        <v>0</v>
      </c>
      <c r="G113" s="247"/>
      <c r="H113" s="248"/>
      <c r="I113" s="251">
        <f aca="true" t="shared" si="29" ref="I113:I124">SUM(G113:H113)</f>
        <v>0</v>
      </c>
      <c r="J113" s="247"/>
      <c r="K113" s="248"/>
      <c r="L113" s="251"/>
      <c r="M113" s="247"/>
      <c r="N113" s="248"/>
      <c r="O113" s="251"/>
      <c r="P113" s="247"/>
      <c r="Q113" s="248"/>
      <c r="R113" s="251"/>
    </row>
    <row r="114" spans="1:18" s="242" customFormat="1" ht="12" customHeight="1">
      <c r="A114" s="262" t="s">
        <v>48</v>
      </c>
      <c r="B114" s="255" t="s">
        <v>81</v>
      </c>
      <c r="C114" s="172">
        <v>20000000</v>
      </c>
      <c r="D114" s="245">
        <f t="shared" si="21"/>
        <v>22141236</v>
      </c>
      <c r="E114" s="246">
        <f t="shared" si="21"/>
        <v>-9019745</v>
      </c>
      <c r="F114" s="180">
        <f t="shared" si="21"/>
        <v>13121491</v>
      </c>
      <c r="G114" s="247">
        <v>20000000</v>
      </c>
      <c r="H114" s="248">
        <v>-6878509</v>
      </c>
      <c r="I114" s="251">
        <f t="shared" si="29"/>
        <v>13121491</v>
      </c>
      <c r="J114" s="247"/>
      <c r="K114" s="248"/>
      <c r="L114" s="251"/>
      <c r="M114" s="247"/>
      <c r="N114" s="248"/>
      <c r="O114" s="251"/>
      <c r="P114" s="247">
        <v>2141236</v>
      </c>
      <c r="Q114" s="248">
        <v>-2141236</v>
      </c>
      <c r="R114" s="251">
        <f>SUM(P114:Q114)</f>
        <v>0</v>
      </c>
    </row>
    <row r="115" spans="1:18" s="242" customFormat="1" ht="12" customHeight="1">
      <c r="A115" s="262" t="s">
        <v>49</v>
      </c>
      <c r="B115" s="255" t="s">
        <v>221</v>
      </c>
      <c r="C115" s="172"/>
      <c r="D115" s="245">
        <f t="shared" si="21"/>
        <v>0</v>
      </c>
      <c r="E115" s="246">
        <f t="shared" si="21"/>
        <v>0</v>
      </c>
      <c r="F115" s="180">
        <f t="shared" si="21"/>
        <v>0</v>
      </c>
      <c r="G115" s="247"/>
      <c r="H115" s="248"/>
      <c r="I115" s="251">
        <f t="shared" si="29"/>
        <v>0</v>
      </c>
      <c r="J115" s="247"/>
      <c r="K115" s="248"/>
      <c r="L115" s="251"/>
      <c r="M115" s="247"/>
      <c r="N115" s="248"/>
      <c r="O115" s="251"/>
      <c r="P115" s="247"/>
      <c r="Q115" s="248"/>
      <c r="R115" s="251"/>
    </row>
    <row r="116" spans="1:18" s="242" customFormat="1" ht="12" customHeight="1">
      <c r="A116" s="262" t="s">
        <v>50</v>
      </c>
      <c r="B116" s="263" t="s">
        <v>92</v>
      </c>
      <c r="C116" s="172"/>
      <c r="D116" s="245">
        <f t="shared" si="21"/>
        <v>0</v>
      </c>
      <c r="E116" s="246">
        <f t="shared" si="21"/>
        <v>0</v>
      </c>
      <c r="F116" s="180">
        <f t="shared" si="21"/>
        <v>0</v>
      </c>
      <c r="G116" s="247"/>
      <c r="H116" s="248"/>
      <c r="I116" s="251">
        <f t="shared" si="29"/>
        <v>0</v>
      </c>
      <c r="J116" s="247"/>
      <c r="K116" s="248"/>
      <c r="L116" s="251"/>
      <c r="M116" s="247"/>
      <c r="N116" s="248"/>
      <c r="O116" s="251"/>
      <c r="P116" s="247"/>
      <c r="Q116" s="248"/>
      <c r="R116" s="251"/>
    </row>
    <row r="117" spans="1:18" s="242" customFormat="1" ht="12" customHeight="1">
      <c r="A117" s="262" t="s">
        <v>56</v>
      </c>
      <c r="B117" s="264" t="s">
        <v>261</v>
      </c>
      <c r="C117" s="172"/>
      <c r="D117" s="245">
        <f t="shared" si="21"/>
        <v>0</v>
      </c>
      <c r="E117" s="246">
        <f t="shared" si="21"/>
        <v>0</v>
      </c>
      <c r="F117" s="180">
        <f t="shared" si="21"/>
        <v>0</v>
      </c>
      <c r="G117" s="247"/>
      <c r="H117" s="248"/>
      <c r="I117" s="251">
        <f t="shared" si="29"/>
        <v>0</v>
      </c>
      <c r="J117" s="247"/>
      <c r="K117" s="248"/>
      <c r="L117" s="251"/>
      <c r="M117" s="247"/>
      <c r="N117" s="248"/>
      <c r="O117" s="251"/>
      <c r="P117" s="247"/>
      <c r="Q117" s="248"/>
      <c r="R117" s="251"/>
    </row>
    <row r="118" spans="1:18" s="242" customFormat="1" ht="12" customHeight="1">
      <c r="A118" s="262" t="s">
        <v>58</v>
      </c>
      <c r="B118" s="234" t="s">
        <v>226</v>
      </c>
      <c r="C118" s="172"/>
      <c r="D118" s="245">
        <f t="shared" si="21"/>
        <v>0</v>
      </c>
      <c r="E118" s="246">
        <f t="shared" si="21"/>
        <v>0</v>
      </c>
      <c r="F118" s="180">
        <f t="shared" si="21"/>
        <v>0</v>
      </c>
      <c r="G118" s="247"/>
      <c r="H118" s="248"/>
      <c r="I118" s="251">
        <f t="shared" si="29"/>
        <v>0</v>
      </c>
      <c r="J118" s="247"/>
      <c r="K118" s="248"/>
      <c r="L118" s="251"/>
      <c r="M118" s="247"/>
      <c r="N118" s="248"/>
      <c r="O118" s="251"/>
      <c r="P118" s="247"/>
      <c r="Q118" s="248"/>
      <c r="R118" s="251"/>
    </row>
    <row r="119" spans="1:18" s="242" customFormat="1" ht="12" customHeight="1">
      <c r="A119" s="262" t="s">
        <v>82</v>
      </c>
      <c r="B119" s="244" t="s">
        <v>209</v>
      </c>
      <c r="C119" s="172"/>
      <c r="D119" s="245">
        <f t="shared" si="21"/>
        <v>0</v>
      </c>
      <c r="E119" s="246">
        <f t="shared" si="21"/>
        <v>0</v>
      </c>
      <c r="F119" s="180">
        <f t="shared" si="21"/>
        <v>0</v>
      </c>
      <c r="G119" s="247"/>
      <c r="H119" s="248"/>
      <c r="I119" s="251">
        <f t="shared" si="29"/>
        <v>0</v>
      </c>
      <c r="J119" s="247"/>
      <c r="K119" s="248"/>
      <c r="L119" s="251"/>
      <c r="M119" s="247"/>
      <c r="N119" s="248"/>
      <c r="O119" s="251"/>
      <c r="P119" s="247"/>
      <c r="Q119" s="248"/>
      <c r="R119" s="251"/>
    </row>
    <row r="120" spans="1:18" s="242" customFormat="1" ht="12" customHeight="1">
      <c r="A120" s="262" t="s">
        <v>83</v>
      </c>
      <c r="B120" s="244" t="s">
        <v>225</v>
      </c>
      <c r="C120" s="172"/>
      <c r="D120" s="245">
        <f t="shared" si="21"/>
        <v>0</v>
      </c>
      <c r="E120" s="246">
        <f t="shared" si="21"/>
        <v>0</v>
      </c>
      <c r="F120" s="180">
        <f t="shared" si="21"/>
        <v>0</v>
      </c>
      <c r="G120" s="247"/>
      <c r="H120" s="248"/>
      <c r="I120" s="251">
        <f t="shared" si="29"/>
        <v>0</v>
      </c>
      <c r="J120" s="247"/>
      <c r="K120" s="248"/>
      <c r="L120" s="251"/>
      <c r="M120" s="247"/>
      <c r="N120" s="248"/>
      <c r="O120" s="251"/>
      <c r="P120" s="247"/>
      <c r="Q120" s="248"/>
      <c r="R120" s="251"/>
    </row>
    <row r="121" spans="1:18" s="242" customFormat="1" ht="12" customHeight="1">
      <c r="A121" s="262" t="s">
        <v>84</v>
      </c>
      <c r="B121" s="244" t="s">
        <v>224</v>
      </c>
      <c r="C121" s="172"/>
      <c r="D121" s="245">
        <f t="shared" si="21"/>
        <v>0</v>
      </c>
      <c r="E121" s="246">
        <f t="shared" si="21"/>
        <v>0</v>
      </c>
      <c r="F121" s="180">
        <f t="shared" si="21"/>
        <v>0</v>
      </c>
      <c r="G121" s="247"/>
      <c r="H121" s="248"/>
      <c r="I121" s="251">
        <f t="shared" si="29"/>
        <v>0</v>
      </c>
      <c r="J121" s="247"/>
      <c r="K121" s="248"/>
      <c r="L121" s="251"/>
      <c r="M121" s="247"/>
      <c r="N121" s="248"/>
      <c r="O121" s="251"/>
      <c r="P121" s="247"/>
      <c r="Q121" s="248"/>
      <c r="R121" s="251"/>
    </row>
    <row r="122" spans="1:18" s="242" customFormat="1" ht="12" customHeight="1">
      <c r="A122" s="262" t="s">
        <v>217</v>
      </c>
      <c r="B122" s="244" t="s">
        <v>212</v>
      </c>
      <c r="C122" s="172"/>
      <c r="D122" s="245">
        <f t="shared" si="21"/>
        <v>0</v>
      </c>
      <c r="E122" s="246">
        <f t="shared" si="21"/>
        <v>0</v>
      </c>
      <c r="F122" s="180">
        <f t="shared" si="21"/>
        <v>0</v>
      </c>
      <c r="G122" s="247"/>
      <c r="H122" s="248"/>
      <c r="I122" s="251">
        <f t="shared" si="29"/>
        <v>0</v>
      </c>
      <c r="J122" s="247"/>
      <c r="K122" s="248"/>
      <c r="L122" s="251"/>
      <c r="M122" s="247"/>
      <c r="N122" s="248"/>
      <c r="O122" s="251"/>
      <c r="P122" s="247"/>
      <c r="Q122" s="248"/>
      <c r="R122" s="251"/>
    </row>
    <row r="123" spans="1:18" s="242" customFormat="1" ht="12" customHeight="1">
      <c r="A123" s="262" t="s">
        <v>218</v>
      </c>
      <c r="B123" s="244" t="s">
        <v>223</v>
      </c>
      <c r="C123" s="172"/>
      <c r="D123" s="245">
        <f t="shared" si="21"/>
        <v>0</v>
      </c>
      <c r="E123" s="246">
        <f t="shared" si="21"/>
        <v>0</v>
      </c>
      <c r="F123" s="180">
        <f t="shared" si="21"/>
        <v>0</v>
      </c>
      <c r="G123" s="247"/>
      <c r="H123" s="248"/>
      <c r="I123" s="251">
        <f t="shared" si="29"/>
        <v>0</v>
      </c>
      <c r="J123" s="247"/>
      <c r="K123" s="248"/>
      <c r="L123" s="251"/>
      <c r="M123" s="247"/>
      <c r="N123" s="248"/>
      <c r="O123" s="251"/>
      <c r="P123" s="247"/>
      <c r="Q123" s="248"/>
      <c r="R123" s="251"/>
    </row>
    <row r="124" spans="1:18" s="242" customFormat="1" ht="12" customHeight="1" thickBot="1">
      <c r="A124" s="254" t="s">
        <v>219</v>
      </c>
      <c r="B124" s="244" t="s">
        <v>222</v>
      </c>
      <c r="C124" s="258"/>
      <c r="D124" s="245">
        <f t="shared" si="21"/>
        <v>0</v>
      </c>
      <c r="E124" s="246">
        <f t="shared" si="21"/>
        <v>0</v>
      </c>
      <c r="F124" s="180">
        <f t="shared" si="21"/>
        <v>0</v>
      </c>
      <c r="G124" s="247"/>
      <c r="H124" s="248"/>
      <c r="I124" s="251">
        <f t="shared" si="29"/>
        <v>0</v>
      </c>
      <c r="J124" s="247"/>
      <c r="K124" s="248"/>
      <c r="L124" s="251"/>
      <c r="M124" s="247"/>
      <c r="N124" s="248"/>
      <c r="O124" s="251"/>
      <c r="P124" s="247"/>
      <c r="Q124" s="248"/>
      <c r="R124" s="251"/>
    </row>
    <row r="125" spans="1:18" s="242" customFormat="1" ht="12" customHeight="1" thickBot="1">
      <c r="A125" s="259" t="s">
        <v>5</v>
      </c>
      <c r="B125" s="265" t="s">
        <v>227</v>
      </c>
      <c r="C125" s="261">
        <f>SUM(D125)</f>
        <v>3000000</v>
      </c>
      <c r="D125" s="157">
        <f aca="true" t="shared" si="30" ref="D125:R125">+D126+D127</f>
        <v>3000000</v>
      </c>
      <c r="E125" s="142">
        <f t="shared" si="30"/>
        <v>-3000000</v>
      </c>
      <c r="F125" s="158">
        <f t="shared" si="30"/>
        <v>0</v>
      </c>
      <c r="G125" s="157">
        <f t="shared" si="30"/>
        <v>3000000</v>
      </c>
      <c r="H125" s="142">
        <f t="shared" si="30"/>
        <v>-3000000</v>
      </c>
      <c r="I125" s="158">
        <f t="shared" si="30"/>
        <v>0</v>
      </c>
      <c r="J125" s="157">
        <f t="shared" si="30"/>
        <v>0</v>
      </c>
      <c r="K125" s="142">
        <f t="shared" si="30"/>
        <v>0</v>
      </c>
      <c r="L125" s="158">
        <f t="shared" si="30"/>
        <v>0</v>
      </c>
      <c r="M125" s="157">
        <f t="shared" si="30"/>
        <v>0</v>
      </c>
      <c r="N125" s="142">
        <f t="shared" si="30"/>
        <v>0</v>
      </c>
      <c r="O125" s="158">
        <f t="shared" si="30"/>
        <v>0</v>
      </c>
      <c r="P125" s="157">
        <f t="shared" si="30"/>
        <v>0</v>
      </c>
      <c r="Q125" s="142">
        <f t="shared" si="30"/>
        <v>0</v>
      </c>
      <c r="R125" s="158">
        <f t="shared" si="30"/>
        <v>0</v>
      </c>
    </row>
    <row r="126" spans="1:18" s="242" customFormat="1" ht="12" customHeight="1">
      <c r="A126" s="262" t="s">
        <v>29</v>
      </c>
      <c r="B126" s="234" t="s">
        <v>19</v>
      </c>
      <c r="C126" s="172">
        <v>3000000</v>
      </c>
      <c r="D126" s="245">
        <f t="shared" si="21"/>
        <v>3000000</v>
      </c>
      <c r="E126" s="246">
        <f t="shared" si="21"/>
        <v>-3000000</v>
      </c>
      <c r="F126" s="180">
        <f t="shared" si="21"/>
        <v>0</v>
      </c>
      <c r="G126" s="247">
        <v>3000000</v>
      </c>
      <c r="H126" s="248">
        <v>-3000000</v>
      </c>
      <c r="I126" s="251">
        <f>SUM(G126:H126)</f>
        <v>0</v>
      </c>
      <c r="J126" s="247"/>
      <c r="K126" s="248"/>
      <c r="L126" s="251"/>
      <c r="M126" s="247"/>
      <c r="N126" s="248"/>
      <c r="O126" s="251"/>
      <c r="P126" s="247"/>
      <c r="Q126" s="248"/>
      <c r="R126" s="251"/>
    </row>
    <row r="127" spans="1:18" s="242" customFormat="1" ht="12" customHeight="1" thickBot="1">
      <c r="A127" s="266" t="s">
        <v>30</v>
      </c>
      <c r="B127" s="255" t="s">
        <v>20</v>
      </c>
      <c r="C127" s="258"/>
      <c r="D127" s="245">
        <f t="shared" si="21"/>
        <v>0</v>
      </c>
      <c r="E127" s="246">
        <f t="shared" si="21"/>
        <v>0</v>
      </c>
      <c r="F127" s="180">
        <f t="shared" si="21"/>
        <v>0</v>
      </c>
      <c r="G127" s="247"/>
      <c r="H127" s="248"/>
      <c r="I127" s="251"/>
      <c r="J127" s="247"/>
      <c r="K127" s="248"/>
      <c r="L127" s="251"/>
      <c r="M127" s="247"/>
      <c r="N127" s="248"/>
      <c r="O127" s="251"/>
      <c r="P127" s="247"/>
      <c r="Q127" s="248"/>
      <c r="R127" s="251"/>
    </row>
    <row r="128" spans="1:18" s="242" customFormat="1" ht="12" customHeight="1" thickBot="1">
      <c r="A128" s="259" t="s">
        <v>6</v>
      </c>
      <c r="B128" s="265" t="s">
        <v>228</v>
      </c>
      <c r="C128" s="261">
        <f>SUM(D128)</f>
        <v>858072805</v>
      </c>
      <c r="D128" s="173">
        <f aca="true" t="shared" si="31" ref="D128:R128">+D95+D111+D125</f>
        <v>858072805</v>
      </c>
      <c r="E128" s="173">
        <f t="shared" si="31"/>
        <v>-2767697</v>
      </c>
      <c r="F128" s="173">
        <f t="shared" si="31"/>
        <v>855305108</v>
      </c>
      <c r="G128" s="173">
        <f t="shared" si="31"/>
        <v>642551891</v>
      </c>
      <c r="H128" s="173">
        <f t="shared" si="31"/>
        <v>-15038272</v>
      </c>
      <c r="I128" s="173">
        <f t="shared" si="31"/>
        <v>627513619</v>
      </c>
      <c r="J128" s="173">
        <f t="shared" si="31"/>
        <v>96891578</v>
      </c>
      <c r="K128" s="173">
        <f t="shared" si="31"/>
        <v>14335888</v>
      </c>
      <c r="L128" s="173">
        <f t="shared" si="31"/>
        <v>111227466</v>
      </c>
      <c r="M128" s="173">
        <f t="shared" si="31"/>
        <v>101409100</v>
      </c>
      <c r="N128" s="173">
        <f t="shared" si="31"/>
        <v>5545836</v>
      </c>
      <c r="O128" s="173">
        <f t="shared" si="31"/>
        <v>106954936</v>
      </c>
      <c r="P128" s="173">
        <f t="shared" si="31"/>
        <v>17220236</v>
      </c>
      <c r="Q128" s="173">
        <f t="shared" si="31"/>
        <v>-7611149</v>
      </c>
      <c r="R128" s="173">
        <f t="shared" si="31"/>
        <v>9609087</v>
      </c>
    </row>
    <row r="129" spans="1:18" s="242" customFormat="1" ht="12" customHeight="1" thickBot="1">
      <c r="A129" s="259" t="s">
        <v>7</v>
      </c>
      <c r="B129" s="265" t="s">
        <v>229</v>
      </c>
      <c r="C129" s="261">
        <f>SUM(D129)</f>
        <v>0</v>
      </c>
      <c r="D129" s="157">
        <f aca="true" t="shared" si="32" ref="D129:R129">+D130+D131+D132</f>
        <v>0</v>
      </c>
      <c r="E129" s="142">
        <f t="shared" si="32"/>
        <v>0</v>
      </c>
      <c r="F129" s="158">
        <f t="shared" si="32"/>
        <v>0</v>
      </c>
      <c r="G129" s="157">
        <f t="shared" si="32"/>
        <v>0</v>
      </c>
      <c r="H129" s="142">
        <f t="shared" si="32"/>
        <v>0</v>
      </c>
      <c r="I129" s="158">
        <f t="shared" si="32"/>
        <v>0</v>
      </c>
      <c r="J129" s="157">
        <f t="shared" si="32"/>
        <v>0</v>
      </c>
      <c r="K129" s="142">
        <f t="shared" si="32"/>
        <v>0</v>
      </c>
      <c r="L129" s="158">
        <f t="shared" si="32"/>
        <v>0</v>
      </c>
      <c r="M129" s="157">
        <f t="shared" si="32"/>
        <v>0</v>
      </c>
      <c r="N129" s="142">
        <f t="shared" si="32"/>
        <v>0</v>
      </c>
      <c r="O129" s="158">
        <f t="shared" si="32"/>
        <v>0</v>
      </c>
      <c r="P129" s="157">
        <f t="shared" si="32"/>
        <v>0</v>
      </c>
      <c r="Q129" s="142">
        <f t="shared" si="32"/>
        <v>0</v>
      </c>
      <c r="R129" s="158">
        <f t="shared" si="32"/>
        <v>0</v>
      </c>
    </row>
    <row r="130" spans="1:18" s="269" customFormat="1" ht="12" customHeight="1">
      <c r="A130" s="262" t="s">
        <v>33</v>
      </c>
      <c r="B130" s="234" t="s">
        <v>230</v>
      </c>
      <c r="C130" s="172"/>
      <c r="D130" s="245">
        <f t="shared" si="21"/>
        <v>0</v>
      </c>
      <c r="E130" s="246">
        <f t="shared" si="21"/>
        <v>0</v>
      </c>
      <c r="F130" s="180">
        <f t="shared" si="21"/>
        <v>0</v>
      </c>
      <c r="G130" s="267"/>
      <c r="H130" s="268"/>
      <c r="I130" s="154"/>
      <c r="J130" s="267"/>
      <c r="K130" s="268"/>
      <c r="L130" s="154"/>
      <c r="M130" s="267"/>
      <c r="N130" s="268"/>
      <c r="O130" s="154"/>
      <c r="P130" s="267"/>
      <c r="Q130" s="268"/>
      <c r="R130" s="154"/>
    </row>
    <row r="131" spans="1:18" s="242" customFormat="1" ht="12" customHeight="1">
      <c r="A131" s="262" t="s">
        <v>34</v>
      </c>
      <c r="B131" s="234" t="s">
        <v>231</v>
      </c>
      <c r="C131" s="172"/>
      <c r="D131" s="245">
        <f t="shared" si="21"/>
        <v>0</v>
      </c>
      <c r="E131" s="246">
        <f t="shared" si="21"/>
        <v>0</v>
      </c>
      <c r="F131" s="180">
        <f t="shared" si="21"/>
        <v>0</v>
      </c>
      <c r="G131" s="247"/>
      <c r="H131" s="248"/>
      <c r="I131" s="251"/>
      <c r="J131" s="247"/>
      <c r="K131" s="248"/>
      <c r="L131" s="251"/>
      <c r="M131" s="247"/>
      <c r="N131" s="248"/>
      <c r="O131" s="251"/>
      <c r="P131" s="247"/>
      <c r="Q131" s="248"/>
      <c r="R131" s="251"/>
    </row>
    <row r="132" spans="1:18" s="242" customFormat="1" ht="12" customHeight="1" thickBot="1">
      <c r="A132" s="254" t="s">
        <v>35</v>
      </c>
      <c r="B132" s="270" t="s">
        <v>232</v>
      </c>
      <c r="C132" s="258"/>
      <c r="D132" s="245">
        <f t="shared" si="21"/>
        <v>0</v>
      </c>
      <c r="E132" s="246">
        <f t="shared" si="21"/>
        <v>0</v>
      </c>
      <c r="F132" s="180">
        <f t="shared" si="21"/>
        <v>0</v>
      </c>
      <c r="G132" s="247"/>
      <c r="H132" s="248"/>
      <c r="I132" s="251"/>
      <c r="J132" s="247"/>
      <c r="K132" s="248"/>
      <c r="L132" s="251"/>
      <c r="M132" s="247"/>
      <c r="N132" s="248"/>
      <c r="O132" s="251"/>
      <c r="P132" s="247"/>
      <c r="Q132" s="248"/>
      <c r="R132" s="251"/>
    </row>
    <row r="133" spans="1:18" s="242" customFormat="1" ht="12" customHeight="1" thickBot="1">
      <c r="A133" s="259" t="s">
        <v>8</v>
      </c>
      <c r="B133" s="265" t="s">
        <v>252</v>
      </c>
      <c r="C133" s="261">
        <f>SUM(D133)</f>
        <v>0</v>
      </c>
      <c r="D133" s="157">
        <f aca="true" t="shared" si="33" ref="D133:R133">+D134+D135+D136+D137</f>
        <v>0</v>
      </c>
      <c r="E133" s="142">
        <f t="shared" si="33"/>
        <v>0</v>
      </c>
      <c r="F133" s="158">
        <f t="shared" si="33"/>
        <v>0</v>
      </c>
      <c r="G133" s="157">
        <f t="shared" si="33"/>
        <v>0</v>
      </c>
      <c r="H133" s="142">
        <f t="shared" si="33"/>
        <v>0</v>
      </c>
      <c r="I133" s="158">
        <f t="shared" si="33"/>
        <v>0</v>
      </c>
      <c r="J133" s="157">
        <f t="shared" si="33"/>
        <v>0</v>
      </c>
      <c r="K133" s="142">
        <f t="shared" si="33"/>
        <v>0</v>
      </c>
      <c r="L133" s="158">
        <f t="shared" si="33"/>
        <v>0</v>
      </c>
      <c r="M133" s="157">
        <f t="shared" si="33"/>
        <v>0</v>
      </c>
      <c r="N133" s="142">
        <f t="shared" si="33"/>
        <v>0</v>
      </c>
      <c r="O133" s="158">
        <f t="shared" si="33"/>
        <v>0</v>
      </c>
      <c r="P133" s="157">
        <f t="shared" si="33"/>
        <v>0</v>
      </c>
      <c r="Q133" s="142">
        <f t="shared" si="33"/>
        <v>0</v>
      </c>
      <c r="R133" s="158">
        <f t="shared" si="33"/>
        <v>0</v>
      </c>
    </row>
    <row r="134" spans="1:18" s="242" customFormat="1" ht="12" customHeight="1">
      <c r="A134" s="262" t="s">
        <v>36</v>
      </c>
      <c r="B134" s="234" t="s">
        <v>233</v>
      </c>
      <c r="C134" s="172"/>
      <c r="D134" s="245">
        <f t="shared" si="21"/>
        <v>0</v>
      </c>
      <c r="E134" s="246">
        <f t="shared" si="21"/>
        <v>0</v>
      </c>
      <c r="F134" s="180">
        <f t="shared" si="21"/>
        <v>0</v>
      </c>
      <c r="G134" s="247"/>
      <c r="H134" s="248"/>
      <c r="I134" s="251"/>
      <c r="J134" s="247"/>
      <c r="K134" s="248"/>
      <c r="L134" s="251"/>
      <c r="M134" s="247"/>
      <c r="N134" s="248"/>
      <c r="O134" s="251"/>
      <c r="P134" s="247"/>
      <c r="Q134" s="248"/>
      <c r="R134" s="251"/>
    </row>
    <row r="135" spans="1:18" s="242" customFormat="1" ht="12" customHeight="1">
      <c r="A135" s="262" t="s">
        <v>37</v>
      </c>
      <c r="B135" s="234" t="s">
        <v>234</v>
      </c>
      <c r="C135" s="172"/>
      <c r="D135" s="245">
        <f t="shared" si="21"/>
        <v>0</v>
      </c>
      <c r="E135" s="246">
        <f t="shared" si="21"/>
        <v>0</v>
      </c>
      <c r="F135" s="180">
        <f t="shared" si="21"/>
        <v>0</v>
      </c>
      <c r="G135" s="247"/>
      <c r="H135" s="248"/>
      <c r="I135" s="251"/>
      <c r="J135" s="247"/>
      <c r="K135" s="248"/>
      <c r="L135" s="251"/>
      <c r="M135" s="247"/>
      <c r="N135" s="248"/>
      <c r="O135" s="251"/>
      <c r="P135" s="247"/>
      <c r="Q135" s="248"/>
      <c r="R135" s="251"/>
    </row>
    <row r="136" spans="1:18" s="242" customFormat="1" ht="12" customHeight="1">
      <c r="A136" s="262" t="s">
        <v>137</v>
      </c>
      <c r="B136" s="234" t="s">
        <v>235</v>
      </c>
      <c r="C136" s="172"/>
      <c r="D136" s="245">
        <f t="shared" si="21"/>
        <v>0</v>
      </c>
      <c r="E136" s="246">
        <f t="shared" si="21"/>
        <v>0</v>
      </c>
      <c r="F136" s="180">
        <f t="shared" si="21"/>
        <v>0</v>
      </c>
      <c r="G136" s="247"/>
      <c r="H136" s="248"/>
      <c r="I136" s="251"/>
      <c r="J136" s="247"/>
      <c r="K136" s="248"/>
      <c r="L136" s="251"/>
      <c r="M136" s="247"/>
      <c r="N136" s="248"/>
      <c r="O136" s="251"/>
      <c r="P136" s="247"/>
      <c r="Q136" s="248"/>
      <c r="R136" s="251"/>
    </row>
    <row r="137" spans="1:18" s="269" customFormat="1" ht="12" customHeight="1" thickBot="1">
      <c r="A137" s="254" t="s">
        <v>138</v>
      </c>
      <c r="B137" s="270" t="s">
        <v>236</v>
      </c>
      <c r="C137" s="258"/>
      <c r="D137" s="245">
        <f t="shared" si="21"/>
        <v>0</v>
      </c>
      <c r="E137" s="246">
        <f t="shared" si="21"/>
        <v>0</v>
      </c>
      <c r="F137" s="180">
        <f t="shared" si="21"/>
        <v>0</v>
      </c>
      <c r="G137" s="267"/>
      <c r="H137" s="268"/>
      <c r="I137" s="154"/>
      <c r="J137" s="267"/>
      <c r="K137" s="268"/>
      <c r="L137" s="154"/>
      <c r="M137" s="267"/>
      <c r="N137" s="268"/>
      <c r="O137" s="154"/>
      <c r="P137" s="267"/>
      <c r="Q137" s="268"/>
      <c r="R137" s="154"/>
    </row>
    <row r="138" spans="1:18" s="242" customFormat="1" ht="12" customHeight="1" thickBot="1">
      <c r="A138" s="259" t="s">
        <v>9</v>
      </c>
      <c r="B138" s="265" t="s">
        <v>237</v>
      </c>
      <c r="C138" s="261">
        <f>SUM(D138)</f>
        <v>192482481</v>
      </c>
      <c r="D138" s="159">
        <f aca="true" t="shared" si="34" ref="D138:R138">+D139+D140+D141+D142</f>
        <v>192482481</v>
      </c>
      <c r="E138" s="143">
        <f t="shared" si="34"/>
        <v>-2131778</v>
      </c>
      <c r="F138" s="160">
        <f t="shared" si="34"/>
        <v>190350703</v>
      </c>
      <c r="G138" s="159">
        <f t="shared" si="34"/>
        <v>192482481</v>
      </c>
      <c r="H138" s="143">
        <f t="shared" si="34"/>
        <v>-2131778</v>
      </c>
      <c r="I138" s="160">
        <f t="shared" si="34"/>
        <v>190350703</v>
      </c>
      <c r="J138" s="159">
        <f t="shared" si="34"/>
        <v>0</v>
      </c>
      <c r="K138" s="143">
        <f t="shared" si="34"/>
        <v>0</v>
      </c>
      <c r="L138" s="160">
        <f t="shared" si="34"/>
        <v>0</v>
      </c>
      <c r="M138" s="159">
        <f t="shared" si="34"/>
        <v>0</v>
      </c>
      <c r="N138" s="143">
        <f t="shared" si="34"/>
        <v>0</v>
      </c>
      <c r="O138" s="160">
        <f t="shared" si="34"/>
        <v>0</v>
      </c>
      <c r="P138" s="159">
        <f t="shared" si="34"/>
        <v>0</v>
      </c>
      <c r="Q138" s="143">
        <f t="shared" si="34"/>
        <v>0</v>
      </c>
      <c r="R138" s="160">
        <f t="shared" si="34"/>
        <v>0</v>
      </c>
    </row>
    <row r="139" spans="1:18" s="242" customFormat="1" ht="12.75">
      <c r="A139" s="262" t="s">
        <v>38</v>
      </c>
      <c r="B139" s="234" t="s">
        <v>283</v>
      </c>
      <c r="C139" s="172">
        <v>183842000</v>
      </c>
      <c r="D139" s="245">
        <f>SUM(G139+J139+M139+P139)</f>
        <v>184825980</v>
      </c>
      <c r="E139" s="246">
        <f t="shared" si="21"/>
        <v>-2131778</v>
      </c>
      <c r="F139" s="180">
        <f t="shared" si="21"/>
        <v>182694202</v>
      </c>
      <c r="G139" s="247">
        <v>184825980</v>
      </c>
      <c r="H139" s="248">
        <v>-2131778</v>
      </c>
      <c r="I139" s="251">
        <f>SUM(G139:H139)</f>
        <v>182694202</v>
      </c>
      <c r="J139" s="247"/>
      <c r="K139" s="248"/>
      <c r="L139" s="251"/>
      <c r="M139" s="247"/>
      <c r="N139" s="248"/>
      <c r="O139" s="251"/>
      <c r="P139" s="247"/>
      <c r="Q139" s="248"/>
      <c r="R139" s="251"/>
    </row>
    <row r="140" spans="1:18" s="242" customFormat="1" ht="12" customHeight="1">
      <c r="A140" s="262" t="s">
        <v>39</v>
      </c>
      <c r="B140" s="234" t="s">
        <v>248</v>
      </c>
      <c r="C140" s="172">
        <v>7656501</v>
      </c>
      <c r="D140" s="245">
        <f t="shared" si="21"/>
        <v>7656501</v>
      </c>
      <c r="E140" s="246">
        <f t="shared" si="21"/>
        <v>0</v>
      </c>
      <c r="F140" s="180">
        <f t="shared" si="21"/>
        <v>7656501</v>
      </c>
      <c r="G140" s="247">
        <v>7656501</v>
      </c>
      <c r="H140" s="248"/>
      <c r="I140" s="251">
        <f>SUM(G140:H140)</f>
        <v>7656501</v>
      </c>
      <c r="J140" s="247"/>
      <c r="K140" s="248"/>
      <c r="L140" s="251"/>
      <c r="M140" s="247"/>
      <c r="N140" s="248"/>
      <c r="O140" s="251"/>
      <c r="P140" s="247"/>
      <c r="Q140" s="248"/>
      <c r="R140" s="251"/>
    </row>
    <row r="141" spans="1:18" s="269" customFormat="1" ht="12" customHeight="1">
      <c r="A141" s="262" t="s">
        <v>149</v>
      </c>
      <c r="B141" s="234" t="s">
        <v>239</v>
      </c>
      <c r="C141" s="172"/>
      <c r="D141" s="245">
        <f aca="true" t="shared" si="35" ref="D141:F152">SUM(G141+J141+M141+P141)</f>
        <v>0</v>
      </c>
      <c r="E141" s="246">
        <f t="shared" si="35"/>
        <v>0</v>
      </c>
      <c r="F141" s="180">
        <f t="shared" si="35"/>
        <v>0</v>
      </c>
      <c r="G141" s="267"/>
      <c r="H141" s="268"/>
      <c r="I141" s="154"/>
      <c r="J141" s="267"/>
      <c r="K141" s="268"/>
      <c r="L141" s="154"/>
      <c r="M141" s="267"/>
      <c r="N141" s="268"/>
      <c r="O141" s="154"/>
      <c r="P141" s="267"/>
      <c r="Q141" s="268"/>
      <c r="R141" s="154"/>
    </row>
    <row r="142" spans="1:18" s="269" customFormat="1" ht="12" customHeight="1" thickBot="1">
      <c r="A142" s="254" t="s">
        <v>150</v>
      </c>
      <c r="B142" s="270" t="s">
        <v>240</v>
      </c>
      <c r="C142" s="258"/>
      <c r="D142" s="245">
        <f t="shared" si="35"/>
        <v>0</v>
      </c>
      <c r="E142" s="246">
        <f t="shared" si="35"/>
        <v>0</v>
      </c>
      <c r="F142" s="180">
        <f t="shared" si="35"/>
        <v>0</v>
      </c>
      <c r="G142" s="267"/>
      <c r="H142" s="268"/>
      <c r="I142" s="154"/>
      <c r="J142" s="267"/>
      <c r="K142" s="268"/>
      <c r="L142" s="154"/>
      <c r="M142" s="267"/>
      <c r="N142" s="268"/>
      <c r="O142" s="154"/>
      <c r="P142" s="267"/>
      <c r="Q142" s="268"/>
      <c r="R142" s="154"/>
    </row>
    <row r="143" spans="1:18" s="269" customFormat="1" ht="12" customHeight="1" thickBot="1">
      <c r="A143" s="259" t="s">
        <v>10</v>
      </c>
      <c r="B143" s="265" t="s">
        <v>241</v>
      </c>
      <c r="C143" s="261">
        <f>SUM(D143)</f>
        <v>0</v>
      </c>
      <c r="D143" s="271">
        <f aca="true" t="shared" si="36" ref="D143:R143">+D144+D145+D146+D147</f>
        <v>0</v>
      </c>
      <c r="E143" s="272">
        <f t="shared" si="36"/>
        <v>0</v>
      </c>
      <c r="F143" s="273">
        <f t="shared" si="36"/>
        <v>0</v>
      </c>
      <c r="G143" s="271">
        <f t="shared" si="36"/>
        <v>0</v>
      </c>
      <c r="H143" s="272">
        <f t="shared" si="36"/>
        <v>0</v>
      </c>
      <c r="I143" s="273">
        <f t="shared" si="36"/>
        <v>0</v>
      </c>
      <c r="J143" s="271">
        <f t="shared" si="36"/>
        <v>0</v>
      </c>
      <c r="K143" s="272">
        <f t="shared" si="36"/>
        <v>0</v>
      </c>
      <c r="L143" s="273">
        <f t="shared" si="36"/>
        <v>0</v>
      </c>
      <c r="M143" s="271">
        <f t="shared" si="36"/>
        <v>0</v>
      </c>
      <c r="N143" s="272">
        <f t="shared" si="36"/>
        <v>0</v>
      </c>
      <c r="O143" s="273">
        <f t="shared" si="36"/>
        <v>0</v>
      </c>
      <c r="P143" s="271">
        <f t="shared" si="36"/>
        <v>0</v>
      </c>
      <c r="Q143" s="272">
        <f t="shared" si="36"/>
        <v>0</v>
      </c>
      <c r="R143" s="273">
        <f t="shared" si="36"/>
        <v>0</v>
      </c>
    </row>
    <row r="144" spans="1:18" s="269" customFormat="1" ht="12" customHeight="1">
      <c r="A144" s="262" t="s">
        <v>75</v>
      </c>
      <c r="B144" s="234" t="s">
        <v>242</v>
      </c>
      <c r="C144" s="172"/>
      <c r="D144" s="245">
        <f t="shared" si="35"/>
        <v>0</v>
      </c>
      <c r="E144" s="246">
        <f t="shared" si="35"/>
        <v>0</v>
      </c>
      <c r="F144" s="180">
        <f t="shared" si="35"/>
        <v>0</v>
      </c>
      <c r="G144" s="267"/>
      <c r="H144" s="268"/>
      <c r="I144" s="154"/>
      <c r="J144" s="267"/>
      <c r="K144" s="268"/>
      <c r="L144" s="154"/>
      <c r="M144" s="267"/>
      <c r="N144" s="268"/>
      <c r="O144" s="154"/>
      <c r="P144" s="267"/>
      <c r="Q144" s="268"/>
      <c r="R144" s="154"/>
    </row>
    <row r="145" spans="1:18" s="269" customFormat="1" ht="12" customHeight="1">
      <c r="A145" s="262" t="s">
        <v>76</v>
      </c>
      <c r="B145" s="234" t="s">
        <v>243</v>
      </c>
      <c r="C145" s="172"/>
      <c r="D145" s="245">
        <f t="shared" si="35"/>
        <v>0</v>
      </c>
      <c r="E145" s="246">
        <f t="shared" si="35"/>
        <v>0</v>
      </c>
      <c r="F145" s="180">
        <f t="shared" si="35"/>
        <v>0</v>
      </c>
      <c r="G145" s="267"/>
      <c r="H145" s="268"/>
      <c r="I145" s="154"/>
      <c r="J145" s="267"/>
      <c r="K145" s="268"/>
      <c r="L145" s="154"/>
      <c r="M145" s="267"/>
      <c r="N145" s="268"/>
      <c r="O145" s="154"/>
      <c r="P145" s="267"/>
      <c r="Q145" s="268"/>
      <c r="R145" s="154"/>
    </row>
    <row r="146" spans="1:18" s="269" customFormat="1" ht="12" customHeight="1">
      <c r="A146" s="262" t="s">
        <v>91</v>
      </c>
      <c r="B146" s="234" t="s">
        <v>244</v>
      </c>
      <c r="C146" s="172"/>
      <c r="D146" s="245">
        <f t="shared" si="35"/>
        <v>0</v>
      </c>
      <c r="E146" s="246">
        <f t="shared" si="35"/>
        <v>0</v>
      </c>
      <c r="F146" s="180">
        <f t="shared" si="35"/>
        <v>0</v>
      </c>
      <c r="G146" s="267"/>
      <c r="H146" s="268"/>
      <c r="I146" s="154"/>
      <c r="J146" s="267"/>
      <c r="K146" s="268"/>
      <c r="L146" s="154"/>
      <c r="M146" s="267"/>
      <c r="N146" s="268"/>
      <c r="O146" s="154"/>
      <c r="P146" s="267"/>
      <c r="Q146" s="268"/>
      <c r="R146" s="154"/>
    </row>
    <row r="147" spans="1:18" s="242" customFormat="1" ht="12.75" customHeight="1" thickBot="1">
      <c r="A147" s="262" t="s">
        <v>152</v>
      </c>
      <c r="B147" s="234" t="s">
        <v>245</v>
      </c>
      <c r="C147" s="258"/>
      <c r="D147" s="245">
        <f t="shared" si="35"/>
        <v>0</v>
      </c>
      <c r="E147" s="246">
        <f t="shared" si="35"/>
        <v>0</v>
      </c>
      <c r="F147" s="180">
        <f t="shared" si="35"/>
        <v>0</v>
      </c>
      <c r="G147" s="247"/>
      <c r="H147" s="248"/>
      <c r="I147" s="251"/>
      <c r="J147" s="247"/>
      <c r="K147" s="248"/>
      <c r="L147" s="251"/>
      <c r="M147" s="247"/>
      <c r="N147" s="248"/>
      <c r="O147" s="251"/>
      <c r="P147" s="247"/>
      <c r="Q147" s="248"/>
      <c r="R147" s="251"/>
    </row>
    <row r="148" spans="1:18" s="242" customFormat="1" ht="12" customHeight="1" thickBot="1">
      <c r="A148" s="259" t="s">
        <v>11</v>
      </c>
      <c r="B148" s="265" t="s">
        <v>246</v>
      </c>
      <c r="C148" s="261">
        <f>SUM(D148)</f>
        <v>192482481</v>
      </c>
      <c r="D148" s="274">
        <f aca="true" t="shared" si="37" ref="D148:R148">+D129+D133+D138+D143</f>
        <v>192482481</v>
      </c>
      <c r="E148" s="275">
        <f t="shared" si="37"/>
        <v>-2131778</v>
      </c>
      <c r="F148" s="276">
        <f t="shared" si="37"/>
        <v>190350703</v>
      </c>
      <c r="G148" s="274">
        <f t="shared" si="37"/>
        <v>192482481</v>
      </c>
      <c r="H148" s="275">
        <f t="shared" si="37"/>
        <v>-2131778</v>
      </c>
      <c r="I148" s="276">
        <f t="shared" si="37"/>
        <v>190350703</v>
      </c>
      <c r="J148" s="274">
        <f t="shared" si="37"/>
        <v>0</v>
      </c>
      <c r="K148" s="275">
        <f t="shared" si="37"/>
        <v>0</v>
      </c>
      <c r="L148" s="276">
        <f t="shared" si="37"/>
        <v>0</v>
      </c>
      <c r="M148" s="274">
        <f t="shared" si="37"/>
        <v>0</v>
      </c>
      <c r="N148" s="275">
        <f t="shared" si="37"/>
        <v>0</v>
      </c>
      <c r="O148" s="276">
        <f t="shared" si="37"/>
        <v>0</v>
      </c>
      <c r="P148" s="274">
        <f t="shared" si="37"/>
        <v>0</v>
      </c>
      <c r="Q148" s="275">
        <f t="shared" si="37"/>
        <v>0</v>
      </c>
      <c r="R148" s="276">
        <f t="shared" si="37"/>
        <v>0</v>
      </c>
    </row>
    <row r="149" spans="1:18" s="242" customFormat="1" ht="15" customHeight="1" thickBot="1">
      <c r="A149" s="277" t="s">
        <v>12</v>
      </c>
      <c r="B149" s="278" t="s">
        <v>247</v>
      </c>
      <c r="C149" s="261">
        <f>SUM(D149)</f>
        <v>1050555286</v>
      </c>
      <c r="D149" s="274">
        <f aca="true" t="shared" si="38" ref="D149:R149">+D128+D148</f>
        <v>1050555286</v>
      </c>
      <c r="E149" s="275">
        <f t="shared" si="38"/>
        <v>-4899475</v>
      </c>
      <c r="F149" s="276">
        <f t="shared" si="38"/>
        <v>1045655811</v>
      </c>
      <c r="G149" s="274">
        <f t="shared" si="38"/>
        <v>835034372</v>
      </c>
      <c r="H149" s="275">
        <f t="shared" si="38"/>
        <v>-17170050</v>
      </c>
      <c r="I149" s="276">
        <f t="shared" si="38"/>
        <v>817864322</v>
      </c>
      <c r="J149" s="274">
        <f t="shared" si="38"/>
        <v>96891578</v>
      </c>
      <c r="K149" s="275">
        <f t="shared" si="38"/>
        <v>14335888</v>
      </c>
      <c r="L149" s="276">
        <f t="shared" si="38"/>
        <v>111227466</v>
      </c>
      <c r="M149" s="274">
        <f t="shared" si="38"/>
        <v>101409100</v>
      </c>
      <c r="N149" s="275">
        <f t="shared" si="38"/>
        <v>5545836</v>
      </c>
      <c r="O149" s="276">
        <f t="shared" si="38"/>
        <v>106954936</v>
      </c>
      <c r="P149" s="274">
        <f t="shared" si="38"/>
        <v>17220236</v>
      </c>
      <c r="Q149" s="275">
        <f t="shared" si="38"/>
        <v>-7611149</v>
      </c>
      <c r="R149" s="276">
        <f t="shared" si="38"/>
        <v>9609087</v>
      </c>
    </row>
    <row r="150" spans="1:18" s="242" customFormat="1" ht="13.5" thickBot="1">
      <c r="A150" s="279"/>
      <c r="B150" s="280"/>
      <c r="C150" s="281"/>
      <c r="D150" s="245"/>
      <c r="E150" s="246"/>
      <c r="F150" s="180"/>
      <c r="G150" s="247"/>
      <c r="H150" s="248"/>
      <c r="I150" s="251"/>
      <c r="J150" s="247"/>
      <c r="K150" s="248"/>
      <c r="L150" s="251"/>
      <c r="M150" s="247"/>
      <c r="N150" s="248"/>
      <c r="O150" s="251"/>
      <c r="P150" s="247"/>
      <c r="Q150" s="248"/>
      <c r="R150" s="251"/>
    </row>
    <row r="151" spans="1:18" s="242" customFormat="1" ht="15" customHeight="1" thickBot="1">
      <c r="A151" s="282" t="s">
        <v>87</v>
      </c>
      <c r="B151" s="283"/>
      <c r="C151" s="148">
        <f>SUM(D151:F151)</f>
        <v>257</v>
      </c>
      <c r="D151" s="284">
        <f t="shared" si="35"/>
        <v>93</v>
      </c>
      <c r="E151" s="285">
        <f t="shared" si="35"/>
        <v>50</v>
      </c>
      <c r="F151" s="286">
        <f t="shared" si="35"/>
        <v>114</v>
      </c>
      <c r="G151" s="287">
        <v>64</v>
      </c>
      <c r="H151" s="288">
        <v>50</v>
      </c>
      <c r="I151" s="289">
        <f>SUM(G151:H151)</f>
        <v>114</v>
      </c>
      <c r="J151" s="287">
        <v>9</v>
      </c>
      <c r="K151" s="288"/>
      <c r="L151" s="289"/>
      <c r="M151" s="287">
        <v>19</v>
      </c>
      <c r="N151" s="288"/>
      <c r="O151" s="289"/>
      <c r="P151" s="287">
        <v>1</v>
      </c>
      <c r="Q151" s="288"/>
      <c r="R151" s="289"/>
    </row>
    <row r="152" spans="1:18" s="242" customFormat="1" ht="14.25" customHeight="1" thickBot="1">
      <c r="A152" s="282" t="s">
        <v>88</v>
      </c>
      <c r="B152" s="283"/>
      <c r="C152" s="148">
        <f>SUM(D152:F152)</f>
        <v>212</v>
      </c>
      <c r="D152" s="290">
        <f t="shared" si="35"/>
        <v>56</v>
      </c>
      <c r="E152" s="291">
        <f t="shared" si="35"/>
        <v>50</v>
      </c>
      <c r="F152" s="292">
        <f t="shared" si="35"/>
        <v>106</v>
      </c>
      <c r="G152" s="293">
        <v>56</v>
      </c>
      <c r="H152" s="294">
        <v>50</v>
      </c>
      <c r="I152" s="295">
        <f>SUM(G152:H152)</f>
        <v>106</v>
      </c>
      <c r="J152" s="293"/>
      <c r="K152" s="294"/>
      <c r="L152" s="295"/>
      <c r="M152" s="293"/>
      <c r="N152" s="294"/>
      <c r="O152" s="295"/>
      <c r="P152" s="293"/>
      <c r="Q152" s="294"/>
      <c r="R152" s="295"/>
    </row>
    <row r="153" spans="1:3" s="242" customFormat="1" ht="12.75">
      <c r="A153" s="296"/>
      <c r="B153" s="297"/>
      <c r="C153" s="298"/>
    </row>
    <row r="154" spans="1:3" s="242" customFormat="1" ht="12.75">
      <c r="A154" s="296"/>
      <c r="B154" s="297"/>
      <c r="C154" s="298"/>
    </row>
    <row r="155" spans="1:3" s="242" customFormat="1" ht="12.75">
      <c r="A155" s="296"/>
      <c r="B155" s="297"/>
      <c r="C155" s="298"/>
    </row>
    <row r="156" spans="1:3" s="242" customFormat="1" ht="12.75">
      <c r="A156" s="296"/>
      <c r="B156" s="297"/>
      <c r="C156" s="298"/>
    </row>
    <row r="157" spans="1:3" s="242" customFormat="1" ht="12.75">
      <c r="A157" s="296"/>
      <c r="B157" s="297"/>
      <c r="C157" s="298"/>
    </row>
    <row r="158" spans="1:3" s="242" customFormat="1" ht="12.75">
      <c r="A158" s="296"/>
      <c r="B158" s="297"/>
      <c r="C158" s="298"/>
    </row>
    <row r="159" spans="1:3" s="242" customFormat="1" ht="12.75">
      <c r="A159" s="296"/>
      <c r="B159" s="297"/>
      <c r="C159" s="298"/>
    </row>
    <row r="160" spans="1:3" s="242" customFormat="1" ht="12.75">
      <c r="A160" s="296"/>
      <c r="B160" s="297"/>
      <c r="C160" s="298"/>
    </row>
    <row r="161" spans="1:3" s="242" customFormat="1" ht="12.75">
      <c r="A161" s="296"/>
      <c r="B161" s="297"/>
      <c r="C161" s="298"/>
    </row>
    <row r="162" spans="1:3" s="242" customFormat="1" ht="12.75">
      <c r="A162" s="296"/>
      <c r="B162" s="297"/>
      <c r="C162" s="298"/>
    </row>
  </sheetData>
  <sheetProtection formatCells="0"/>
  <mergeCells count="12">
    <mergeCell ref="B90:R91"/>
    <mergeCell ref="P92:R92"/>
    <mergeCell ref="D92:F92"/>
    <mergeCell ref="G92:I92"/>
    <mergeCell ref="J92:L92"/>
    <mergeCell ref="M92:O92"/>
    <mergeCell ref="M4:O4"/>
    <mergeCell ref="B2:R3"/>
    <mergeCell ref="P4:R4"/>
    <mergeCell ref="D4:F4"/>
    <mergeCell ref="G4:I4"/>
    <mergeCell ref="J4:L4"/>
  </mergeCells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4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Gazdi</cp:lastModifiedBy>
  <cp:lastPrinted>2017-06-02T08:04:48Z</cp:lastPrinted>
  <dcterms:created xsi:type="dcterms:W3CDTF">1999-10-30T10:30:45Z</dcterms:created>
  <dcterms:modified xsi:type="dcterms:W3CDTF">2017-06-02T08:05:29Z</dcterms:modified>
  <cp:category/>
  <cp:version/>
  <cp:contentType/>
  <cp:contentStatus/>
</cp:coreProperties>
</file>