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activeTab="0"/>
  </bookViews>
  <sheets>
    <sheet name="indoklás" sheetId="1" r:id="rId1"/>
  </sheets>
  <definedNames/>
  <calcPr fullCalcOnLoad="1"/>
</workbook>
</file>

<file path=xl/sharedStrings.xml><?xml version="1.0" encoding="utf-8"?>
<sst xmlns="http://schemas.openxmlformats.org/spreadsheetml/2006/main" count="416" uniqueCount="219">
  <si>
    <t>Megnevezés</t>
  </si>
  <si>
    <t>Normatív állami hozzájárulás</t>
  </si>
  <si>
    <t>Bevételek mindösszesen:</t>
  </si>
  <si>
    <t>Település-üzemeltetési,igazgatási és sportfeladat</t>
  </si>
  <si>
    <t>Lakott külterülettel kapcsolatos feladatok</t>
  </si>
  <si>
    <t>Helyben maradó SZJA.</t>
  </si>
  <si>
    <t>Jövedelemdifferenciálódás mérséklése</t>
  </si>
  <si>
    <t>Pénzbeli szociális juttatások</t>
  </si>
  <si>
    <t>Szociális étkeztetés</t>
  </si>
  <si>
    <t>Önkormányzatokat megillető SZJA.</t>
  </si>
  <si>
    <t>Állami hozzájárulások összesen:</t>
  </si>
  <si>
    <t>Állományba nem tartozók megbízási díja</t>
  </si>
  <si>
    <t>Személyi juttatások összesen:</t>
  </si>
  <si>
    <t>Nyugdijbiztosítási járulék</t>
  </si>
  <si>
    <t xml:space="preserve">bér 24 %-a </t>
  </si>
  <si>
    <t xml:space="preserve">Természetbeni egészségbiztosítási járulék </t>
  </si>
  <si>
    <t>Pénzbeli egészségbiztosítási járulék</t>
  </si>
  <si>
    <t>bér 0,5 %-a</t>
  </si>
  <si>
    <t>Munkaadói járulék</t>
  </si>
  <si>
    <t>Egészségügyi hozzájárulás</t>
  </si>
  <si>
    <t>Munkaadót terhelő járulékok:</t>
  </si>
  <si>
    <t>Irodaszer,nyomtatvány beszerzés</t>
  </si>
  <si>
    <t>Folyóirat beszerzés</t>
  </si>
  <si>
    <t>Hajtó- és kenőanyag beszerzés</t>
  </si>
  <si>
    <t>Kisértékű tárgyi eszköz,szellemi termék beszerzés</t>
  </si>
  <si>
    <t>bútorok,textiliák,egyéb berend.,szám.tech.eszk.</t>
  </si>
  <si>
    <t>Egyéb anyag beszerzés</t>
  </si>
  <si>
    <t>Nem adatátviteli célú távközlési díjak</t>
  </si>
  <si>
    <t>Gázenergia szolgáltatás</t>
  </si>
  <si>
    <t>Villamosenergia szolgáltatás</t>
  </si>
  <si>
    <t>Víz- és csatornadíjak</t>
  </si>
  <si>
    <t>Karbantartási,kisjavítási szolgáltatások</t>
  </si>
  <si>
    <t>Egyéb üzemeltetési,fenntartási szolgáltatások</t>
  </si>
  <si>
    <t>Vásárolt termékek és szolgáltatások ÁFA-ja</t>
  </si>
  <si>
    <t>Belföldi kiküldetés</t>
  </si>
  <si>
    <t>Különféle adók,díjak,egyéb befizetések</t>
  </si>
  <si>
    <t>Dologi és egyéb folyó kiadások összesen:</t>
  </si>
  <si>
    <t>Működési kiadások összesen:</t>
  </si>
  <si>
    <t>Felhalmozási kiadások összesen:</t>
  </si>
  <si>
    <t>Kiadások mindösszesen:</t>
  </si>
  <si>
    <t>Központosított állami hozzájárulás bérintézkedésre</t>
  </si>
  <si>
    <t>Hozam- és kamatbevétel</t>
  </si>
  <si>
    <t>Gépjárműadó</t>
  </si>
  <si>
    <t>Helyi adók</t>
  </si>
  <si>
    <t>Magánszemélyek kommunális adója</t>
  </si>
  <si>
    <t>Helyi adókhoz kapcsolódó bírság és egyéb sajátos</t>
  </si>
  <si>
    <t>Tám.értékű műk.bevétel fejezeti kezelési előir.</t>
  </si>
  <si>
    <t>Kölcsönök visszatérülése ÁHT.kívülről</t>
  </si>
  <si>
    <t>lakosságnak korábban nyújtott kölcsönök tér.</t>
  </si>
  <si>
    <t>Előző évi pénzmaradvány igénybevétele</t>
  </si>
  <si>
    <t>Egyes jövedelempótló támogatások kiegészítése</t>
  </si>
  <si>
    <t>Felhalmozási célú kölcsönök nyújtása lakosságnak</t>
  </si>
  <si>
    <t>Egyéb építmények vásárlása,létesítése</t>
  </si>
  <si>
    <t xml:space="preserve">bázis </t>
  </si>
  <si>
    <t>Állományba nem tartozók tiszteletdíja</t>
  </si>
  <si>
    <t>Állományba nem tartozók egyéb juttatásai</t>
  </si>
  <si>
    <t>Pénzügyi szolgáltatások kiadásai</t>
  </si>
  <si>
    <t xml:space="preserve">beszerzések, szolg. felszám.forg.adója bázis </t>
  </si>
  <si>
    <t>Reprezentáció kiadásai</t>
  </si>
  <si>
    <t>Működési tartalékok</t>
  </si>
  <si>
    <t>Felhalmozási tartalék</t>
  </si>
  <si>
    <t>Részmunkaidős egyéb bérrendsz.tart.munkabére</t>
  </si>
  <si>
    <t>bázis</t>
  </si>
  <si>
    <t>beszerzések,szolgáltatások forg.adója</t>
  </si>
  <si>
    <t>Társadalom-,szoc.pol. és egyéb juttatások</t>
  </si>
  <si>
    <t xml:space="preserve">Rászorultságtól függő kedvezmények </t>
  </si>
  <si>
    <t>Kereső tevékenység mellett foly.rendszeres szoc.</t>
  </si>
  <si>
    <t>Rendkívüli gyermekvédelmi támogatás</t>
  </si>
  <si>
    <t>megbízási díjak</t>
  </si>
  <si>
    <t>százalékos</t>
  </si>
  <si>
    <t xml:space="preserve">szakmai kiadványok bázis </t>
  </si>
  <si>
    <t>Egyéb kommunikációs szolgáltatások</t>
  </si>
  <si>
    <t>Reprezentáció</t>
  </si>
  <si>
    <t xml:space="preserve">Támogatásértékű működési kiadás helyi önk. </t>
  </si>
  <si>
    <t>Óvodai ellátás</t>
  </si>
  <si>
    <t>Óvodások szervezett étkeztetése</t>
  </si>
  <si>
    <t>Iskolai ellátás</t>
  </si>
  <si>
    <t>Iskolások szervezett étkeztetése</t>
  </si>
  <si>
    <t>Iskola napközi</t>
  </si>
  <si>
    <t>Kiadások összesen</t>
  </si>
  <si>
    <t>Hatósági jogkörhöz köthető működési bevétel</t>
  </si>
  <si>
    <t>Szolgáltatási díjbevételek</t>
  </si>
  <si>
    <t>alpolgármester 30.000 Ft képv.12000 Ft*12*4 fő</t>
  </si>
  <si>
    <t>Munkáltató által fizetett SZJA.</t>
  </si>
  <si>
    <t>Munkaruha,védőruha,formaruha beszerzés</t>
  </si>
  <si>
    <t>védőruha</t>
  </si>
  <si>
    <t>Egyéb anyagbeszerzés</t>
  </si>
  <si>
    <t xml:space="preserve">beszerz., szolg. felszám.forg.adója </t>
  </si>
  <si>
    <t>Iparűzési adó</t>
  </si>
  <si>
    <t xml:space="preserve">            Falugondnoki szolgálat</t>
  </si>
  <si>
    <t>Beruházási ÁFA</t>
  </si>
  <si>
    <t>Normatív lakásfenntartási tám.</t>
  </si>
  <si>
    <t>Helyi megállapítású lakásfenntartási tám.</t>
  </si>
  <si>
    <t>Normatív ápolási díj</t>
  </si>
  <si>
    <t>Helyi megállapítású ápolási díj</t>
  </si>
  <si>
    <t>Munkaadót terhelő járulékok 24%</t>
  </si>
  <si>
    <t>Működési célú pe.átadás non-profit szervnek</t>
  </si>
  <si>
    <t>Tüzelőanyag beszerzés</t>
  </si>
  <si>
    <t>internet és ADSL ,</t>
  </si>
  <si>
    <t>Épületek felújítása</t>
  </si>
  <si>
    <t>Társadalom,szoc.pol.,egyéb juttatások</t>
  </si>
  <si>
    <t xml:space="preserve">Működési célú pénzeszköz átadás </t>
  </si>
  <si>
    <t>Felújítási kiadások összesen:</t>
  </si>
  <si>
    <t>Beruházási kiadások összesen:</t>
  </si>
  <si>
    <t>Egyéb építmények felújítása</t>
  </si>
  <si>
    <t>Felújítási ÁFA</t>
  </si>
  <si>
    <t>Vízkárelhárítás</t>
  </si>
  <si>
    <t>Működési célú pénzeszköz átadás vállalkozásnak</t>
  </si>
  <si>
    <t>Sportfeladatok</t>
  </si>
  <si>
    <t>mozgáskorl.támogatás,településőr pályázati tám.</t>
  </si>
  <si>
    <t xml:space="preserve">Falugondnoki szolgáltatás </t>
  </si>
  <si>
    <t>polgármester 174.000 Ft * 12 hó</t>
  </si>
  <si>
    <t>bér 1,5 %-a</t>
  </si>
  <si>
    <t>Karbantartási,kisjavítási szolgáltatás</t>
  </si>
  <si>
    <t>bér 1 %-a</t>
  </si>
  <si>
    <t>Kisértékű tárgyi eszközök beszerzése</t>
  </si>
  <si>
    <t>Egyéb dologi kiadások</t>
  </si>
  <si>
    <t>kaszálásokhoz bázis 26.000 Ft</t>
  </si>
  <si>
    <t xml:space="preserve">beszerz., szolg. felszám.forg.adója bázis </t>
  </si>
  <si>
    <t>Értékpapírok beváltása</t>
  </si>
  <si>
    <t xml:space="preserve">Tám.értékű felhalmozási bevétel </t>
  </si>
  <si>
    <t>Intézményi felújítási ÁFA</t>
  </si>
  <si>
    <t xml:space="preserve">cafeteria </t>
  </si>
  <si>
    <t>Lakásépítés,vásárlás,felújítás támogatása</t>
  </si>
  <si>
    <t>Helyi közutak,hidak létesítése</t>
  </si>
  <si>
    <t>Közutak,hidak üzemeltetése,fenntartása</t>
  </si>
  <si>
    <t>Önkormányzati igazgatási tevékenység</t>
  </si>
  <si>
    <t xml:space="preserve">közlönyök,szakmai kiadványok bázis </t>
  </si>
  <si>
    <t>Községgazdálkodási szolgáltatás</t>
  </si>
  <si>
    <t>közfoglalkoztatás</t>
  </si>
  <si>
    <t>Köztemető fenntartási feladatok</t>
  </si>
  <si>
    <t>Közvilágítási feladatok</t>
  </si>
  <si>
    <t>Közalkalmazott rendszeres személyi juttatása</t>
  </si>
  <si>
    <t>Rendszeres szociális pénzbeli ellátások</t>
  </si>
  <si>
    <t>Rendszeres gyermekvédelmi ellátás</t>
  </si>
  <si>
    <t>Munkanélküli ellátások</t>
  </si>
  <si>
    <t>Eseti pénzbeli szociális ellátások</t>
  </si>
  <si>
    <t>Eseti pénzbeli gyermekvédelmi támogatás</t>
  </si>
  <si>
    <t>bázis 15.000 Ft</t>
  </si>
  <si>
    <t>Szennyvizelvezetés- és kezelés</t>
  </si>
  <si>
    <t>Települési hulladék kezelése,köztisztasági tevékenység</t>
  </si>
  <si>
    <t>Háziorvosi alapellátás</t>
  </si>
  <si>
    <t>Egyéb szórakoztatási és kulturális tevékenység</t>
  </si>
  <si>
    <t>Vásárolt közszolgáltatás</t>
  </si>
  <si>
    <t>víz-, szennyvíz bázis 36.000 Ft</t>
  </si>
  <si>
    <t>szennyvizhálózat építés II.ütem</t>
  </si>
  <si>
    <t>II.ütem áfája</t>
  </si>
  <si>
    <t>telefon előfiz.:48.000Ft,riasztó felügy.:24.000Ft</t>
  </si>
  <si>
    <t>postai közreműk.:80.000Ft,</t>
  </si>
  <si>
    <t>Tám.értékű műk.bevétel központi ktgv.</t>
  </si>
  <si>
    <t>Tám.értékű műk.bevétel alapoktól</t>
  </si>
  <si>
    <t>közfoglalkoztatás támogatás</t>
  </si>
  <si>
    <t>Szociális hozzájárulási adó</t>
  </si>
  <si>
    <t>bér 27 %-a</t>
  </si>
  <si>
    <t xml:space="preserve">Irodaszer,nyomtatvány,stb. bázis </t>
  </si>
  <si>
    <t>telefondíjak után bázis 13.000 Ft</t>
  </si>
  <si>
    <t xml:space="preserve">pályázati díjak,egyéb dologi bázis </t>
  </si>
  <si>
    <t>bázis 5.000 Ft</t>
  </si>
  <si>
    <t xml:space="preserve"> </t>
  </si>
  <si>
    <t>tűzoltókész ell.,egyéb szolg.bázis 141.000 Ft</t>
  </si>
  <si>
    <t>bér 27%-a</t>
  </si>
  <si>
    <t>Szellemi termék vásárlása</t>
  </si>
  <si>
    <t>településrendezési terv</t>
  </si>
  <si>
    <t>Járda felújítás</t>
  </si>
  <si>
    <t>buszmegálló javítás</t>
  </si>
  <si>
    <t>Ingatlanok létesítése,vásárlása</t>
  </si>
  <si>
    <t>urnafal</t>
  </si>
  <si>
    <t>kerítés</t>
  </si>
  <si>
    <t>2013. évi terv</t>
  </si>
  <si>
    <t>Önkormányzati hivatal működésének támogatása</t>
  </si>
  <si>
    <t>Egyéb kötelező önkormányzati felad.tám.</t>
  </si>
  <si>
    <t>ISPA 537.000 Ft</t>
  </si>
  <si>
    <t>szemétszállítás bázis 2.162.000 Ft</t>
  </si>
  <si>
    <t xml:space="preserve">víz-,14.000 Ft </t>
  </si>
  <si>
    <t>karbantartás szükség szerint bázis 10.000 Ft</t>
  </si>
  <si>
    <t>bázis 17.000 Ft</t>
  </si>
  <si>
    <t>biztosítási,pályázati díjak bázis 11.000 Ft</t>
  </si>
  <si>
    <t xml:space="preserve">érdekeltségi hozzájárulás 107.000Ft </t>
  </si>
  <si>
    <t xml:space="preserve">tanfolyamdíj,szolgáltatási díjak bázis </t>
  </si>
  <si>
    <t xml:space="preserve">berendezések karbantartása bázis </t>
  </si>
  <si>
    <t xml:space="preserve">Nem foglalk. szem. rendsz.szoc.segélye </t>
  </si>
  <si>
    <t xml:space="preserve">Foglalkozt. hely. tám. </t>
  </si>
  <si>
    <t>közterületi kamerarendszer önrész ???</t>
  </si>
  <si>
    <t>Könyvtári,közművelődési feladatok</t>
  </si>
  <si>
    <t>6.számú melléklet</t>
  </si>
  <si>
    <t>Esztergályhorváti Község Önkormányzatának 2014. évi költségvetése</t>
  </si>
  <si>
    <t>2014. évi terv</t>
  </si>
  <si>
    <t>Kistelepülések szociális feladatainak támogatása</t>
  </si>
  <si>
    <t>egyéb sajátos bevételek</t>
  </si>
  <si>
    <t>Talajterhelési díj</t>
  </si>
  <si>
    <t xml:space="preserve">szükség szerint bázis </t>
  </si>
  <si>
    <t>szükség szerint bázis 36.000 Ft</t>
  </si>
  <si>
    <t>rezsi támogatás bázis 795.000Ft</t>
  </si>
  <si>
    <t>Irodaszer,nyomtatvány,stb. bázis 80.000 Ft</t>
  </si>
  <si>
    <t>bázis  2.000 Ft</t>
  </si>
  <si>
    <t>tisztítószer,karbantart.-,egyéb any. bázis 25.000 Ft</t>
  </si>
  <si>
    <t>telefon forgalmi díjak bázis 48.000 Ft</t>
  </si>
  <si>
    <t>bázis 238.000 Ft</t>
  </si>
  <si>
    <t>bázis 49.000 Ft</t>
  </si>
  <si>
    <t>bankszámlához kapcsolódó jut.bázis 415.000 Ft</t>
  </si>
  <si>
    <t>kaszálásokhoz bázis 203.000 Ft</t>
  </si>
  <si>
    <t>karbantartási anyag,szerszámok 166.000 Ft</t>
  </si>
  <si>
    <t>fűnyíró javítás bázis 38.000 Ft</t>
  </si>
  <si>
    <t xml:space="preserve">karbantart. any.,egyébany. bázis </t>
  </si>
  <si>
    <t xml:space="preserve">víz-, 29.000 Ft  </t>
  </si>
  <si>
    <t>bázis 1.838.000 Ft</t>
  </si>
  <si>
    <t>1 fő falugondnok 118.000 Ft</t>
  </si>
  <si>
    <t>Közalkalmazott szem.kapcs.jutt.</t>
  </si>
  <si>
    <t>üzemanyag  bázis 257.000 Ft</t>
  </si>
  <si>
    <t>jármű karbantartása szükség szerint bázis 22.000 Ft</t>
  </si>
  <si>
    <t>biztosítási díj bázis 115.000 Ft</t>
  </si>
  <si>
    <t>ügyeleti díj bázis 352.000 Ft</t>
  </si>
  <si>
    <t>Intézményi Társulásnak és Közös Hivatalnak átadott</t>
  </si>
  <si>
    <t>Közös Önkormányzati Hivatal</t>
  </si>
  <si>
    <t xml:space="preserve">tisztítószer,karbantart.-,egyéb any. bázis  </t>
  </si>
  <si>
    <t xml:space="preserve">telefon forgalmi díjak bázis </t>
  </si>
  <si>
    <t xml:space="preserve">rendezvények bázis </t>
  </si>
  <si>
    <t>Önkormányzati segélyek</t>
  </si>
  <si>
    <t>Közgyógyellátás bázis 365.000 Ft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</si>
</sst>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double"/>
      <right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 style="double"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double"/>
    </border>
    <border>
      <left style="thin"/>
      <right/>
      <top style="thin"/>
      <bottom/>
    </border>
    <border>
      <left style="thin"/>
      <right style="double"/>
      <top style="double"/>
      <bottom style="double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 style="double"/>
      <right style="double"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/>
      <bottom style="double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1" fillId="0" borderId="0" applyFont="0" applyFill="0" applyBorder="0" applyAlignment="0" applyProtection="0"/>
  </cellStyleXfs>
  <cellXfs count="164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3" fontId="0" fillId="0" borderId="12" xfId="0" applyNumberForma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3" fontId="2" fillId="0" borderId="20" xfId="0" applyNumberFormat="1" applyFont="1" applyBorder="1" applyAlignment="1">
      <alignment/>
    </xf>
    <xf numFmtId="0" fontId="0" fillId="0" borderId="21" xfId="0" applyFill="1" applyBorder="1" applyAlignment="1">
      <alignment/>
    </xf>
    <xf numFmtId="3" fontId="1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36" fillId="0" borderId="21" xfId="0" applyFont="1" applyFill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3" fontId="0" fillId="0" borderId="30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31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0" fillId="0" borderId="33" xfId="0" applyBorder="1" applyAlignment="1">
      <alignment/>
    </xf>
    <xf numFmtId="3" fontId="2" fillId="0" borderId="19" xfId="0" applyNumberFormat="1" applyFont="1" applyBorder="1" applyAlignment="1">
      <alignment/>
    </xf>
    <xf numFmtId="0" fontId="0" fillId="0" borderId="23" xfId="0" applyBorder="1" applyAlignment="1">
      <alignment/>
    </xf>
    <xf numFmtId="3" fontId="2" fillId="0" borderId="34" xfId="0" applyNumberFormat="1" applyFont="1" applyBorder="1" applyAlignment="1">
      <alignment/>
    </xf>
    <xf numFmtId="0" fontId="3" fillId="0" borderId="30" xfId="0" applyFont="1" applyFill="1" applyBorder="1" applyAlignment="1">
      <alignment/>
    </xf>
    <xf numFmtId="3" fontId="2" fillId="0" borderId="30" xfId="0" applyNumberFormat="1" applyFont="1" applyBorder="1" applyAlignment="1">
      <alignment/>
    </xf>
    <xf numFmtId="0" fontId="3" fillId="0" borderId="34" xfId="0" applyFont="1" applyFill="1" applyBorder="1" applyAlignment="1">
      <alignment/>
    </xf>
    <xf numFmtId="0" fontId="2" fillId="0" borderId="34" xfId="0" applyFont="1" applyBorder="1" applyAlignment="1">
      <alignment/>
    </xf>
    <xf numFmtId="3" fontId="0" fillId="0" borderId="35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37" xfId="0" applyFill="1" applyBorder="1" applyAlignment="1">
      <alignment/>
    </xf>
    <xf numFmtId="0" fontId="0" fillId="0" borderId="25" xfId="0" applyFill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4" xfId="0" applyNumberFormat="1" applyBorder="1" applyAlignment="1">
      <alignment/>
    </xf>
    <xf numFmtId="0" fontId="2" fillId="0" borderId="0" xfId="0" applyFont="1" applyAlignment="1">
      <alignment/>
    </xf>
    <xf numFmtId="0" fontId="2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2" fillId="0" borderId="39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39" xfId="0" applyFont="1" applyFill="1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0" fillId="0" borderId="31" xfId="0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5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0" fillId="0" borderId="4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30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3" fillId="0" borderId="30" xfId="0" applyFont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30" xfId="0" applyBorder="1" applyAlignment="1">
      <alignment/>
    </xf>
    <xf numFmtId="3" fontId="0" fillId="0" borderId="30" xfId="0" applyNumberFormat="1" applyFont="1" applyBorder="1" applyAlignment="1">
      <alignment/>
    </xf>
    <xf numFmtId="0" fontId="3" fillId="0" borderId="45" xfId="0" applyFont="1" applyFill="1" applyBorder="1" applyAlignment="1">
      <alignment/>
    </xf>
    <xf numFmtId="3" fontId="2" fillId="0" borderId="45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0" fillId="0" borderId="27" xfId="0" applyBorder="1" applyAlignment="1">
      <alignment/>
    </xf>
    <xf numFmtId="0" fontId="4" fillId="0" borderId="34" xfId="0" applyFont="1" applyFill="1" applyBorder="1" applyAlignment="1">
      <alignment/>
    </xf>
    <xf numFmtId="0" fontId="0" fillId="0" borderId="34" xfId="0" applyBorder="1" applyAlignment="1">
      <alignment/>
    </xf>
    <xf numFmtId="3" fontId="0" fillId="0" borderId="34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14" xfId="0" applyNumberFormat="1" applyFont="1" applyBorder="1" applyAlignment="1">
      <alignment/>
    </xf>
    <xf numFmtId="0" fontId="2" fillId="0" borderId="30" xfId="0" applyFont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0" fillId="0" borderId="30" xfId="0" applyNumberFormat="1" applyFill="1" applyBorder="1" applyAlignment="1">
      <alignment/>
    </xf>
    <xf numFmtId="0" fontId="2" fillId="0" borderId="36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3" fontId="0" fillId="0" borderId="22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3" fontId="0" fillId="0" borderId="41" xfId="0" applyNumberFormat="1" applyBorder="1" applyAlignment="1">
      <alignment/>
    </xf>
    <xf numFmtId="3" fontId="0" fillId="0" borderId="40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2" fillId="0" borderId="3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2" fillId="0" borderId="13" xfId="0" applyFont="1" applyBorder="1" applyAlignment="1">
      <alignment/>
    </xf>
    <xf numFmtId="0" fontId="32" fillId="0" borderId="14" xfId="0" applyFont="1" applyBorder="1" applyAlignment="1">
      <alignment/>
    </xf>
    <xf numFmtId="0" fontId="1" fillId="0" borderId="12" xfId="0" applyFont="1" applyFill="1" applyBorder="1" applyAlignment="1">
      <alignment/>
    </xf>
    <xf numFmtId="3" fontId="32" fillId="0" borderId="30" xfId="0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1"/>
  <sheetViews>
    <sheetView tabSelected="1" zoomScalePageLayoutView="0" workbookViewId="0" topLeftCell="A508">
      <selection activeCell="H161" sqref="H161:I161"/>
    </sheetView>
  </sheetViews>
  <sheetFormatPr defaultColWidth="9.140625" defaultRowHeight="15"/>
  <cols>
    <col min="7" max="7" width="5.421875" style="0" customWidth="1"/>
  </cols>
  <sheetData>
    <row r="1" ht="15">
      <c r="H1" t="s">
        <v>184</v>
      </c>
    </row>
    <row r="2" spans="1:9" ht="15">
      <c r="A2" s="125" t="s">
        <v>185</v>
      </c>
      <c r="B2" s="126"/>
      <c r="C2" s="126"/>
      <c r="D2" s="126"/>
      <c r="E2" s="126"/>
      <c r="F2" s="126"/>
      <c r="G2" s="126"/>
      <c r="H2" s="126"/>
      <c r="I2" s="126"/>
    </row>
    <row r="4" spans="1:9" ht="15" customHeight="1">
      <c r="A4" s="79" t="s">
        <v>0</v>
      </c>
      <c r="B4" s="79"/>
      <c r="C4" s="79"/>
      <c r="D4" s="79"/>
      <c r="E4" s="79"/>
      <c r="F4" s="81" t="s">
        <v>168</v>
      </c>
      <c r="G4" s="82"/>
      <c r="H4" s="81" t="s">
        <v>186</v>
      </c>
      <c r="I4" s="82"/>
    </row>
    <row r="5" spans="1:9" ht="15">
      <c r="A5" s="80"/>
      <c r="B5" s="80"/>
      <c r="C5" s="80"/>
      <c r="D5" s="80"/>
      <c r="E5" s="80"/>
      <c r="F5" s="83"/>
      <c r="G5" s="83"/>
      <c r="H5" s="83"/>
      <c r="I5" s="83"/>
    </row>
    <row r="6" spans="1:9" ht="15">
      <c r="A6" s="110" t="s">
        <v>1</v>
      </c>
      <c r="B6" s="110"/>
      <c r="C6" s="110"/>
      <c r="D6" s="110"/>
      <c r="E6" s="110"/>
      <c r="F6" s="64">
        <f>SUM(F7:G16)</f>
        <v>25090175</v>
      </c>
      <c r="G6" s="64"/>
      <c r="H6" s="64">
        <f>SUM(H7:I16)</f>
        <v>23624604</v>
      </c>
      <c r="I6" s="64"/>
    </row>
    <row r="7" spans="1:9" ht="15">
      <c r="A7" s="124" t="s">
        <v>3</v>
      </c>
      <c r="B7" s="46"/>
      <c r="C7" s="46"/>
      <c r="D7" s="46"/>
      <c r="E7" s="47"/>
      <c r="F7" s="48">
        <v>2482486</v>
      </c>
      <c r="G7" s="49"/>
      <c r="H7" s="48">
        <v>4560493</v>
      </c>
      <c r="I7" s="49"/>
    </row>
    <row r="8" spans="1:9" ht="15">
      <c r="A8" s="124" t="s">
        <v>169</v>
      </c>
      <c r="B8" s="46"/>
      <c r="C8" s="46"/>
      <c r="D8" s="46"/>
      <c r="E8" s="47"/>
      <c r="F8" s="48">
        <v>6655483</v>
      </c>
      <c r="G8" s="49"/>
      <c r="H8" s="48"/>
      <c r="I8" s="49"/>
    </row>
    <row r="9" spans="1:9" ht="15">
      <c r="A9" s="124" t="s">
        <v>170</v>
      </c>
      <c r="B9" s="46"/>
      <c r="C9" s="46"/>
      <c r="D9" s="46"/>
      <c r="E9" s="47"/>
      <c r="F9" s="48">
        <v>3000000</v>
      </c>
      <c r="G9" s="49"/>
      <c r="H9" s="48">
        <v>4000000</v>
      </c>
      <c r="I9" s="49"/>
    </row>
    <row r="10" spans="1:9" ht="15">
      <c r="A10" s="124" t="s">
        <v>4</v>
      </c>
      <c r="B10" s="46"/>
      <c r="C10" s="46"/>
      <c r="D10" s="46"/>
      <c r="E10" s="47"/>
      <c r="F10" s="48"/>
      <c r="G10" s="49"/>
      <c r="H10" s="48"/>
      <c r="I10" s="49"/>
    </row>
    <row r="11" spans="1:9" ht="15">
      <c r="A11" s="124" t="s">
        <v>187</v>
      </c>
      <c r="B11" s="46"/>
      <c r="C11" s="46"/>
      <c r="D11" s="46"/>
      <c r="E11" s="47"/>
      <c r="F11" s="48"/>
      <c r="G11" s="49"/>
      <c r="H11" s="48">
        <v>600000</v>
      </c>
      <c r="I11" s="49"/>
    </row>
    <row r="12" spans="1:9" ht="15">
      <c r="A12" s="124" t="s">
        <v>183</v>
      </c>
      <c r="B12" s="46"/>
      <c r="C12" s="46"/>
      <c r="D12" s="46"/>
      <c r="E12" s="47"/>
      <c r="F12" s="48">
        <v>554040</v>
      </c>
      <c r="G12" s="49"/>
      <c r="H12" s="48">
        <v>552900</v>
      </c>
      <c r="I12" s="49"/>
    </row>
    <row r="13" spans="1:9" ht="15">
      <c r="A13" s="124" t="s">
        <v>7</v>
      </c>
      <c r="B13" s="46"/>
      <c r="C13" s="46"/>
      <c r="D13" s="46"/>
      <c r="E13" s="47"/>
      <c r="F13" s="48">
        <v>3152656</v>
      </c>
      <c r="G13" s="49"/>
      <c r="H13" s="48">
        <v>3012251</v>
      </c>
      <c r="I13" s="49"/>
    </row>
    <row r="14" spans="1:9" ht="15">
      <c r="A14" s="122" t="s">
        <v>8</v>
      </c>
      <c r="B14" s="45"/>
      <c r="C14" s="45"/>
      <c r="D14" s="45"/>
      <c r="E14" s="123"/>
      <c r="F14" s="52">
        <v>608960</v>
      </c>
      <c r="G14" s="52"/>
      <c r="H14" s="52">
        <v>608960</v>
      </c>
      <c r="I14" s="52"/>
    </row>
    <row r="15" spans="1:9" ht="15">
      <c r="A15" s="122" t="s">
        <v>110</v>
      </c>
      <c r="B15" s="12"/>
      <c r="C15" s="12"/>
      <c r="D15" s="12"/>
      <c r="E15" s="13"/>
      <c r="F15" s="16">
        <v>1996550</v>
      </c>
      <c r="G15" s="77"/>
      <c r="H15" s="16">
        <v>2500000</v>
      </c>
      <c r="I15" s="77"/>
    </row>
    <row r="16" spans="1:9" ht="15">
      <c r="A16" s="122" t="s">
        <v>50</v>
      </c>
      <c r="B16" s="12"/>
      <c r="C16" s="12"/>
      <c r="D16" s="12"/>
      <c r="E16" s="13"/>
      <c r="F16" s="48">
        <v>6640000</v>
      </c>
      <c r="G16" s="77"/>
      <c r="H16" s="48">
        <v>7790000</v>
      </c>
      <c r="I16" s="77"/>
    </row>
    <row r="17" spans="1:9" ht="15">
      <c r="A17" s="14" t="s">
        <v>9</v>
      </c>
      <c r="B17" s="94"/>
      <c r="C17" s="94"/>
      <c r="D17" s="94"/>
      <c r="E17" s="95"/>
      <c r="F17" s="64">
        <f>SUM(F18:G19)</f>
        <v>0</v>
      </c>
      <c r="G17" s="128"/>
      <c r="H17" s="64">
        <f>SUM(H18:I19)</f>
        <v>0</v>
      </c>
      <c r="I17" s="128"/>
    </row>
    <row r="18" spans="1:9" ht="15">
      <c r="A18" s="124" t="s">
        <v>5</v>
      </c>
      <c r="B18" s="46"/>
      <c r="C18" s="46"/>
      <c r="D18" s="46"/>
      <c r="E18" s="47"/>
      <c r="F18" s="48"/>
      <c r="G18" s="49"/>
      <c r="H18" s="48"/>
      <c r="I18" s="49"/>
    </row>
    <row r="19" spans="1:9" ht="15">
      <c r="A19" s="124" t="s">
        <v>6</v>
      </c>
      <c r="B19" s="46"/>
      <c r="C19" s="46"/>
      <c r="D19" s="46"/>
      <c r="E19" s="47"/>
      <c r="F19" s="48"/>
      <c r="G19" s="49"/>
      <c r="H19" s="48"/>
      <c r="I19" s="49"/>
    </row>
    <row r="20" spans="1:9" ht="15">
      <c r="A20" s="14" t="s">
        <v>10</v>
      </c>
      <c r="B20" s="15"/>
      <c r="C20" s="15"/>
      <c r="D20" s="15"/>
      <c r="E20" s="106"/>
      <c r="F20" s="64">
        <f>SUM(F6+F17)</f>
        <v>25090175</v>
      </c>
      <c r="G20" s="64"/>
      <c r="H20" s="64">
        <f>SUM(H6+H17)</f>
        <v>23624604</v>
      </c>
      <c r="I20" s="64"/>
    </row>
    <row r="21" spans="1:9" ht="15">
      <c r="A21" s="14" t="s">
        <v>40</v>
      </c>
      <c r="B21" s="15"/>
      <c r="C21" s="15"/>
      <c r="D21" s="15"/>
      <c r="E21" s="106"/>
      <c r="F21" s="128"/>
      <c r="G21" s="128"/>
      <c r="H21" s="128"/>
      <c r="I21" s="128"/>
    </row>
    <row r="22" spans="1:9" ht="15">
      <c r="A22" s="14" t="s">
        <v>80</v>
      </c>
      <c r="B22" s="15"/>
      <c r="C22" s="15"/>
      <c r="D22" s="15"/>
      <c r="E22" s="106"/>
      <c r="F22" s="64">
        <v>20000</v>
      </c>
      <c r="G22" s="64"/>
      <c r="H22" s="64">
        <v>20000</v>
      </c>
      <c r="I22" s="64"/>
    </row>
    <row r="23" spans="1:9" ht="15">
      <c r="A23" s="14" t="s">
        <v>81</v>
      </c>
      <c r="B23" s="15"/>
      <c r="C23" s="15"/>
      <c r="D23" s="15"/>
      <c r="E23" s="106"/>
      <c r="F23" s="64">
        <f>SUM(F24:G25)</f>
        <v>90000</v>
      </c>
      <c r="G23" s="64"/>
      <c r="H23" s="64">
        <f>SUM(H24:I25)</f>
        <v>60000</v>
      </c>
      <c r="I23" s="64"/>
    </row>
    <row r="24" spans="1:9" ht="15">
      <c r="A24" s="122" t="s">
        <v>188</v>
      </c>
      <c r="B24" s="45"/>
      <c r="C24" s="45"/>
      <c r="D24" s="45"/>
      <c r="E24" s="123"/>
      <c r="F24" s="113">
        <v>90000</v>
      </c>
      <c r="G24" s="113"/>
      <c r="H24" s="113">
        <v>60000</v>
      </c>
      <c r="I24" s="113"/>
    </row>
    <row r="25" spans="1:9" ht="15">
      <c r="A25" s="122"/>
      <c r="B25" s="45"/>
      <c r="C25" s="45"/>
      <c r="D25" s="45"/>
      <c r="E25" s="123"/>
      <c r="F25" s="52"/>
      <c r="G25" s="52"/>
      <c r="H25" s="52"/>
      <c r="I25" s="52"/>
    </row>
    <row r="26" spans="1:9" ht="15">
      <c r="A26" s="14" t="s">
        <v>41</v>
      </c>
      <c r="B26" s="15"/>
      <c r="C26" s="15"/>
      <c r="D26" s="15"/>
      <c r="E26" s="106"/>
      <c r="F26" s="64">
        <v>500000</v>
      </c>
      <c r="G26" s="128"/>
      <c r="H26" s="64">
        <v>350000</v>
      </c>
      <c r="I26" s="128"/>
    </row>
    <row r="27" spans="1:9" ht="15">
      <c r="A27" s="14" t="s">
        <v>42</v>
      </c>
      <c r="B27" s="15"/>
      <c r="C27" s="15"/>
      <c r="D27" s="15"/>
      <c r="E27" s="106"/>
      <c r="F27" s="129">
        <v>1600000</v>
      </c>
      <c r="G27" s="129"/>
      <c r="H27" s="129">
        <v>1100000</v>
      </c>
      <c r="I27" s="129"/>
    </row>
    <row r="28" spans="1:9" ht="15">
      <c r="A28" s="14" t="s">
        <v>43</v>
      </c>
      <c r="B28" s="15"/>
      <c r="C28" s="15"/>
      <c r="D28" s="15"/>
      <c r="E28" s="106"/>
      <c r="F28" s="64">
        <f>SUM(F29:G30)</f>
        <v>5300000</v>
      </c>
      <c r="G28" s="64"/>
      <c r="H28" s="64">
        <f>SUM(H29:I30)</f>
        <v>4500000</v>
      </c>
      <c r="I28" s="64"/>
    </row>
    <row r="29" spans="1:9" ht="15">
      <c r="A29" s="122" t="s">
        <v>44</v>
      </c>
      <c r="B29" s="45"/>
      <c r="C29" s="45"/>
      <c r="D29" s="45"/>
      <c r="E29" s="123"/>
      <c r="F29" s="52">
        <v>2900000</v>
      </c>
      <c r="G29" s="52"/>
      <c r="H29" s="52">
        <v>2900000</v>
      </c>
      <c r="I29" s="52"/>
    </row>
    <row r="30" spans="1:9" ht="15">
      <c r="A30" s="122" t="s">
        <v>88</v>
      </c>
      <c r="B30" s="45"/>
      <c r="C30" s="45"/>
      <c r="D30" s="45"/>
      <c r="E30" s="123"/>
      <c r="F30" s="113">
        <v>2400000</v>
      </c>
      <c r="G30" s="113"/>
      <c r="H30" s="113">
        <v>1600000</v>
      </c>
      <c r="I30" s="113"/>
    </row>
    <row r="31" spans="1:9" ht="15">
      <c r="A31" s="14" t="s">
        <v>189</v>
      </c>
      <c r="B31" s="15"/>
      <c r="C31" s="15"/>
      <c r="D31" s="15"/>
      <c r="E31" s="106"/>
      <c r="F31" s="64"/>
      <c r="G31" s="64"/>
      <c r="H31" s="64">
        <v>670000</v>
      </c>
      <c r="I31" s="64"/>
    </row>
    <row r="32" spans="1:9" ht="15">
      <c r="A32" s="14" t="s">
        <v>45</v>
      </c>
      <c r="B32" s="15"/>
      <c r="C32" s="15"/>
      <c r="D32" s="15"/>
      <c r="E32" s="106"/>
      <c r="F32" s="64">
        <v>80000</v>
      </c>
      <c r="G32" s="64"/>
      <c r="H32" s="64">
        <v>80000</v>
      </c>
      <c r="I32" s="64"/>
    </row>
    <row r="33" spans="1:9" ht="15">
      <c r="A33" s="14" t="s">
        <v>149</v>
      </c>
      <c r="B33" s="12"/>
      <c r="C33" s="12"/>
      <c r="D33" s="12"/>
      <c r="E33" s="13"/>
      <c r="F33" s="121"/>
      <c r="G33" s="127"/>
      <c r="H33" s="121"/>
      <c r="I33" s="127"/>
    </row>
    <row r="34" spans="1:9" ht="15">
      <c r="A34" s="14" t="s">
        <v>46</v>
      </c>
      <c r="B34" s="15"/>
      <c r="C34" s="15"/>
      <c r="D34" s="15"/>
      <c r="E34" s="106"/>
      <c r="F34" s="64">
        <f>SUM(F35)</f>
        <v>63000</v>
      </c>
      <c r="G34" s="64"/>
      <c r="H34" s="64">
        <f>SUM(H35)</f>
        <v>0</v>
      </c>
      <c r="I34" s="64"/>
    </row>
    <row r="35" spans="1:9" ht="15">
      <c r="A35" s="122" t="s">
        <v>109</v>
      </c>
      <c r="B35" s="45"/>
      <c r="C35" s="45"/>
      <c r="D35" s="45"/>
      <c r="E35" s="123"/>
      <c r="F35" s="130">
        <v>63000</v>
      </c>
      <c r="G35" s="130"/>
      <c r="H35" s="130"/>
      <c r="I35" s="130"/>
    </row>
    <row r="36" spans="1:9" ht="15">
      <c r="A36" s="14" t="s">
        <v>150</v>
      </c>
      <c r="B36" s="160"/>
      <c r="C36" s="160"/>
      <c r="D36" s="160"/>
      <c r="E36" s="161"/>
      <c r="F36" s="163">
        <v>1022000</v>
      </c>
      <c r="G36" s="163"/>
      <c r="H36" s="163">
        <v>1022000</v>
      </c>
      <c r="I36" s="163"/>
    </row>
    <row r="37" spans="1:9" ht="15">
      <c r="A37" s="162" t="s">
        <v>151</v>
      </c>
      <c r="B37" s="55"/>
      <c r="C37" s="55"/>
      <c r="D37" s="55"/>
      <c r="E37" s="56"/>
      <c r="F37" s="130">
        <v>1022000</v>
      </c>
      <c r="G37" s="130"/>
      <c r="H37" s="130">
        <v>1022000</v>
      </c>
      <c r="I37" s="130"/>
    </row>
    <row r="38" spans="1:9" ht="15">
      <c r="A38" s="14" t="s">
        <v>120</v>
      </c>
      <c r="B38" s="15"/>
      <c r="C38" s="15"/>
      <c r="D38" s="15"/>
      <c r="E38" s="106"/>
      <c r="F38" s="64">
        <f>SUM(F39:G41)</f>
        <v>0</v>
      </c>
      <c r="G38" s="64"/>
      <c r="H38" s="64">
        <f>SUM(H39:I41)</f>
        <v>0</v>
      </c>
      <c r="I38" s="64"/>
    </row>
    <row r="39" spans="1:9" ht="15">
      <c r="A39" s="122"/>
      <c r="B39" s="45"/>
      <c r="C39" s="45"/>
      <c r="D39" s="45"/>
      <c r="E39" s="123"/>
      <c r="F39" s="52"/>
      <c r="G39" s="52"/>
      <c r="H39" s="52"/>
      <c r="I39" s="52"/>
    </row>
    <row r="40" spans="1:9" ht="15">
      <c r="A40" s="122"/>
      <c r="B40" s="12"/>
      <c r="C40" s="12"/>
      <c r="D40" s="12"/>
      <c r="E40" s="13"/>
      <c r="F40" s="52"/>
      <c r="G40" s="52"/>
      <c r="H40" s="52"/>
      <c r="I40" s="52"/>
    </row>
    <row r="41" spans="1:9" ht="15">
      <c r="A41" s="122"/>
      <c r="B41" s="12"/>
      <c r="C41" s="12"/>
      <c r="D41" s="12"/>
      <c r="E41" s="13"/>
      <c r="F41" s="52"/>
      <c r="G41" s="52"/>
      <c r="H41" s="52"/>
      <c r="I41" s="52"/>
    </row>
    <row r="42" spans="1:9" ht="15">
      <c r="A42" s="14" t="s">
        <v>47</v>
      </c>
      <c r="B42" s="15"/>
      <c r="C42" s="15"/>
      <c r="D42" s="15"/>
      <c r="E42" s="106"/>
      <c r="F42" s="64">
        <f>SUM(F43)</f>
        <v>60000</v>
      </c>
      <c r="G42" s="64"/>
      <c r="H42" s="64">
        <f>SUM(H43)</f>
        <v>40000</v>
      </c>
      <c r="I42" s="64"/>
    </row>
    <row r="43" spans="1:9" ht="15">
      <c r="A43" s="111" t="s">
        <v>48</v>
      </c>
      <c r="B43" s="111"/>
      <c r="C43" s="111"/>
      <c r="D43" s="111"/>
      <c r="E43" s="111"/>
      <c r="F43" s="113">
        <v>60000</v>
      </c>
      <c r="G43" s="113"/>
      <c r="H43" s="113">
        <v>40000</v>
      </c>
      <c r="I43" s="113"/>
    </row>
    <row r="44" spans="1:9" ht="15">
      <c r="A44" s="14" t="s">
        <v>119</v>
      </c>
      <c r="B44" s="15"/>
      <c r="C44" s="15"/>
      <c r="D44" s="15"/>
      <c r="E44" s="106"/>
      <c r="F44" s="121"/>
      <c r="G44" s="127"/>
      <c r="H44" s="121"/>
      <c r="I44" s="127"/>
    </row>
    <row r="45" spans="1:9" ht="15">
      <c r="A45" s="14" t="s">
        <v>49</v>
      </c>
      <c r="B45" s="12"/>
      <c r="C45" s="12"/>
      <c r="D45" s="12"/>
      <c r="E45" s="13"/>
      <c r="F45" s="121">
        <v>69276000</v>
      </c>
      <c r="G45" s="77"/>
      <c r="H45" s="121">
        <v>53083000</v>
      </c>
      <c r="I45" s="77"/>
    </row>
    <row r="46" spans="1:9" ht="15">
      <c r="A46" s="63" t="s">
        <v>2</v>
      </c>
      <c r="B46" s="63"/>
      <c r="C46" s="63"/>
      <c r="D46" s="63"/>
      <c r="E46" s="63"/>
      <c r="F46" s="64">
        <f>SUM(F20+F21+F22+F23+F26+F27+F28+F31+F32+F34+F36+F38+F42+F44+F45+F33)</f>
        <v>103101175</v>
      </c>
      <c r="G46" s="128"/>
      <c r="H46" s="64">
        <f>SUM(H20+H21+H22+H23+H26+H27+H28+H31+H32+H34+H36+H38+H42+H44+H45+H33)</f>
        <v>84549604</v>
      </c>
      <c r="I46" s="128"/>
    </row>
    <row r="56" spans="1:9" ht="15">
      <c r="A56" s="78" t="s">
        <v>123</v>
      </c>
      <c r="B56" s="78"/>
      <c r="C56" s="78"/>
      <c r="D56" s="78"/>
      <c r="E56" s="78"/>
      <c r="F56" s="78"/>
      <c r="G56" s="78"/>
      <c r="H56" s="78"/>
      <c r="I56" s="78"/>
    </row>
    <row r="58" spans="1:9" ht="15" customHeight="1">
      <c r="A58" s="79" t="s">
        <v>0</v>
      </c>
      <c r="B58" s="79"/>
      <c r="C58" s="79"/>
      <c r="D58" s="79"/>
      <c r="E58" s="79"/>
      <c r="F58" s="81" t="s">
        <v>168</v>
      </c>
      <c r="G58" s="82"/>
      <c r="H58" s="81" t="s">
        <v>186</v>
      </c>
      <c r="I58" s="82"/>
    </row>
    <row r="59" spans="1:9" ht="15">
      <c r="A59" s="80"/>
      <c r="B59" s="80"/>
      <c r="C59" s="80"/>
      <c r="D59" s="80"/>
      <c r="E59" s="80"/>
      <c r="F59" s="83"/>
      <c r="G59" s="83"/>
      <c r="H59" s="83"/>
      <c r="I59" s="83"/>
    </row>
    <row r="60" spans="1:9" ht="15.75" thickBot="1">
      <c r="A60" s="63" t="s">
        <v>51</v>
      </c>
      <c r="B60" s="63"/>
      <c r="C60" s="63"/>
      <c r="D60" s="63"/>
      <c r="E60" s="63"/>
      <c r="F60" s="64"/>
      <c r="G60" s="64"/>
      <c r="H60" s="64"/>
      <c r="I60" s="64"/>
    </row>
    <row r="61" spans="1:9" ht="16.5" thickBot="1" thickTop="1">
      <c r="A61" s="17" t="s">
        <v>38</v>
      </c>
      <c r="B61" s="18"/>
      <c r="C61" s="18"/>
      <c r="D61" s="18"/>
      <c r="E61" s="18"/>
      <c r="F61" s="19">
        <f>SUM(F56:G60)</f>
        <v>0</v>
      </c>
      <c r="G61" s="69"/>
      <c r="H61" s="19">
        <f>SUM(H56:I60)</f>
        <v>0</v>
      </c>
      <c r="I61" s="69"/>
    </row>
    <row r="62" spans="1:9" ht="16.5" thickBot="1" thickTop="1">
      <c r="A62" s="17" t="s">
        <v>39</v>
      </c>
      <c r="B62" s="18"/>
      <c r="C62" s="18"/>
      <c r="D62" s="18"/>
      <c r="E62" s="18"/>
      <c r="F62" s="19">
        <f>SUM(F55+F61)</f>
        <v>0</v>
      </c>
      <c r="G62" s="131"/>
      <c r="H62" s="19">
        <f>SUM(H55+H61)</f>
        <v>0</v>
      </c>
      <c r="I62" s="131"/>
    </row>
    <row r="63" ht="15.75" thickTop="1"/>
    <row r="65" spans="1:9" ht="15">
      <c r="A65" s="78" t="s">
        <v>124</v>
      </c>
      <c r="B65" s="78"/>
      <c r="C65" s="78"/>
      <c r="D65" s="78"/>
      <c r="E65" s="78"/>
      <c r="F65" s="78"/>
      <c r="G65" s="78"/>
      <c r="H65" s="78"/>
      <c r="I65" s="78"/>
    </row>
    <row r="67" spans="1:9" ht="15" customHeight="1">
      <c r="A67" s="79" t="s">
        <v>0</v>
      </c>
      <c r="B67" s="79"/>
      <c r="C67" s="79"/>
      <c r="D67" s="79"/>
      <c r="E67" s="79"/>
      <c r="F67" s="81" t="s">
        <v>168</v>
      </c>
      <c r="G67" s="82"/>
      <c r="H67" s="81" t="s">
        <v>186</v>
      </c>
      <c r="I67" s="82"/>
    </row>
    <row r="68" spans="1:9" ht="15">
      <c r="A68" s="80"/>
      <c r="B68" s="80"/>
      <c r="C68" s="80"/>
      <c r="D68" s="80"/>
      <c r="E68" s="80"/>
      <c r="F68" s="83"/>
      <c r="G68" s="83"/>
      <c r="H68" s="83"/>
      <c r="I68" s="83"/>
    </row>
    <row r="69" spans="1:9" ht="15">
      <c r="A69" s="63" t="s">
        <v>104</v>
      </c>
      <c r="B69" s="63"/>
      <c r="C69" s="63"/>
      <c r="D69" s="63"/>
      <c r="E69" s="63"/>
      <c r="F69" s="64"/>
      <c r="G69" s="64"/>
      <c r="H69" s="64">
        <v>7874000</v>
      </c>
      <c r="I69" s="64"/>
    </row>
    <row r="70" spans="1:9" ht="15">
      <c r="A70" s="45" t="s">
        <v>163</v>
      </c>
      <c r="B70" s="46"/>
      <c r="C70" s="46"/>
      <c r="D70" s="46"/>
      <c r="E70" s="47"/>
      <c r="F70" s="48"/>
      <c r="G70" s="49"/>
      <c r="H70" s="48">
        <v>7874000</v>
      </c>
      <c r="I70" s="49"/>
    </row>
    <row r="71" spans="1:9" ht="15.75" thickBot="1">
      <c r="A71" s="15" t="s">
        <v>105</v>
      </c>
      <c r="B71" s="12"/>
      <c r="C71" s="12"/>
      <c r="D71" s="12"/>
      <c r="E71" s="13"/>
      <c r="F71" s="36"/>
      <c r="G71" s="37"/>
      <c r="H71" s="36">
        <v>2126000</v>
      </c>
      <c r="I71" s="37"/>
    </row>
    <row r="72" spans="1:9" ht="16.5" thickBot="1" thickTop="1">
      <c r="A72" s="17" t="s">
        <v>38</v>
      </c>
      <c r="B72" s="18"/>
      <c r="C72" s="18"/>
      <c r="D72" s="18"/>
      <c r="E72" s="18"/>
      <c r="F72" s="19">
        <f>SUM(F69+F71)</f>
        <v>0</v>
      </c>
      <c r="G72" s="19"/>
      <c r="H72" s="19">
        <f>SUM(H69+H71)</f>
        <v>10000000</v>
      </c>
      <c r="I72" s="19"/>
    </row>
    <row r="73" spans="1:9" ht="16.5" thickBot="1" thickTop="1">
      <c r="A73" s="65" t="s">
        <v>39</v>
      </c>
      <c r="B73" s="65"/>
      <c r="C73" s="65"/>
      <c r="D73" s="65"/>
      <c r="E73" s="65"/>
      <c r="F73" s="62">
        <f>SUM(F72)</f>
        <v>0</v>
      </c>
      <c r="G73" s="66"/>
      <c r="H73" s="62">
        <f>SUM(H72)</f>
        <v>10000000</v>
      </c>
      <c r="I73" s="66"/>
    </row>
    <row r="74" spans="1:9" ht="15.75" thickTop="1">
      <c r="A74" s="1"/>
      <c r="B74" s="1"/>
      <c r="C74" s="1"/>
      <c r="D74" s="1"/>
      <c r="E74" s="1"/>
      <c r="F74" s="2"/>
      <c r="G74" s="3"/>
      <c r="H74" s="2"/>
      <c r="I74" s="3"/>
    </row>
    <row r="75" spans="1:9" ht="15">
      <c r="A75" s="1"/>
      <c r="B75" s="1"/>
      <c r="C75" s="1"/>
      <c r="D75" s="1"/>
      <c r="E75" s="1"/>
      <c r="F75" s="2"/>
      <c r="G75" s="3"/>
      <c r="H75" s="2"/>
      <c r="I75" s="3"/>
    </row>
    <row r="76" spans="1:9" ht="15">
      <c r="A76" s="1"/>
      <c r="B76" s="1"/>
      <c r="C76" s="1"/>
      <c r="D76" s="1"/>
      <c r="E76" s="1"/>
      <c r="F76" s="2"/>
      <c r="G76" s="3"/>
      <c r="H76" s="2"/>
      <c r="I76" s="3"/>
    </row>
    <row r="77" spans="1:9" ht="15">
      <c r="A77" s="1"/>
      <c r="B77" s="1"/>
      <c r="C77" s="1"/>
      <c r="D77" s="1"/>
      <c r="E77" s="1"/>
      <c r="F77" s="2"/>
      <c r="G77" s="3"/>
      <c r="H77" s="2"/>
      <c r="I77" s="3"/>
    </row>
    <row r="78" spans="1:9" ht="15">
      <c r="A78" s="144" t="s">
        <v>125</v>
      </c>
      <c r="B78" s="78"/>
      <c r="C78" s="78"/>
      <c r="D78" s="78"/>
      <c r="E78" s="78"/>
      <c r="F78" s="78"/>
      <c r="G78" s="78"/>
      <c r="H78" s="78"/>
      <c r="I78" s="78"/>
    </row>
    <row r="79" spans="1:9" ht="15">
      <c r="A79" s="1"/>
      <c r="B79" s="1"/>
      <c r="C79" s="1"/>
      <c r="D79" s="1"/>
      <c r="E79" s="1"/>
      <c r="F79" s="2"/>
      <c r="G79" s="3"/>
      <c r="H79" s="2"/>
      <c r="I79" s="3"/>
    </row>
    <row r="80" spans="1:9" ht="15" customHeight="1">
      <c r="A80" s="79" t="s">
        <v>0</v>
      </c>
      <c r="B80" s="79"/>
      <c r="C80" s="79"/>
      <c r="D80" s="79"/>
      <c r="E80" s="79"/>
      <c r="F80" s="81" t="s">
        <v>168</v>
      </c>
      <c r="G80" s="82"/>
      <c r="H80" s="81" t="s">
        <v>186</v>
      </c>
      <c r="I80" s="82"/>
    </row>
    <row r="81" spans="1:9" ht="15">
      <c r="A81" s="80"/>
      <c r="B81" s="80"/>
      <c r="C81" s="80"/>
      <c r="D81" s="80"/>
      <c r="E81" s="80"/>
      <c r="F81" s="83"/>
      <c r="G81" s="83"/>
      <c r="H81" s="83"/>
      <c r="I81" s="83"/>
    </row>
    <row r="82" spans="1:9" ht="15">
      <c r="A82" s="14" t="s">
        <v>23</v>
      </c>
      <c r="B82" s="15"/>
      <c r="C82" s="15"/>
      <c r="D82" s="15"/>
      <c r="E82" s="15"/>
      <c r="F82" s="52">
        <v>10000</v>
      </c>
      <c r="G82" s="52"/>
      <c r="H82" s="52">
        <v>10000</v>
      </c>
      <c r="I82" s="52"/>
    </row>
    <row r="83" spans="1:9" ht="15">
      <c r="A83" s="53" t="s">
        <v>190</v>
      </c>
      <c r="B83" s="53"/>
      <c r="C83" s="53"/>
      <c r="D83" s="53"/>
      <c r="E83" s="53"/>
      <c r="F83" s="54"/>
      <c r="G83" s="54"/>
      <c r="H83" s="54"/>
      <c r="I83" s="54"/>
    </row>
    <row r="84" spans="1:9" ht="15">
      <c r="A84" s="63" t="s">
        <v>113</v>
      </c>
      <c r="B84" s="63"/>
      <c r="C84" s="63"/>
      <c r="D84" s="63"/>
      <c r="E84" s="63"/>
      <c r="F84" s="52">
        <v>80000</v>
      </c>
      <c r="G84" s="52"/>
      <c r="H84" s="52">
        <v>80000</v>
      </c>
      <c r="I84" s="52"/>
    </row>
    <row r="85" spans="1:9" ht="15">
      <c r="A85" s="103" t="s">
        <v>191</v>
      </c>
      <c r="B85" s="103"/>
      <c r="C85" s="103"/>
      <c r="D85" s="103"/>
      <c r="E85" s="103"/>
      <c r="F85" s="52"/>
      <c r="G85" s="52"/>
      <c r="H85" s="52"/>
      <c r="I85" s="52"/>
    </row>
    <row r="86" spans="1:9" ht="15">
      <c r="A86" s="14" t="s">
        <v>33</v>
      </c>
      <c r="B86" s="15"/>
      <c r="C86" s="15"/>
      <c r="D86" s="15"/>
      <c r="E86" s="15"/>
      <c r="F86" s="52">
        <v>24000</v>
      </c>
      <c r="G86" s="52"/>
      <c r="H86" s="52">
        <v>24000</v>
      </c>
      <c r="I86" s="52"/>
    </row>
    <row r="87" spans="1:9" ht="15.75" thickBot="1">
      <c r="A87" s="14"/>
      <c r="B87" s="12"/>
      <c r="C87" s="12"/>
      <c r="D87" s="12"/>
      <c r="E87" s="13"/>
      <c r="F87" s="16"/>
      <c r="G87" s="77"/>
      <c r="H87" s="16"/>
      <c r="I87" s="77"/>
    </row>
    <row r="88" spans="1:9" ht="16.5" thickBot="1" thickTop="1">
      <c r="A88" s="17" t="s">
        <v>36</v>
      </c>
      <c r="B88" s="18"/>
      <c r="C88" s="18"/>
      <c r="D88" s="18"/>
      <c r="E88" s="18"/>
      <c r="F88" s="19">
        <f>SUM(F82:G87)</f>
        <v>114000</v>
      </c>
      <c r="G88" s="20"/>
      <c r="H88" s="19">
        <f>SUM(H82:I87)</f>
        <v>114000</v>
      </c>
      <c r="I88" s="20"/>
    </row>
    <row r="89" spans="1:9" ht="16.5" thickBot="1" thickTop="1">
      <c r="A89" s="17" t="s">
        <v>37</v>
      </c>
      <c r="B89" s="18"/>
      <c r="C89" s="18"/>
      <c r="D89" s="18"/>
      <c r="E89" s="18"/>
      <c r="F89" s="19">
        <f>SUM(F88)</f>
        <v>114000</v>
      </c>
      <c r="G89" s="20"/>
      <c r="H89" s="19">
        <f>SUM(H88)</f>
        <v>114000</v>
      </c>
      <c r="I89" s="20"/>
    </row>
    <row r="90" spans="1:9" ht="15.75" thickTop="1">
      <c r="A90" s="9"/>
      <c r="B90" s="9"/>
      <c r="C90" s="9"/>
      <c r="D90" s="9"/>
      <c r="E90" s="9"/>
      <c r="F90" s="10"/>
      <c r="G90" s="10"/>
      <c r="H90" s="10"/>
      <c r="I90" s="10"/>
    </row>
    <row r="91" spans="1:9" ht="15">
      <c r="A91" s="6"/>
      <c r="B91" s="6"/>
      <c r="C91" s="6"/>
      <c r="D91" s="6"/>
      <c r="E91" s="6"/>
      <c r="F91" s="7"/>
      <c r="G91" s="7"/>
      <c r="H91" s="7"/>
      <c r="I91" s="7"/>
    </row>
    <row r="92" spans="1:9" ht="15">
      <c r="A92" s="78" t="s">
        <v>8</v>
      </c>
      <c r="B92" s="78"/>
      <c r="C92" s="78"/>
      <c r="D92" s="78"/>
      <c r="E92" s="78"/>
      <c r="F92" s="78"/>
      <c r="G92" s="78"/>
      <c r="H92" s="78"/>
      <c r="I92" s="78"/>
    </row>
    <row r="94" spans="1:9" ht="15" customHeight="1">
      <c r="A94" s="79" t="s">
        <v>0</v>
      </c>
      <c r="B94" s="79"/>
      <c r="C94" s="79"/>
      <c r="D94" s="79"/>
      <c r="E94" s="79"/>
      <c r="F94" s="81" t="s">
        <v>168</v>
      </c>
      <c r="G94" s="82"/>
      <c r="H94" s="81" t="s">
        <v>186</v>
      </c>
      <c r="I94" s="82"/>
    </row>
    <row r="95" spans="1:9" ht="15">
      <c r="A95" s="80"/>
      <c r="B95" s="80"/>
      <c r="C95" s="80"/>
      <c r="D95" s="80"/>
      <c r="E95" s="80"/>
      <c r="F95" s="83"/>
      <c r="G95" s="83"/>
      <c r="H95" s="83"/>
      <c r="I95" s="83"/>
    </row>
    <row r="96" spans="1:9" ht="15">
      <c r="A96" s="63" t="s">
        <v>107</v>
      </c>
      <c r="B96" s="63"/>
      <c r="C96" s="63"/>
      <c r="D96" s="63"/>
      <c r="E96" s="63"/>
      <c r="F96" s="64">
        <v>900000</v>
      </c>
      <c r="G96" s="64"/>
      <c r="H96" s="64">
        <v>800000</v>
      </c>
      <c r="I96" s="64"/>
    </row>
    <row r="97" spans="1:9" ht="15.75" thickBot="1">
      <c r="A97" s="45" t="s">
        <v>192</v>
      </c>
      <c r="B97" s="46"/>
      <c r="C97" s="46"/>
      <c r="D97" s="46"/>
      <c r="E97" s="47"/>
      <c r="F97" s="145"/>
      <c r="G97" s="56"/>
      <c r="H97" s="145"/>
      <c r="I97" s="56"/>
    </row>
    <row r="98" spans="1:9" ht="16.5" thickBot="1" thickTop="1">
      <c r="A98" s="65" t="s">
        <v>39</v>
      </c>
      <c r="B98" s="65"/>
      <c r="C98" s="65"/>
      <c r="D98" s="65"/>
      <c r="E98" s="65"/>
      <c r="F98" s="62">
        <f>SUM(F96)</f>
        <v>900000</v>
      </c>
      <c r="G98" s="66"/>
      <c r="H98" s="62">
        <f>SUM(H96)</f>
        <v>800000</v>
      </c>
      <c r="I98" s="66"/>
    </row>
    <row r="99" spans="1:9" ht="15.75" thickTop="1">
      <c r="A99" s="6"/>
      <c r="B99" s="6"/>
      <c r="C99" s="6"/>
      <c r="D99" s="6"/>
      <c r="E99" s="6"/>
      <c r="F99" s="7"/>
      <c r="G99" s="7"/>
      <c r="H99" s="7"/>
      <c r="I99" s="7"/>
    </row>
    <row r="100" spans="1:9" ht="15">
      <c r="A100" s="6"/>
      <c r="B100" s="6"/>
      <c r="C100" s="6"/>
      <c r="D100" s="6"/>
      <c r="E100" s="6"/>
      <c r="F100" s="7"/>
      <c r="G100" s="7"/>
      <c r="H100" s="7"/>
      <c r="I100" s="7"/>
    </row>
    <row r="101" spans="1:9" ht="15">
      <c r="A101" s="6"/>
      <c r="B101" s="6"/>
      <c r="C101" s="6"/>
      <c r="D101" s="6"/>
      <c r="E101" s="6"/>
      <c r="F101" s="7"/>
      <c r="G101" s="7"/>
      <c r="H101" s="7"/>
      <c r="I101" s="7"/>
    </row>
    <row r="102" spans="1:9" ht="15">
      <c r="A102" s="6"/>
      <c r="B102" s="6"/>
      <c r="C102" s="6"/>
      <c r="D102" s="6"/>
      <c r="E102" s="6"/>
      <c r="F102" s="7"/>
      <c r="G102" s="7"/>
      <c r="H102" s="7"/>
      <c r="I102" s="7"/>
    </row>
    <row r="103" spans="1:9" ht="15">
      <c r="A103" s="6"/>
      <c r="B103" s="6"/>
      <c r="C103" s="6"/>
      <c r="D103" s="6"/>
      <c r="E103" s="6"/>
      <c r="F103" s="7"/>
      <c r="G103" s="7"/>
      <c r="H103" s="7"/>
      <c r="I103" s="7"/>
    </row>
    <row r="104" spans="1:9" ht="15">
      <c r="A104" s="6"/>
      <c r="B104" s="6"/>
      <c r="C104" s="6"/>
      <c r="D104" s="6"/>
      <c r="E104" s="6"/>
      <c r="F104" s="7"/>
      <c r="G104" s="7"/>
      <c r="H104" s="7"/>
      <c r="I104" s="7"/>
    </row>
    <row r="105" spans="1:9" ht="15">
      <c r="A105" s="132" t="s">
        <v>126</v>
      </c>
      <c r="B105" s="133"/>
      <c r="C105" s="133"/>
      <c r="D105" s="133"/>
      <c r="E105" s="133"/>
      <c r="F105" s="133"/>
      <c r="G105" s="133"/>
      <c r="H105" s="133"/>
      <c r="I105" s="133"/>
    </row>
    <row r="106" spans="1:9" ht="15">
      <c r="A106" s="4"/>
      <c r="B106" s="4"/>
      <c r="C106" s="4"/>
      <c r="D106" s="4"/>
      <c r="E106" s="4"/>
      <c r="F106" s="5"/>
      <c r="G106" s="5"/>
      <c r="H106" s="5"/>
      <c r="I106" s="5"/>
    </row>
    <row r="107" spans="1:9" ht="15" customHeight="1">
      <c r="A107" s="79" t="s">
        <v>0</v>
      </c>
      <c r="B107" s="79"/>
      <c r="C107" s="79"/>
      <c r="D107" s="79"/>
      <c r="E107" s="79"/>
      <c r="F107" s="81" t="s">
        <v>168</v>
      </c>
      <c r="G107" s="82"/>
      <c r="H107" s="81" t="s">
        <v>186</v>
      </c>
      <c r="I107" s="82"/>
    </row>
    <row r="108" spans="1:9" ht="15">
      <c r="A108" s="80"/>
      <c r="B108" s="80"/>
      <c r="C108" s="80"/>
      <c r="D108" s="80"/>
      <c r="E108" s="80"/>
      <c r="F108" s="83"/>
      <c r="G108" s="83"/>
      <c r="H108" s="83"/>
      <c r="I108" s="83"/>
    </row>
    <row r="109" spans="1:9" ht="15">
      <c r="A109" s="14" t="s">
        <v>54</v>
      </c>
      <c r="B109" s="15"/>
      <c r="C109" s="15"/>
      <c r="D109" s="15"/>
      <c r="E109" s="15"/>
      <c r="F109" s="52">
        <v>3024000</v>
      </c>
      <c r="G109" s="52"/>
      <c r="H109" s="52">
        <v>3024000</v>
      </c>
      <c r="I109" s="52"/>
    </row>
    <row r="110" spans="1:9" ht="15">
      <c r="A110" s="134" t="s">
        <v>111</v>
      </c>
      <c r="B110" s="135"/>
      <c r="C110" s="135"/>
      <c r="D110" s="135"/>
      <c r="E110" s="136"/>
      <c r="F110" s="67"/>
      <c r="G110" s="68"/>
      <c r="H110" s="67"/>
      <c r="I110" s="68"/>
    </row>
    <row r="111" spans="1:9" ht="15">
      <c r="A111" s="53" t="s">
        <v>82</v>
      </c>
      <c r="B111" s="76"/>
      <c r="C111" s="76"/>
      <c r="D111" s="76"/>
      <c r="E111" s="105"/>
      <c r="F111" s="54"/>
      <c r="G111" s="54"/>
      <c r="H111" s="54"/>
      <c r="I111" s="54"/>
    </row>
    <row r="112" spans="1:9" ht="15">
      <c r="A112" s="63" t="s">
        <v>55</v>
      </c>
      <c r="B112" s="110"/>
      <c r="C112" s="110"/>
      <c r="D112" s="110"/>
      <c r="E112" s="110"/>
      <c r="F112" s="52"/>
      <c r="G112" s="52"/>
      <c r="H112" s="52"/>
      <c r="I112" s="52"/>
    </row>
    <row r="113" spans="1:9" ht="15.75" thickBot="1">
      <c r="A113" s="107"/>
      <c r="B113" s="142"/>
      <c r="C113" s="142"/>
      <c r="D113" s="142"/>
      <c r="E113" s="143"/>
      <c r="F113" s="140"/>
      <c r="G113" s="141"/>
      <c r="H113" s="140"/>
      <c r="I113" s="141"/>
    </row>
    <row r="114" spans="1:9" ht="16.5" thickBot="1" thickTop="1">
      <c r="A114" s="17" t="s">
        <v>12</v>
      </c>
      <c r="B114" s="18"/>
      <c r="C114" s="18"/>
      <c r="D114" s="18"/>
      <c r="E114" s="18"/>
      <c r="F114" s="19">
        <f>SUM(F109+F112)</f>
        <v>3024000</v>
      </c>
      <c r="G114" s="19"/>
      <c r="H114" s="19">
        <f>SUM(H109+H112)</f>
        <v>3024000</v>
      </c>
      <c r="I114" s="19"/>
    </row>
    <row r="115" spans="1:9" ht="15.75" thickTop="1">
      <c r="A115" s="137" t="s">
        <v>13</v>
      </c>
      <c r="B115" s="138"/>
      <c r="C115" s="138"/>
      <c r="D115" s="138"/>
      <c r="E115" s="138"/>
      <c r="F115" s="139"/>
      <c r="G115" s="139"/>
      <c r="H115" s="139"/>
      <c r="I115" s="139"/>
    </row>
    <row r="116" spans="1:9" ht="15">
      <c r="A116" s="53" t="s">
        <v>14</v>
      </c>
      <c r="B116" s="76"/>
      <c r="C116" s="76"/>
      <c r="D116" s="76"/>
      <c r="E116" s="76"/>
      <c r="F116" s="54"/>
      <c r="G116" s="54"/>
      <c r="H116" s="54"/>
      <c r="I116" s="54"/>
    </row>
    <row r="117" spans="1:9" ht="15">
      <c r="A117" s="14" t="s">
        <v>15</v>
      </c>
      <c r="B117" s="15"/>
      <c r="C117" s="15"/>
      <c r="D117" s="15"/>
      <c r="E117" s="15"/>
      <c r="F117" s="52"/>
      <c r="G117" s="52"/>
      <c r="H117" s="52"/>
      <c r="I117" s="52"/>
    </row>
    <row r="118" spans="1:9" ht="15">
      <c r="A118" s="53" t="s">
        <v>112</v>
      </c>
      <c r="B118" s="76"/>
      <c r="C118" s="76"/>
      <c r="D118" s="76"/>
      <c r="E118" s="76"/>
      <c r="F118" s="54"/>
      <c r="G118" s="54"/>
      <c r="H118" s="54"/>
      <c r="I118" s="54"/>
    </row>
    <row r="119" spans="1:9" ht="15">
      <c r="A119" s="14" t="s">
        <v>16</v>
      </c>
      <c r="B119" s="15"/>
      <c r="C119" s="15"/>
      <c r="D119" s="15"/>
      <c r="E119" s="15"/>
      <c r="F119" s="52"/>
      <c r="G119" s="52"/>
      <c r="H119" s="52"/>
      <c r="I119" s="52"/>
    </row>
    <row r="120" spans="1:9" ht="15">
      <c r="A120" s="53" t="s">
        <v>17</v>
      </c>
      <c r="B120" s="53"/>
      <c r="C120" s="53"/>
      <c r="D120" s="53"/>
      <c r="E120" s="53"/>
      <c r="F120" s="54"/>
      <c r="G120" s="54"/>
      <c r="H120" s="54"/>
      <c r="I120" s="54"/>
    </row>
    <row r="121" spans="1:9" ht="15">
      <c r="A121" s="14" t="s">
        <v>152</v>
      </c>
      <c r="B121" s="15"/>
      <c r="C121" s="15"/>
      <c r="D121" s="15"/>
      <c r="E121" s="15"/>
      <c r="F121" s="52">
        <f>F109*0.27</f>
        <v>816480</v>
      </c>
      <c r="G121" s="52"/>
      <c r="H121" s="52">
        <f>H109*0.27</f>
        <v>816480</v>
      </c>
      <c r="I121" s="52"/>
    </row>
    <row r="122" spans="1:9" ht="15.75" thickBot="1">
      <c r="A122" s="53" t="s">
        <v>153</v>
      </c>
      <c r="B122" s="53"/>
      <c r="C122" s="53"/>
      <c r="D122" s="53"/>
      <c r="E122" s="53"/>
      <c r="F122" s="54"/>
      <c r="G122" s="54"/>
      <c r="H122" s="54"/>
      <c r="I122" s="54"/>
    </row>
    <row r="123" spans="1:9" ht="16.5" thickBot="1" thickTop="1">
      <c r="A123" s="17" t="s">
        <v>20</v>
      </c>
      <c r="B123" s="18"/>
      <c r="C123" s="18"/>
      <c r="D123" s="18"/>
      <c r="E123" s="18"/>
      <c r="F123" s="19">
        <f>SUM(F115:G122)</f>
        <v>816480</v>
      </c>
      <c r="G123" s="69"/>
      <c r="H123" s="19">
        <f>SUM(H115:I122)</f>
        <v>816480</v>
      </c>
      <c r="I123" s="69"/>
    </row>
    <row r="124" spans="1:9" ht="15.75" thickTop="1">
      <c r="A124" s="14" t="s">
        <v>21</v>
      </c>
      <c r="B124" s="15"/>
      <c r="C124" s="15"/>
      <c r="D124" s="15"/>
      <c r="E124" s="106"/>
      <c r="F124" s="52">
        <v>20000</v>
      </c>
      <c r="G124" s="52"/>
      <c r="H124" s="52">
        <v>40000</v>
      </c>
      <c r="I124" s="52"/>
    </row>
    <row r="125" spans="1:9" ht="15">
      <c r="A125" s="53" t="s">
        <v>193</v>
      </c>
      <c r="B125" s="53"/>
      <c r="C125" s="53"/>
      <c r="D125" s="53"/>
      <c r="E125" s="53"/>
      <c r="F125" s="54"/>
      <c r="G125" s="54"/>
      <c r="H125" s="54"/>
      <c r="I125" s="54"/>
    </row>
    <row r="126" spans="1:9" ht="15">
      <c r="A126" s="14" t="s">
        <v>22</v>
      </c>
      <c r="B126" s="15"/>
      <c r="C126" s="15"/>
      <c r="D126" s="15"/>
      <c r="E126" s="15"/>
      <c r="F126" s="52">
        <v>20000</v>
      </c>
      <c r="G126" s="52"/>
      <c r="H126" s="52">
        <v>20000</v>
      </c>
      <c r="I126" s="52"/>
    </row>
    <row r="127" spans="1:9" ht="15">
      <c r="A127" s="53" t="s">
        <v>127</v>
      </c>
      <c r="B127" s="53"/>
      <c r="C127" s="53"/>
      <c r="D127" s="53"/>
      <c r="E127" s="53"/>
      <c r="F127" s="54"/>
      <c r="G127" s="54"/>
      <c r="H127" s="54"/>
      <c r="I127" s="54"/>
    </row>
    <row r="128" spans="1:9" ht="15">
      <c r="A128" s="14" t="s">
        <v>24</v>
      </c>
      <c r="B128" s="15"/>
      <c r="C128" s="15"/>
      <c r="D128" s="15"/>
      <c r="E128" s="15"/>
      <c r="F128" s="52">
        <v>5000</v>
      </c>
      <c r="G128" s="52"/>
      <c r="H128" s="52">
        <v>5000</v>
      </c>
      <c r="I128" s="52"/>
    </row>
    <row r="129" spans="1:9" ht="15">
      <c r="A129" s="53" t="s">
        <v>25</v>
      </c>
      <c r="B129" s="53"/>
      <c r="C129" s="53"/>
      <c r="D129" s="53"/>
      <c r="E129" s="53"/>
      <c r="F129" s="54"/>
      <c r="G129" s="54"/>
      <c r="H129" s="54"/>
      <c r="I129" s="54"/>
    </row>
    <row r="130" spans="1:9" ht="15">
      <c r="A130" s="104" t="s">
        <v>194</v>
      </c>
      <c r="B130" s="105"/>
      <c r="C130" s="105"/>
      <c r="D130" s="105"/>
      <c r="E130" s="105"/>
      <c r="F130" s="54"/>
      <c r="G130" s="54"/>
      <c r="H130" s="54"/>
      <c r="I130" s="54"/>
    </row>
    <row r="131" spans="1:9" ht="15">
      <c r="A131" s="14" t="s">
        <v>26</v>
      </c>
      <c r="B131" s="15"/>
      <c r="C131" s="15"/>
      <c r="D131" s="15"/>
      <c r="E131" s="15"/>
      <c r="F131" s="52">
        <v>5000</v>
      </c>
      <c r="G131" s="52"/>
      <c r="H131" s="52">
        <v>10000</v>
      </c>
      <c r="I131" s="52"/>
    </row>
    <row r="132" spans="1:9" ht="15">
      <c r="A132" s="53" t="s">
        <v>195</v>
      </c>
      <c r="B132" s="53"/>
      <c r="C132" s="53"/>
      <c r="D132" s="53"/>
      <c r="E132" s="53"/>
      <c r="F132" s="54"/>
      <c r="G132" s="54"/>
      <c r="H132" s="54"/>
      <c r="I132" s="54"/>
    </row>
    <row r="133" spans="1:9" ht="15">
      <c r="A133" s="14" t="s">
        <v>27</v>
      </c>
      <c r="B133" s="15"/>
      <c r="C133" s="15"/>
      <c r="D133" s="15"/>
      <c r="E133" s="15"/>
      <c r="F133" s="52">
        <v>80000</v>
      </c>
      <c r="G133" s="52"/>
      <c r="H133" s="52">
        <v>50000</v>
      </c>
      <c r="I133" s="52"/>
    </row>
    <row r="134" spans="1:11" ht="15">
      <c r="A134" s="53" t="s">
        <v>196</v>
      </c>
      <c r="B134" s="53"/>
      <c r="C134" s="53"/>
      <c r="D134" s="53"/>
      <c r="E134" s="53"/>
      <c r="F134" s="54"/>
      <c r="G134" s="54"/>
      <c r="H134" s="54"/>
      <c r="I134" s="54"/>
      <c r="K134" s="8"/>
    </row>
    <row r="135" spans="1:9" ht="15">
      <c r="A135" s="14" t="s">
        <v>28</v>
      </c>
      <c r="B135" s="15"/>
      <c r="C135" s="15"/>
      <c r="D135" s="15"/>
      <c r="E135" s="15"/>
      <c r="F135" s="52">
        <v>250000</v>
      </c>
      <c r="G135" s="52"/>
      <c r="H135" s="52">
        <v>250000</v>
      </c>
      <c r="I135" s="52"/>
    </row>
    <row r="136" spans="1:9" ht="15">
      <c r="A136" s="104" t="s">
        <v>197</v>
      </c>
      <c r="B136" s="104"/>
      <c r="C136" s="104"/>
      <c r="D136" s="104"/>
      <c r="E136" s="104"/>
      <c r="F136" s="54"/>
      <c r="G136" s="54"/>
      <c r="H136" s="54"/>
      <c r="I136" s="54"/>
    </row>
    <row r="137" spans="1:9" ht="15">
      <c r="A137" s="14" t="s">
        <v>29</v>
      </c>
      <c r="B137" s="15"/>
      <c r="C137" s="15"/>
      <c r="D137" s="15"/>
      <c r="E137" s="15"/>
      <c r="F137" s="52">
        <v>90000</v>
      </c>
      <c r="G137" s="52"/>
      <c r="H137" s="52">
        <v>60000</v>
      </c>
      <c r="I137" s="52"/>
    </row>
    <row r="138" spans="1:9" ht="15">
      <c r="A138" s="53" t="s">
        <v>198</v>
      </c>
      <c r="B138" s="53"/>
      <c r="C138" s="53"/>
      <c r="D138" s="53"/>
      <c r="E138" s="53"/>
      <c r="F138" s="54"/>
      <c r="G138" s="54"/>
      <c r="H138" s="54"/>
      <c r="I138" s="54"/>
    </row>
    <row r="139" spans="1:9" ht="15">
      <c r="A139" s="14" t="s">
        <v>30</v>
      </c>
      <c r="B139" s="15"/>
      <c r="C139" s="15"/>
      <c r="D139" s="15"/>
      <c r="E139" s="15"/>
      <c r="F139" s="52">
        <v>15000</v>
      </c>
      <c r="G139" s="52"/>
      <c r="H139" s="52">
        <v>15000</v>
      </c>
      <c r="I139" s="52"/>
    </row>
    <row r="140" spans="1:9" ht="15">
      <c r="A140" s="103" t="s">
        <v>173</v>
      </c>
      <c r="B140" s="103"/>
      <c r="C140" s="103"/>
      <c r="D140" s="103"/>
      <c r="E140" s="103"/>
      <c r="F140" s="52"/>
      <c r="G140" s="52"/>
      <c r="H140" s="52"/>
      <c r="I140" s="52"/>
    </row>
    <row r="141" spans="1:9" ht="15">
      <c r="A141" s="63" t="s">
        <v>113</v>
      </c>
      <c r="B141" s="63"/>
      <c r="C141" s="63"/>
      <c r="D141" s="63"/>
      <c r="E141" s="63"/>
      <c r="F141" s="52">
        <v>15000</v>
      </c>
      <c r="G141" s="52"/>
      <c r="H141" s="52">
        <v>15000</v>
      </c>
      <c r="I141" s="52"/>
    </row>
    <row r="142" spans="1:9" ht="15">
      <c r="A142" s="103" t="s">
        <v>174</v>
      </c>
      <c r="B142" s="103"/>
      <c r="C142" s="103"/>
      <c r="D142" s="103"/>
      <c r="E142" s="103"/>
      <c r="F142" s="52"/>
      <c r="G142" s="52"/>
      <c r="H142" s="52"/>
      <c r="I142" s="52"/>
    </row>
    <row r="143" spans="1:9" ht="15">
      <c r="A143" s="14" t="s">
        <v>32</v>
      </c>
      <c r="B143" s="15"/>
      <c r="C143" s="15"/>
      <c r="D143" s="15"/>
      <c r="E143" s="15"/>
      <c r="F143" s="52">
        <v>100000</v>
      </c>
      <c r="G143" s="52"/>
      <c r="H143" s="52">
        <v>100000</v>
      </c>
      <c r="I143" s="52"/>
    </row>
    <row r="144" spans="1:9" ht="15">
      <c r="A144" s="53" t="s">
        <v>147</v>
      </c>
      <c r="B144" s="76"/>
      <c r="C144" s="76"/>
      <c r="D144" s="76"/>
      <c r="E144" s="76"/>
      <c r="F144" s="54"/>
      <c r="G144" s="54"/>
      <c r="H144" s="54"/>
      <c r="I144" s="54"/>
    </row>
    <row r="145" spans="1:9" ht="15">
      <c r="A145" s="53" t="s">
        <v>148</v>
      </c>
      <c r="B145" s="76"/>
      <c r="C145" s="76"/>
      <c r="D145" s="76"/>
      <c r="E145" s="76"/>
      <c r="F145" s="54"/>
      <c r="G145" s="54"/>
      <c r="H145" s="54"/>
      <c r="I145" s="54"/>
    </row>
    <row r="146" spans="1:9" ht="15">
      <c r="A146" s="63" t="s">
        <v>56</v>
      </c>
      <c r="B146" s="110"/>
      <c r="C146" s="110"/>
      <c r="D146" s="110"/>
      <c r="E146" s="110"/>
      <c r="F146" s="52">
        <v>100000</v>
      </c>
      <c r="G146" s="52"/>
      <c r="H146" s="52">
        <v>450000</v>
      </c>
      <c r="I146" s="52"/>
    </row>
    <row r="147" spans="1:9" ht="15">
      <c r="A147" s="11" t="s">
        <v>199</v>
      </c>
      <c r="B147" s="55"/>
      <c r="C147" s="55"/>
      <c r="D147" s="55"/>
      <c r="E147" s="56"/>
      <c r="F147" s="16"/>
      <c r="G147" s="77"/>
      <c r="H147" s="16"/>
      <c r="I147" s="77"/>
    </row>
    <row r="148" spans="1:9" ht="15">
      <c r="A148" s="14" t="s">
        <v>33</v>
      </c>
      <c r="B148" s="15"/>
      <c r="C148" s="15"/>
      <c r="D148" s="15"/>
      <c r="E148" s="15"/>
      <c r="F148" s="52">
        <v>150000</v>
      </c>
      <c r="G148" s="52"/>
      <c r="H148" s="52">
        <v>250000</v>
      </c>
      <c r="I148" s="52"/>
    </row>
    <row r="149" spans="1:9" ht="15">
      <c r="A149" s="11" t="s">
        <v>57</v>
      </c>
      <c r="B149" s="55"/>
      <c r="C149" s="55"/>
      <c r="D149" s="55"/>
      <c r="E149" s="56"/>
      <c r="F149" s="16"/>
      <c r="G149" s="77"/>
      <c r="H149" s="16"/>
      <c r="I149" s="77"/>
    </row>
    <row r="150" spans="1:9" ht="15">
      <c r="A150" s="14" t="s">
        <v>34</v>
      </c>
      <c r="B150" s="94"/>
      <c r="C150" s="94"/>
      <c r="D150" s="94"/>
      <c r="E150" s="95"/>
      <c r="F150" s="16">
        <v>390000</v>
      </c>
      <c r="G150" s="13"/>
      <c r="H150" s="16">
        <v>390000</v>
      </c>
      <c r="I150" s="13"/>
    </row>
    <row r="151" spans="1:9" ht="15">
      <c r="A151" s="14" t="s">
        <v>58</v>
      </c>
      <c r="B151" s="94"/>
      <c r="C151" s="94"/>
      <c r="D151" s="94"/>
      <c r="E151" s="95"/>
      <c r="F151" s="16">
        <v>20000</v>
      </c>
      <c r="G151" s="13"/>
      <c r="H151" s="16">
        <v>20000</v>
      </c>
      <c r="I151" s="13"/>
    </row>
    <row r="152" spans="1:9" ht="15">
      <c r="A152" s="11" t="s">
        <v>175</v>
      </c>
      <c r="B152" s="55"/>
      <c r="C152" s="55"/>
      <c r="D152" s="55"/>
      <c r="E152" s="56"/>
      <c r="F152" s="16"/>
      <c r="G152" s="13"/>
      <c r="H152" s="16"/>
      <c r="I152" s="13"/>
    </row>
    <row r="153" spans="1:9" ht="15">
      <c r="A153" s="14" t="s">
        <v>83</v>
      </c>
      <c r="B153" s="94"/>
      <c r="C153" s="94"/>
      <c r="D153" s="94"/>
      <c r="E153" s="95"/>
      <c r="F153" s="16">
        <v>10000</v>
      </c>
      <c r="G153" s="13"/>
      <c r="H153" s="16">
        <v>10000</v>
      </c>
      <c r="I153" s="13"/>
    </row>
    <row r="154" spans="1:9" ht="15">
      <c r="A154" s="11" t="s">
        <v>155</v>
      </c>
      <c r="B154" s="55"/>
      <c r="C154" s="55"/>
      <c r="D154" s="55"/>
      <c r="E154" s="56"/>
      <c r="F154" s="16"/>
      <c r="G154" s="13"/>
      <c r="H154" s="16"/>
      <c r="I154" s="13"/>
    </row>
    <row r="155" spans="1:9" ht="15">
      <c r="A155" s="14" t="s">
        <v>35</v>
      </c>
      <c r="B155" s="15"/>
      <c r="C155" s="15"/>
      <c r="D155" s="15"/>
      <c r="E155" s="106"/>
      <c r="F155" s="16">
        <v>20000</v>
      </c>
      <c r="G155" s="77"/>
      <c r="H155" s="16">
        <v>20000</v>
      </c>
      <c r="I155" s="77"/>
    </row>
    <row r="156" spans="1:9" ht="15.75" thickBot="1">
      <c r="A156" s="72" t="s">
        <v>176</v>
      </c>
      <c r="B156" s="72"/>
      <c r="C156" s="72"/>
      <c r="D156" s="72"/>
      <c r="E156" s="73"/>
      <c r="F156" s="70"/>
      <c r="G156" s="71"/>
      <c r="H156" s="70"/>
      <c r="I156" s="71"/>
    </row>
    <row r="157" spans="1:9" ht="16.5" thickBot="1" thickTop="1">
      <c r="A157" s="17" t="s">
        <v>36</v>
      </c>
      <c r="B157" s="18"/>
      <c r="C157" s="18"/>
      <c r="D157" s="18"/>
      <c r="E157" s="18"/>
      <c r="F157" s="19">
        <f>SUM(F124:G156)</f>
        <v>1290000</v>
      </c>
      <c r="G157" s="20"/>
      <c r="H157" s="19">
        <f>SUM(H124:I156)</f>
        <v>1705000</v>
      </c>
      <c r="I157" s="20"/>
    </row>
    <row r="158" spans="1:9" ht="16.5" thickBot="1" thickTop="1">
      <c r="A158" s="17" t="s">
        <v>37</v>
      </c>
      <c r="B158" s="38"/>
      <c r="C158" s="38"/>
      <c r="D158" s="38"/>
      <c r="E158" s="39"/>
      <c r="F158" s="74">
        <f>SUM(F114+F123+F157)</f>
        <v>5130480</v>
      </c>
      <c r="G158" s="39"/>
      <c r="H158" s="74">
        <f>SUM(H114+H123+H157)</f>
        <v>5545480</v>
      </c>
      <c r="I158" s="39"/>
    </row>
    <row r="159" spans="1:9" ht="16.5" thickBot="1" thickTop="1">
      <c r="A159" s="17" t="s">
        <v>59</v>
      </c>
      <c r="B159" s="18"/>
      <c r="C159" s="18"/>
      <c r="D159" s="18"/>
      <c r="E159" s="18"/>
      <c r="F159" s="19">
        <v>3986000</v>
      </c>
      <c r="G159" s="20"/>
      <c r="H159" s="19">
        <v>5462000</v>
      </c>
      <c r="I159" s="20"/>
    </row>
    <row r="160" spans="1:9" ht="16.5" thickBot="1" thickTop="1">
      <c r="A160" s="17" t="s">
        <v>60</v>
      </c>
      <c r="B160" s="38"/>
      <c r="C160" s="38"/>
      <c r="D160" s="38"/>
      <c r="E160" s="39"/>
      <c r="F160" s="74">
        <v>17000000</v>
      </c>
      <c r="G160" s="75"/>
      <c r="H160" s="74">
        <v>12719000</v>
      </c>
      <c r="I160" s="75"/>
    </row>
    <row r="161" spans="1:9" ht="16.5" thickBot="1" thickTop="1">
      <c r="A161" s="17" t="s">
        <v>39</v>
      </c>
      <c r="B161" s="18"/>
      <c r="C161" s="18"/>
      <c r="D161" s="18"/>
      <c r="E161" s="18"/>
      <c r="F161" s="19">
        <f>SUM(F158:G160)</f>
        <v>26116480</v>
      </c>
      <c r="G161" s="20"/>
      <c r="H161" s="19">
        <f>SUM(H158:I160)</f>
        <v>23726480</v>
      </c>
      <c r="I161" s="20"/>
    </row>
    <row r="162" ht="15.75" thickTop="1"/>
    <row r="164" spans="1:9" ht="15">
      <c r="A164" s="78" t="s">
        <v>106</v>
      </c>
      <c r="B164" s="78"/>
      <c r="C164" s="78"/>
      <c r="D164" s="78"/>
      <c r="E164" s="78"/>
      <c r="F164" s="78"/>
      <c r="G164" s="78"/>
      <c r="H164" s="78"/>
      <c r="I164" s="78"/>
    </row>
    <row r="166" spans="1:9" ht="15" customHeight="1">
      <c r="A166" s="79" t="s">
        <v>0</v>
      </c>
      <c r="B166" s="79"/>
      <c r="C166" s="79"/>
      <c r="D166" s="79"/>
      <c r="E166" s="79"/>
      <c r="F166" s="81" t="s">
        <v>168</v>
      </c>
      <c r="G166" s="82"/>
      <c r="H166" s="81" t="s">
        <v>186</v>
      </c>
      <c r="I166" s="82"/>
    </row>
    <row r="167" spans="1:9" ht="15">
      <c r="A167" s="80"/>
      <c r="B167" s="80"/>
      <c r="C167" s="80"/>
      <c r="D167" s="80"/>
      <c r="E167" s="80"/>
      <c r="F167" s="83"/>
      <c r="G167" s="83"/>
      <c r="H167" s="83"/>
      <c r="I167" s="83"/>
    </row>
    <row r="168" spans="1:9" ht="15">
      <c r="A168" s="14" t="s">
        <v>32</v>
      </c>
      <c r="B168" s="15"/>
      <c r="C168" s="15"/>
      <c r="D168" s="15"/>
      <c r="E168" s="15"/>
      <c r="F168" s="52">
        <v>107000</v>
      </c>
      <c r="G168" s="52"/>
      <c r="H168" s="52">
        <v>107000</v>
      </c>
      <c r="I168" s="52"/>
    </row>
    <row r="169" spans="1:9" ht="15">
      <c r="A169" s="53" t="s">
        <v>177</v>
      </c>
      <c r="B169" s="76"/>
      <c r="C169" s="76"/>
      <c r="D169" s="76"/>
      <c r="E169" s="76"/>
      <c r="F169" s="54"/>
      <c r="G169" s="54"/>
      <c r="H169" s="54"/>
      <c r="I169" s="54"/>
    </row>
    <row r="170" spans="1:9" ht="15">
      <c r="A170" s="14" t="s">
        <v>33</v>
      </c>
      <c r="B170" s="15"/>
      <c r="C170" s="15"/>
      <c r="D170" s="15"/>
      <c r="E170" s="15"/>
      <c r="F170" s="52"/>
      <c r="G170" s="52"/>
      <c r="H170" s="52"/>
      <c r="I170" s="52"/>
    </row>
    <row r="171" spans="1:9" ht="15.75" thickBot="1">
      <c r="A171" s="11" t="s">
        <v>57</v>
      </c>
      <c r="B171" s="55"/>
      <c r="C171" s="55"/>
      <c r="D171" s="55"/>
      <c r="E171" s="56"/>
      <c r="F171" s="16"/>
      <c r="G171" s="77"/>
      <c r="H171" s="16"/>
      <c r="I171" s="77"/>
    </row>
    <row r="172" spans="1:9" ht="16.5" thickBot="1" thickTop="1">
      <c r="A172" s="17" t="s">
        <v>36</v>
      </c>
      <c r="B172" s="18"/>
      <c r="C172" s="18"/>
      <c r="D172" s="18"/>
      <c r="E172" s="18"/>
      <c r="F172" s="19">
        <f>SUM(F168:G171)</f>
        <v>107000</v>
      </c>
      <c r="G172" s="20"/>
      <c r="H172" s="19">
        <f>SUM(H168:I171)</f>
        <v>107000</v>
      </c>
      <c r="I172" s="20"/>
    </row>
    <row r="173" spans="1:9" ht="16.5" thickBot="1" thickTop="1">
      <c r="A173" s="17" t="s">
        <v>39</v>
      </c>
      <c r="B173" s="18"/>
      <c r="C173" s="18"/>
      <c r="D173" s="18"/>
      <c r="E173" s="18"/>
      <c r="F173" s="19">
        <f>SUM(F172)</f>
        <v>107000</v>
      </c>
      <c r="G173" s="20"/>
      <c r="H173" s="19">
        <f>SUM(H172)</f>
        <v>107000</v>
      </c>
      <c r="I173" s="20"/>
    </row>
    <row r="174" ht="15.75" thickTop="1"/>
    <row r="176" spans="1:9" ht="15">
      <c r="A176" s="78" t="s">
        <v>128</v>
      </c>
      <c r="B176" s="78"/>
      <c r="C176" s="78"/>
      <c r="D176" s="78"/>
      <c r="E176" s="78"/>
      <c r="F176" s="78"/>
      <c r="G176" s="78"/>
      <c r="H176" s="78"/>
      <c r="I176" s="78"/>
    </row>
    <row r="178" spans="1:9" ht="15" customHeight="1">
      <c r="A178" s="79" t="s">
        <v>0</v>
      </c>
      <c r="B178" s="79"/>
      <c r="C178" s="79"/>
      <c r="D178" s="79"/>
      <c r="E178" s="79"/>
      <c r="F178" s="81" t="s">
        <v>168</v>
      </c>
      <c r="G178" s="82"/>
      <c r="H178" s="81" t="s">
        <v>186</v>
      </c>
      <c r="I178" s="82"/>
    </row>
    <row r="179" spans="1:9" ht="15">
      <c r="A179" s="80"/>
      <c r="B179" s="80"/>
      <c r="C179" s="80"/>
      <c r="D179" s="80"/>
      <c r="E179" s="80"/>
      <c r="F179" s="83"/>
      <c r="G179" s="83"/>
      <c r="H179" s="83"/>
      <c r="I179" s="83"/>
    </row>
    <row r="180" spans="1:9" ht="15">
      <c r="A180" s="14" t="s">
        <v>61</v>
      </c>
      <c r="B180" s="15"/>
      <c r="C180" s="15"/>
      <c r="D180" s="15"/>
      <c r="E180" s="15"/>
      <c r="F180" s="52">
        <v>1551000</v>
      </c>
      <c r="G180" s="52"/>
      <c r="H180" s="52">
        <v>1551000</v>
      </c>
      <c r="I180" s="52"/>
    </row>
    <row r="181" spans="1:9" ht="15.75" thickBot="1">
      <c r="A181" s="53" t="s">
        <v>129</v>
      </c>
      <c r="B181" s="76"/>
      <c r="C181" s="76"/>
      <c r="D181" s="76"/>
      <c r="E181" s="76"/>
      <c r="F181" s="67"/>
      <c r="G181" s="68"/>
      <c r="H181" s="67"/>
      <c r="I181" s="68"/>
    </row>
    <row r="182" spans="1:9" ht="16.5" thickBot="1" thickTop="1">
      <c r="A182" s="17" t="s">
        <v>12</v>
      </c>
      <c r="B182" s="18"/>
      <c r="C182" s="18"/>
      <c r="D182" s="18"/>
      <c r="E182" s="18"/>
      <c r="F182" s="19">
        <f>SUM(F180)</f>
        <v>1551000</v>
      </c>
      <c r="G182" s="19"/>
      <c r="H182" s="19">
        <f>SUM(H180)</f>
        <v>1551000</v>
      </c>
      <c r="I182" s="19"/>
    </row>
    <row r="183" spans="1:9" ht="15.75" thickTop="1">
      <c r="A183" s="137" t="s">
        <v>13</v>
      </c>
      <c r="B183" s="138"/>
      <c r="C183" s="138"/>
      <c r="D183" s="138"/>
      <c r="E183" s="138"/>
      <c r="F183" s="139"/>
      <c r="G183" s="139"/>
      <c r="H183" s="139"/>
      <c r="I183" s="139"/>
    </row>
    <row r="184" spans="1:9" ht="15">
      <c r="A184" s="53" t="s">
        <v>14</v>
      </c>
      <c r="B184" s="76"/>
      <c r="C184" s="76"/>
      <c r="D184" s="76"/>
      <c r="E184" s="76"/>
      <c r="F184" s="54"/>
      <c r="G184" s="54"/>
      <c r="H184" s="54"/>
      <c r="I184" s="54"/>
    </row>
    <row r="185" spans="1:9" ht="15">
      <c r="A185" s="14" t="s">
        <v>15</v>
      </c>
      <c r="B185" s="15"/>
      <c r="C185" s="15"/>
      <c r="D185" s="15"/>
      <c r="E185" s="15"/>
      <c r="F185" s="52"/>
      <c r="G185" s="52"/>
      <c r="H185" s="52"/>
      <c r="I185" s="52"/>
    </row>
    <row r="186" spans="1:9" ht="15">
      <c r="A186" s="53" t="s">
        <v>112</v>
      </c>
      <c r="B186" s="76"/>
      <c r="C186" s="76"/>
      <c r="D186" s="76"/>
      <c r="E186" s="76"/>
      <c r="F186" s="54"/>
      <c r="G186" s="54"/>
      <c r="H186" s="54"/>
      <c r="I186" s="54"/>
    </row>
    <row r="187" spans="1:9" ht="15">
      <c r="A187" s="14" t="s">
        <v>16</v>
      </c>
      <c r="B187" s="15"/>
      <c r="C187" s="15"/>
      <c r="D187" s="15"/>
      <c r="E187" s="15"/>
      <c r="F187" s="52"/>
      <c r="G187" s="52"/>
      <c r="H187" s="52"/>
      <c r="I187" s="52"/>
    </row>
    <row r="188" spans="1:9" ht="15">
      <c r="A188" s="53" t="s">
        <v>17</v>
      </c>
      <c r="B188" s="53"/>
      <c r="C188" s="53"/>
      <c r="D188" s="53"/>
      <c r="E188" s="53"/>
      <c r="F188" s="54"/>
      <c r="G188" s="54"/>
      <c r="H188" s="54"/>
      <c r="I188" s="54"/>
    </row>
    <row r="189" spans="1:9" ht="15">
      <c r="A189" s="85" t="s">
        <v>18</v>
      </c>
      <c r="B189" s="85"/>
      <c r="C189" s="85"/>
      <c r="D189" s="85"/>
      <c r="E189" s="86"/>
      <c r="F189" s="146"/>
      <c r="G189" s="147"/>
      <c r="H189" s="146"/>
      <c r="I189" s="147"/>
    </row>
    <row r="190" spans="1:9" ht="15">
      <c r="A190" s="148" t="s">
        <v>114</v>
      </c>
      <c r="B190" s="149"/>
      <c r="C190" s="149"/>
      <c r="D190" s="149"/>
      <c r="E190" s="150"/>
      <c r="F190" s="146"/>
      <c r="G190" s="147"/>
      <c r="H190" s="146"/>
      <c r="I190" s="147"/>
    </row>
    <row r="191" spans="1:9" ht="15">
      <c r="A191" s="14" t="s">
        <v>152</v>
      </c>
      <c r="B191" s="15"/>
      <c r="C191" s="15"/>
      <c r="D191" s="15"/>
      <c r="E191" s="15"/>
      <c r="F191" s="52">
        <f>F180*0.135</f>
        <v>209385</v>
      </c>
      <c r="G191" s="52"/>
      <c r="H191" s="52">
        <f>H180*0.135</f>
        <v>209385</v>
      </c>
      <c r="I191" s="52"/>
    </row>
    <row r="192" spans="1:9" ht="15.75" thickBot="1">
      <c r="A192" s="53" t="s">
        <v>160</v>
      </c>
      <c r="B192" s="53"/>
      <c r="C192" s="53"/>
      <c r="D192" s="53"/>
      <c r="E192" s="53"/>
      <c r="F192" s="54"/>
      <c r="G192" s="54"/>
      <c r="H192" s="54"/>
      <c r="I192" s="54"/>
    </row>
    <row r="193" spans="1:9" ht="16.5" thickBot="1" thickTop="1">
      <c r="A193" s="17" t="s">
        <v>20</v>
      </c>
      <c r="B193" s="18"/>
      <c r="C193" s="18"/>
      <c r="D193" s="18"/>
      <c r="E193" s="18"/>
      <c r="F193" s="19">
        <f>SUM(F183:G192)</f>
        <v>209385</v>
      </c>
      <c r="G193" s="19"/>
      <c r="H193" s="19">
        <f>SUM(H183:I192)</f>
        <v>209385</v>
      </c>
      <c r="I193" s="19"/>
    </row>
    <row r="194" spans="1:9" ht="15.75" thickTop="1">
      <c r="A194" s="14" t="s">
        <v>23</v>
      </c>
      <c r="B194" s="15"/>
      <c r="C194" s="15"/>
      <c r="D194" s="15"/>
      <c r="E194" s="106"/>
      <c r="F194" s="52">
        <v>180000</v>
      </c>
      <c r="G194" s="52"/>
      <c r="H194" s="52">
        <v>200000</v>
      </c>
      <c r="I194" s="52"/>
    </row>
    <row r="195" spans="1:9" ht="15">
      <c r="A195" s="53" t="s">
        <v>200</v>
      </c>
      <c r="B195" s="53"/>
      <c r="C195" s="53"/>
      <c r="D195" s="53"/>
      <c r="E195" s="53"/>
      <c r="F195" s="54"/>
      <c r="G195" s="54"/>
      <c r="H195" s="54"/>
      <c r="I195" s="54"/>
    </row>
    <row r="196" spans="1:9" ht="15">
      <c r="A196" s="63" t="s">
        <v>84</v>
      </c>
      <c r="B196" s="63"/>
      <c r="C196" s="63"/>
      <c r="D196" s="63"/>
      <c r="E196" s="63"/>
      <c r="F196" s="52"/>
      <c r="G196" s="52"/>
      <c r="H196" s="52"/>
      <c r="I196" s="52"/>
    </row>
    <row r="197" spans="1:9" ht="15">
      <c r="A197" s="96" t="s">
        <v>85</v>
      </c>
      <c r="B197" s="55"/>
      <c r="C197" s="55"/>
      <c r="D197" s="55"/>
      <c r="E197" s="56"/>
      <c r="F197" s="52"/>
      <c r="G197" s="52"/>
      <c r="H197" s="52"/>
      <c r="I197" s="52"/>
    </row>
    <row r="198" spans="1:9" ht="15">
      <c r="A198" s="14" t="s">
        <v>86</v>
      </c>
      <c r="B198" s="12"/>
      <c r="C198" s="12"/>
      <c r="D198" s="12"/>
      <c r="E198" s="13"/>
      <c r="F198" s="52">
        <v>100000</v>
      </c>
      <c r="G198" s="52"/>
      <c r="H198" s="52">
        <v>150000</v>
      </c>
      <c r="I198" s="52"/>
    </row>
    <row r="199" spans="1:9" ht="15">
      <c r="A199" s="11" t="s">
        <v>201</v>
      </c>
      <c r="B199" s="55"/>
      <c r="C199" s="55"/>
      <c r="D199" s="55"/>
      <c r="E199" s="56"/>
      <c r="F199" s="52"/>
      <c r="G199" s="52"/>
      <c r="H199" s="52"/>
      <c r="I199" s="52"/>
    </row>
    <row r="200" spans="1:9" ht="15">
      <c r="A200" s="14" t="s">
        <v>115</v>
      </c>
      <c r="B200" s="94"/>
      <c r="C200" s="94"/>
      <c r="D200" s="94"/>
      <c r="E200" s="95"/>
      <c r="F200" s="16">
        <v>60000</v>
      </c>
      <c r="G200" s="77"/>
      <c r="H200" s="16">
        <v>60000</v>
      </c>
      <c r="I200" s="77"/>
    </row>
    <row r="201" spans="1:9" ht="15">
      <c r="A201" s="11" t="s">
        <v>53</v>
      </c>
      <c r="B201" s="12"/>
      <c r="C201" s="12"/>
      <c r="D201" s="12"/>
      <c r="E201" s="13"/>
      <c r="F201" s="16"/>
      <c r="G201" s="13"/>
      <c r="H201" s="16"/>
      <c r="I201" s="13"/>
    </row>
    <row r="202" spans="1:9" ht="15">
      <c r="A202" s="14" t="s">
        <v>31</v>
      </c>
      <c r="B202" s="15"/>
      <c r="C202" s="15"/>
      <c r="D202" s="15"/>
      <c r="E202" s="15"/>
      <c r="F202" s="16">
        <v>30000</v>
      </c>
      <c r="G202" s="13"/>
      <c r="H202" s="16">
        <v>30000</v>
      </c>
      <c r="I202" s="13"/>
    </row>
    <row r="203" spans="1:9" ht="15">
      <c r="A203" s="11" t="s">
        <v>202</v>
      </c>
      <c r="B203" s="12"/>
      <c r="C203" s="12"/>
      <c r="D203" s="12"/>
      <c r="E203" s="13"/>
      <c r="F203" s="16"/>
      <c r="G203" s="77"/>
      <c r="H203" s="16"/>
      <c r="I203" s="77"/>
    </row>
    <row r="204" spans="1:9" ht="15">
      <c r="A204" s="14" t="s">
        <v>32</v>
      </c>
      <c r="B204" s="15"/>
      <c r="C204" s="15"/>
      <c r="D204" s="15"/>
      <c r="E204" s="15"/>
      <c r="F204" s="52">
        <v>60000</v>
      </c>
      <c r="G204" s="52"/>
      <c r="H204" s="52">
        <v>60000</v>
      </c>
      <c r="I204" s="52"/>
    </row>
    <row r="205" spans="1:9" ht="15">
      <c r="A205" s="53" t="s">
        <v>53</v>
      </c>
      <c r="B205" s="76"/>
      <c r="C205" s="76"/>
      <c r="D205" s="76"/>
      <c r="E205" s="76"/>
      <c r="F205" s="54"/>
      <c r="G205" s="54"/>
      <c r="H205" s="54"/>
      <c r="I205" s="54"/>
    </row>
    <row r="206" spans="1:9" ht="15">
      <c r="A206" s="14" t="s">
        <v>33</v>
      </c>
      <c r="B206" s="15"/>
      <c r="C206" s="15"/>
      <c r="D206" s="15"/>
      <c r="E206" s="15"/>
      <c r="F206" s="52">
        <v>100000</v>
      </c>
      <c r="G206" s="52"/>
      <c r="H206" s="52">
        <v>135000</v>
      </c>
      <c r="I206" s="52"/>
    </row>
    <row r="207" spans="1:9" ht="15">
      <c r="A207" s="11" t="s">
        <v>87</v>
      </c>
      <c r="B207" s="55"/>
      <c r="C207" s="55"/>
      <c r="D207" s="55"/>
      <c r="E207" s="56"/>
      <c r="F207" s="16"/>
      <c r="G207" s="77"/>
      <c r="H207" s="16"/>
      <c r="I207" s="77"/>
    </row>
    <row r="208" spans="1:9" ht="15">
      <c r="A208" s="14" t="s">
        <v>116</v>
      </c>
      <c r="B208" s="15"/>
      <c r="C208" s="15"/>
      <c r="D208" s="15"/>
      <c r="E208" s="15"/>
      <c r="F208" s="52">
        <v>100000</v>
      </c>
      <c r="G208" s="52"/>
      <c r="H208" s="52">
        <v>50000</v>
      </c>
      <c r="I208" s="52"/>
    </row>
    <row r="209" spans="1:9" ht="15.75" thickBot="1">
      <c r="A209" s="53" t="s">
        <v>156</v>
      </c>
      <c r="B209" s="53"/>
      <c r="C209" s="53"/>
      <c r="D209" s="53"/>
      <c r="E209" s="53"/>
      <c r="F209" s="67"/>
      <c r="G209" s="68"/>
      <c r="H209" s="67"/>
      <c r="I209" s="68"/>
    </row>
    <row r="210" spans="1:9" ht="16.5" thickBot="1" thickTop="1">
      <c r="A210" s="17" t="s">
        <v>36</v>
      </c>
      <c r="B210" s="18"/>
      <c r="C210" s="18"/>
      <c r="D210" s="18"/>
      <c r="E210" s="18"/>
      <c r="F210" s="19">
        <f>SUM(F194:G209)</f>
        <v>630000</v>
      </c>
      <c r="G210" s="20"/>
      <c r="H210" s="19">
        <f>SUM(H194:I209)</f>
        <v>685000</v>
      </c>
      <c r="I210" s="20"/>
    </row>
    <row r="211" spans="1:9" ht="16.5" thickBot="1" thickTop="1">
      <c r="A211" s="65" t="s">
        <v>37</v>
      </c>
      <c r="B211" s="65"/>
      <c r="C211" s="65"/>
      <c r="D211" s="65"/>
      <c r="E211" s="65"/>
      <c r="F211" s="62">
        <f>SUM(F210,F193,F182)</f>
        <v>2390385</v>
      </c>
      <c r="G211" s="66"/>
      <c r="H211" s="62">
        <f>SUM(H210,H193,H182)</f>
        <v>2445385</v>
      </c>
      <c r="I211" s="66"/>
    </row>
    <row r="212" spans="1:9" ht="16.5" thickBot="1" thickTop="1">
      <c r="A212" s="57" t="s">
        <v>161</v>
      </c>
      <c r="B212" s="58"/>
      <c r="C212" s="58"/>
      <c r="D212" s="58"/>
      <c r="E212" s="58"/>
      <c r="F212" s="34">
        <v>531000</v>
      </c>
      <c r="G212" s="59"/>
      <c r="H212" s="34"/>
      <c r="I212" s="59"/>
    </row>
    <row r="213" spans="1:9" ht="16.5" thickBot="1" thickTop="1">
      <c r="A213" s="24" t="s">
        <v>162</v>
      </c>
      <c r="B213" s="55"/>
      <c r="C213" s="55"/>
      <c r="D213" s="55"/>
      <c r="E213" s="56"/>
      <c r="F213" s="34"/>
      <c r="G213" s="35"/>
      <c r="H213" s="34"/>
      <c r="I213" s="35"/>
    </row>
    <row r="214" spans="1:9" ht="16.5" thickBot="1" thickTop="1">
      <c r="A214" s="31" t="s">
        <v>165</v>
      </c>
      <c r="B214" s="32"/>
      <c r="C214" s="32"/>
      <c r="D214" s="32"/>
      <c r="E214" s="33"/>
      <c r="F214" s="34">
        <v>300000</v>
      </c>
      <c r="G214" s="35"/>
      <c r="H214" s="34">
        <v>300000</v>
      </c>
      <c r="I214" s="35"/>
    </row>
    <row r="215" spans="1:9" ht="15.75" thickTop="1">
      <c r="A215" s="24" t="s">
        <v>182</v>
      </c>
      <c r="B215" s="12"/>
      <c r="C215" s="12"/>
      <c r="D215" s="12"/>
      <c r="E215" s="13"/>
      <c r="F215" s="34"/>
      <c r="G215" s="35"/>
      <c r="H215" s="34"/>
      <c r="I215" s="35"/>
    </row>
    <row r="216" spans="1:9" ht="15.75" thickBot="1">
      <c r="A216" s="21" t="s">
        <v>90</v>
      </c>
      <c r="B216" s="22"/>
      <c r="C216" s="22"/>
      <c r="D216" s="22"/>
      <c r="E216" s="22"/>
      <c r="F216" s="60">
        <v>144000</v>
      </c>
      <c r="G216" s="61"/>
      <c r="H216" s="60"/>
      <c r="I216" s="61"/>
    </row>
    <row r="217" spans="1:9" ht="15.75" thickTop="1">
      <c r="A217" s="151" t="s">
        <v>99</v>
      </c>
      <c r="B217" s="151"/>
      <c r="C217" s="151"/>
      <c r="D217" s="151"/>
      <c r="E217" s="151"/>
      <c r="F217" s="23"/>
      <c r="G217" s="23"/>
      <c r="H217" s="23"/>
      <c r="I217" s="23"/>
    </row>
    <row r="218" spans="1:9" ht="15.75" thickBot="1">
      <c r="A218" s="104" t="s">
        <v>164</v>
      </c>
      <c r="B218" s="105"/>
      <c r="C218" s="105"/>
      <c r="D218" s="105"/>
      <c r="E218" s="105"/>
      <c r="F218" s="54"/>
      <c r="G218" s="54"/>
      <c r="H218" s="54"/>
      <c r="I218" s="54"/>
    </row>
    <row r="219" spans="1:9" ht="16.5" thickBot="1" thickTop="1">
      <c r="A219" s="65" t="s">
        <v>121</v>
      </c>
      <c r="B219" s="65"/>
      <c r="C219" s="65"/>
      <c r="D219" s="65"/>
      <c r="E219" s="65"/>
      <c r="F219" s="62"/>
      <c r="G219" s="62"/>
      <c r="H219" s="62"/>
      <c r="I219" s="62"/>
    </row>
    <row r="220" spans="1:9" ht="16.5" thickBot="1" thickTop="1">
      <c r="A220" s="17" t="s">
        <v>38</v>
      </c>
      <c r="B220" s="18"/>
      <c r="C220" s="18"/>
      <c r="D220" s="18"/>
      <c r="E220" s="18"/>
      <c r="F220" s="19">
        <f>SUM(F217+F219+F212+F214+F216)</f>
        <v>975000</v>
      </c>
      <c r="G220" s="19"/>
      <c r="H220" s="19">
        <f>SUM(H217+H219+H212+H214+H216)</f>
        <v>300000</v>
      </c>
      <c r="I220" s="19"/>
    </row>
    <row r="221" spans="1:9" ht="16.5" thickBot="1" thickTop="1">
      <c r="A221" s="17" t="s">
        <v>39</v>
      </c>
      <c r="B221" s="18"/>
      <c r="C221" s="18"/>
      <c r="D221" s="18"/>
      <c r="E221" s="18"/>
      <c r="F221" s="19">
        <f>SUM(F211+F220)</f>
        <v>3365385</v>
      </c>
      <c r="G221" s="20"/>
      <c r="H221" s="19">
        <f>SUM(H211+H220)</f>
        <v>2745385</v>
      </c>
      <c r="I221" s="20"/>
    </row>
    <row r="222" ht="15.75" thickTop="1"/>
    <row r="223" spans="1:9" ht="15">
      <c r="A223" s="78" t="s">
        <v>130</v>
      </c>
      <c r="B223" s="78"/>
      <c r="C223" s="78"/>
      <c r="D223" s="78"/>
      <c r="E223" s="78"/>
      <c r="F223" s="78"/>
      <c r="G223" s="78"/>
      <c r="H223" s="78"/>
      <c r="I223" s="78"/>
    </row>
    <row r="225" spans="1:9" ht="15" customHeight="1">
      <c r="A225" s="79" t="s">
        <v>0</v>
      </c>
      <c r="B225" s="79"/>
      <c r="C225" s="79"/>
      <c r="D225" s="79"/>
      <c r="E225" s="79"/>
      <c r="F225" s="81" t="s">
        <v>168</v>
      </c>
      <c r="G225" s="82"/>
      <c r="H225" s="81" t="s">
        <v>186</v>
      </c>
      <c r="I225" s="82"/>
    </row>
    <row r="226" spans="1:9" ht="15">
      <c r="A226" s="80"/>
      <c r="B226" s="80"/>
      <c r="C226" s="80"/>
      <c r="D226" s="80"/>
      <c r="E226" s="80"/>
      <c r="F226" s="83"/>
      <c r="G226" s="83"/>
      <c r="H226" s="83"/>
      <c r="I226" s="83"/>
    </row>
    <row r="227" spans="1:9" ht="15">
      <c r="A227" s="14" t="s">
        <v>23</v>
      </c>
      <c r="B227" s="15"/>
      <c r="C227" s="15"/>
      <c r="D227" s="15"/>
      <c r="E227" s="106"/>
      <c r="F227" s="52">
        <v>30000</v>
      </c>
      <c r="G227" s="52"/>
      <c r="H227" s="52">
        <v>30000</v>
      </c>
      <c r="I227" s="52"/>
    </row>
    <row r="228" spans="1:11" ht="15">
      <c r="A228" s="53" t="s">
        <v>117</v>
      </c>
      <c r="B228" s="53"/>
      <c r="C228" s="53"/>
      <c r="D228" s="53"/>
      <c r="E228" s="53"/>
      <c r="F228" s="54"/>
      <c r="G228" s="54"/>
      <c r="H228" s="54"/>
      <c r="I228" s="54"/>
      <c r="K228" s="8"/>
    </row>
    <row r="229" spans="1:9" ht="15">
      <c r="A229" s="14" t="s">
        <v>26</v>
      </c>
      <c r="B229" s="15"/>
      <c r="C229" s="15"/>
      <c r="D229" s="15"/>
      <c r="E229" s="15"/>
      <c r="F229" s="52">
        <v>10000</v>
      </c>
      <c r="G229" s="52"/>
      <c r="H229" s="52">
        <v>10000</v>
      </c>
      <c r="I229" s="52"/>
    </row>
    <row r="230" spans="1:9" ht="15">
      <c r="A230" s="53" t="s">
        <v>203</v>
      </c>
      <c r="B230" s="53"/>
      <c r="C230" s="53"/>
      <c r="D230" s="53"/>
      <c r="E230" s="53"/>
      <c r="F230" s="54"/>
      <c r="G230" s="54"/>
      <c r="H230" s="54"/>
      <c r="I230" s="54"/>
    </row>
    <row r="231" spans="1:9" ht="15">
      <c r="A231" s="14" t="s">
        <v>29</v>
      </c>
      <c r="B231" s="15"/>
      <c r="C231" s="15"/>
      <c r="D231" s="15"/>
      <c r="E231" s="15"/>
      <c r="F231" s="52">
        <v>20000</v>
      </c>
      <c r="G231" s="52"/>
      <c r="H231" s="52">
        <v>20000</v>
      </c>
      <c r="I231" s="52"/>
    </row>
    <row r="232" spans="1:9" ht="15">
      <c r="A232" s="53" t="s">
        <v>157</v>
      </c>
      <c r="B232" s="53"/>
      <c r="C232" s="53"/>
      <c r="D232" s="53"/>
      <c r="E232" s="53"/>
      <c r="F232" s="54"/>
      <c r="G232" s="54"/>
      <c r="H232" s="54"/>
      <c r="I232" s="54"/>
    </row>
    <row r="233" spans="1:9" ht="15">
      <c r="A233" s="14" t="s">
        <v>30</v>
      </c>
      <c r="B233" s="15"/>
      <c r="C233" s="15"/>
      <c r="D233" s="15"/>
      <c r="E233" s="15"/>
      <c r="F233" s="52">
        <v>50000</v>
      </c>
      <c r="G233" s="52"/>
      <c r="H233" s="52">
        <v>50000</v>
      </c>
      <c r="I233" s="52"/>
    </row>
    <row r="234" spans="1:9" ht="15">
      <c r="A234" s="53" t="s">
        <v>204</v>
      </c>
      <c r="B234" s="53"/>
      <c r="C234" s="53"/>
      <c r="D234" s="53"/>
      <c r="E234" s="53"/>
      <c r="F234" s="54"/>
      <c r="G234" s="54"/>
      <c r="H234" s="54"/>
      <c r="I234" s="54"/>
    </row>
    <row r="235" spans="1:9" ht="15">
      <c r="A235" s="14" t="s">
        <v>32</v>
      </c>
      <c r="B235" s="15"/>
      <c r="C235" s="15"/>
      <c r="D235" s="15"/>
      <c r="E235" s="15"/>
      <c r="F235" s="52">
        <v>15000</v>
      </c>
      <c r="G235" s="52"/>
      <c r="H235" s="52">
        <v>15000</v>
      </c>
      <c r="I235" s="52"/>
    </row>
    <row r="236" spans="1:9" ht="15">
      <c r="A236" s="53" t="s">
        <v>53</v>
      </c>
      <c r="B236" s="76"/>
      <c r="C236" s="76"/>
      <c r="D236" s="76"/>
      <c r="E236" s="76"/>
      <c r="F236" s="54"/>
      <c r="G236" s="54"/>
      <c r="H236" s="54"/>
      <c r="I236" s="54"/>
    </row>
    <row r="237" spans="1:9" ht="15">
      <c r="A237" s="14" t="s">
        <v>33</v>
      </c>
      <c r="B237" s="15"/>
      <c r="C237" s="15"/>
      <c r="D237" s="15"/>
      <c r="E237" s="15"/>
      <c r="F237" s="52">
        <v>34000</v>
      </c>
      <c r="G237" s="52"/>
      <c r="H237" s="52">
        <v>34000</v>
      </c>
      <c r="I237" s="52"/>
    </row>
    <row r="238" spans="1:9" ht="15.75" thickBot="1">
      <c r="A238" s="11" t="s">
        <v>87</v>
      </c>
      <c r="B238" s="55"/>
      <c r="C238" s="55"/>
      <c r="D238" s="55"/>
      <c r="E238" s="56"/>
      <c r="F238" s="16"/>
      <c r="G238" s="77"/>
      <c r="H238" s="16"/>
      <c r="I238" s="77"/>
    </row>
    <row r="239" spans="1:9" ht="16.5" thickBot="1" thickTop="1">
      <c r="A239" s="17" t="s">
        <v>36</v>
      </c>
      <c r="B239" s="18"/>
      <c r="C239" s="18"/>
      <c r="D239" s="18"/>
      <c r="E239" s="18"/>
      <c r="F239" s="19">
        <f>SUM(F227:G238)</f>
        <v>159000</v>
      </c>
      <c r="G239" s="20"/>
      <c r="H239" s="19">
        <f>SUM(H227:I238)</f>
        <v>159000</v>
      </c>
      <c r="I239" s="20"/>
    </row>
    <row r="240" spans="1:9" ht="16.5" thickBot="1" thickTop="1">
      <c r="A240" s="31" t="s">
        <v>165</v>
      </c>
      <c r="B240" s="32"/>
      <c r="C240" s="32"/>
      <c r="D240" s="32"/>
      <c r="E240" s="33"/>
      <c r="F240" s="34"/>
      <c r="G240" s="35"/>
      <c r="H240" s="34">
        <v>470000</v>
      </c>
      <c r="I240" s="35"/>
    </row>
    <row r="241" spans="1:9" ht="15.75" thickTop="1">
      <c r="A241" s="24" t="s">
        <v>166</v>
      </c>
      <c r="B241" s="12"/>
      <c r="C241" s="12"/>
      <c r="D241" s="12"/>
      <c r="E241" s="13"/>
      <c r="F241" s="25"/>
      <c r="G241" s="26"/>
      <c r="H241" s="25">
        <v>470000</v>
      </c>
      <c r="I241" s="26"/>
    </row>
    <row r="242" spans="1:9" ht="15.75" thickBot="1">
      <c r="A242" s="27" t="s">
        <v>167</v>
      </c>
      <c r="B242" s="28"/>
      <c r="C242" s="28"/>
      <c r="D242" s="28"/>
      <c r="E242" s="28"/>
      <c r="F242" s="29"/>
      <c r="G242" s="30"/>
      <c r="H242" s="29"/>
      <c r="I242" s="30"/>
    </row>
    <row r="243" spans="1:9" ht="16.5" thickBot="1" thickTop="1">
      <c r="A243" s="21" t="s">
        <v>90</v>
      </c>
      <c r="B243" s="22"/>
      <c r="C243" s="22"/>
      <c r="D243" s="22"/>
      <c r="E243" s="22"/>
      <c r="F243" s="23"/>
      <c r="G243" s="23"/>
      <c r="H243" s="23">
        <v>127000</v>
      </c>
      <c r="I243" s="23"/>
    </row>
    <row r="244" spans="1:9" ht="16.5" thickBot="1" thickTop="1">
      <c r="A244" s="17" t="s">
        <v>38</v>
      </c>
      <c r="B244" s="18"/>
      <c r="C244" s="18"/>
      <c r="D244" s="18"/>
      <c r="E244" s="18"/>
      <c r="F244" s="19">
        <f>SUM(F243+F240)</f>
        <v>0</v>
      </c>
      <c r="G244" s="19"/>
      <c r="H244" s="19">
        <f>SUM(H243+H240)</f>
        <v>597000</v>
      </c>
      <c r="I244" s="19"/>
    </row>
    <row r="245" spans="1:9" ht="16.5" thickBot="1" thickTop="1">
      <c r="A245" s="17" t="s">
        <v>39</v>
      </c>
      <c r="B245" s="18"/>
      <c r="C245" s="18"/>
      <c r="D245" s="18"/>
      <c r="E245" s="18"/>
      <c r="F245" s="19">
        <f>SUM(F239+F244)</f>
        <v>159000</v>
      </c>
      <c r="G245" s="20"/>
      <c r="H245" s="19">
        <f>SUM(H239+H244)</f>
        <v>756000</v>
      </c>
      <c r="I245" s="20"/>
    </row>
    <row r="246" spans="1:9" ht="15.75" thickTop="1">
      <c r="A246" s="1"/>
      <c r="B246" s="1"/>
      <c r="C246" s="1"/>
      <c r="D246" s="1"/>
      <c r="E246" s="1"/>
      <c r="F246" s="2"/>
      <c r="G246" s="3"/>
      <c r="H246" s="2"/>
      <c r="I246" s="3"/>
    </row>
    <row r="247" spans="1:9" ht="15">
      <c r="A247" s="1"/>
      <c r="B247" s="1"/>
      <c r="C247" s="1"/>
      <c r="D247" s="1"/>
      <c r="E247" s="1"/>
      <c r="F247" s="2"/>
      <c r="G247" s="3"/>
      <c r="H247" s="2"/>
      <c r="I247" s="3"/>
    </row>
    <row r="248" spans="1:9" ht="15">
      <c r="A248" s="78" t="s">
        <v>131</v>
      </c>
      <c r="B248" s="78"/>
      <c r="C248" s="78"/>
      <c r="D248" s="78"/>
      <c r="E248" s="78"/>
      <c r="F248" s="78"/>
      <c r="G248" s="78"/>
      <c r="H248" s="78"/>
      <c r="I248" s="78"/>
    </row>
    <row r="250" spans="1:9" ht="15" customHeight="1">
      <c r="A250" s="79" t="s">
        <v>0</v>
      </c>
      <c r="B250" s="79"/>
      <c r="C250" s="79"/>
      <c r="D250" s="79"/>
      <c r="E250" s="79"/>
      <c r="F250" s="81" t="s">
        <v>168</v>
      </c>
      <c r="G250" s="82"/>
      <c r="H250" s="81" t="s">
        <v>186</v>
      </c>
      <c r="I250" s="82"/>
    </row>
    <row r="251" spans="1:9" ht="15">
      <c r="A251" s="80"/>
      <c r="B251" s="80"/>
      <c r="C251" s="80"/>
      <c r="D251" s="80"/>
      <c r="E251" s="80"/>
      <c r="F251" s="83"/>
      <c r="G251" s="83"/>
      <c r="H251" s="83"/>
      <c r="I251" s="83"/>
    </row>
    <row r="252" spans="1:9" ht="15">
      <c r="A252" s="14" t="s">
        <v>29</v>
      </c>
      <c r="B252" s="15"/>
      <c r="C252" s="15"/>
      <c r="D252" s="15"/>
      <c r="E252" s="15"/>
      <c r="F252" s="52">
        <v>1700000</v>
      </c>
      <c r="G252" s="52"/>
      <c r="H252" s="52">
        <v>1900000</v>
      </c>
      <c r="I252" s="52"/>
    </row>
    <row r="253" spans="1:9" ht="15">
      <c r="A253" s="53" t="s">
        <v>205</v>
      </c>
      <c r="B253" s="53"/>
      <c r="C253" s="53"/>
      <c r="D253" s="53"/>
      <c r="E253" s="53"/>
      <c r="F253" s="54"/>
      <c r="G253" s="54"/>
      <c r="H253" s="54"/>
      <c r="I253" s="54"/>
    </row>
    <row r="254" spans="1:9" ht="15">
      <c r="A254" s="14" t="s">
        <v>31</v>
      </c>
      <c r="B254" s="15"/>
      <c r="C254" s="15"/>
      <c r="D254" s="15"/>
      <c r="E254" s="15"/>
      <c r="F254" s="52">
        <v>20000</v>
      </c>
      <c r="G254" s="52"/>
      <c r="H254" s="52">
        <v>20000</v>
      </c>
      <c r="I254" s="52"/>
    </row>
    <row r="255" spans="1:9" ht="15">
      <c r="A255" s="53" t="s">
        <v>62</v>
      </c>
      <c r="B255" s="53"/>
      <c r="C255" s="53"/>
      <c r="D255" s="53"/>
      <c r="E255" s="53"/>
      <c r="F255" s="54"/>
      <c r="G255" s="54"/>
      <c r="H255" s="54"/>
      <c r="I255" s="54"/>
    </row>
    <row r="256" spans="1:9" ht="15">
      <c r="A256" s="14" t="s">
        <v>33</v>
      </c>
      <c r="B256" s="15"/>
      <c r="C256" s="15"/>
      <c r="D256" s="15"/>
      <c r="E256" s="15"/>
      <c r="F256" s="52">
        <v>465000</v>
      </c>
      <c r="G256" s="52"/>
      <c r="H256" s="52">
        <v>515000</v>
      </c>
      <c r="I256" s="52"/>
    </row>
    <row r="257" spans="1:9" ht="15.75" thickBot="1">
      <c r="A257" s="11" t="s">
        <v>118</v>
      </c>
      <c r="B257" s="55"/>
      <c r="C257" s="55"/>
      <c r="D257" s="55"/>
      <c r="E257" s="56"/>
      <c r="F257" s="16"/>
      <c r="G257" s="77"/>
      <c r="H257" s="16"/>
      <c r="I257" s="77"/>
    </row>
    <row r="258" spans="1:9" ht="16.5" thickBot="1" thickTop="1">
      <c r="A258" s="17" t="s">
        <v>36</v>
      </c>
      <c r="B258" s="18"/>
      <c r="C258" s="18"/>
      <c r="D258" s="18"/>
      <c r="E258" s="18"/>
      <c r="F258" s="19">
        <f>SUM(F252:G257)</f>
        <v>2185000</v>
      </c>
      <c r="G258" s="20"/>
      <c r="H258" s="19">
        <f>SUM(H252:I257)</f>
        <v>2435000</v>
      </c>
      <c r="I258" s="20"/>
    </row>
    <row r="259" spans="1:9" ht="16.5" thickBot="1" thickTop="1">
      <c r="A259" s="65" t="s">
        <v>37</v>
      </c>
      <c r="B259" s="65"/>
      <c r="C259" s="65"/>
      <c r="D259" s="65"/>
      <c r="E259" s="65"/>
      <c r="F259" s="62">
        <f>SUM(F258)</f>
        <v>2185000</v>
      </c>
      <c r="G259" s="66"/>
      <c r="H259" s="62">
        <f>SUM(H258)</f>
        <v>2435000</v>
      </c>
      <c r="I259" s="66"/>
    </row>
    <row r="260" ht="15.75" thickTop="1"/>
    <row r="262" spans="1:9" ht="15">
      <c r="A262" s="78" t="s">
        <v>89</v>
      </c>
      <c r="B262" s="78"/>
      <c r="C262" s="78"/>
      <c r="D262" s="78"/>
      <c r="E262" s="78"/>
      <c r="F262" s="78"/>
      <c r="G262" s="78"/>
      <c r="H262" s="78"/>
      <c r="I262" s="78"/>
    </row>
    <row r="264" spans="1:9" ht="15" customHeight="1">
      <c r="A264" s="79" t="s">
        <v>0</v>
      </c>
      <c r="B264" s="79"/>
      <c r="C264" s="79"/>
      <c r="D264" s="79"/>
      <c r="E264" s="79"/>
      <c r="F264" s="81" t="s">
        <v>168</v>
      </c>
      <c r="G264" s="82"/>
      <c r="H264" s="81" t="s">
        <v>186</v>
      </c>
      <c r="I264" s="82"/>
    </row>
    <row r="265" spans="1:9" ht="15">
      <c r="A265" s="80"/>
      <c r="B265" s="80"/>
      <c r="C265" s="80"/>
      <c r="D265" s="80"/>
      <c r="E265" s="80"/>
      <c r="F265" s="83"/>
      <c r="G265" s="83"/>
      <c r="H265" s="83"/>
      <c r="I265" s="83"/>
    </row>
    <row r="266" spans="1:9" ht="15">
      <c r="A266" s="14" t="s">
        <v>132</v>
      </c>
      <c r="B266" s="15"/>
      <c r="C266" s="15"/>
      <c r="D266" s="15"/>
      <c r="E266" s="15"/>
      <c r="F266" s="52">
        <v>1368000</v>
      </c>
      <c r="G266" s="52"/>
      <c r="H266" s="52">
        <v>1416000</v>
      </c>
      <c r="I266" s="52"/>
    </row>
    <row r="267" spans="1:9" ht="15">
      <c r="A267" s="104" t="s">
        <v>206</v>
      </c>
      <c r="B267" s="105"/>
      <c r="C267" s="105"/>
      <c r="D267" s="105"/>
      <c r="E267" s="105"/>
      <c r="F267" s="54"/>
      <c r="G267" s="54"/>
      <c r="H267" s="54"/>
      <c r="I267" s="54"/>
    </row>
    <row r="268" spans="1:9" ht="15">
      <c r="A268" s="63" t="s">
        <v>207</v>
      </c>
      <c r="B268" s="110"/>
      <c r="C268" s="110"/>
      <c r="D268" s="110"/>
      <c r="E268" s="110"/>
      <c r="F268" s="52"/>
      <c r="G268" s="52"/>
      <c r="H268" s="52">
        <v>131000</v>
      </c>
      <c r="I268" s="52"/>
    </row>
    <row r="269" spans="1:9" ht="15.75" thickBot="1">
      <c r="A269" s="107" t="s">
        <v>122</v>
      </c>
      <c r="B269" s="108"/>
      <c r="C269" s="108"/>
      <c r="D269" s="108"/>
      <c r="E269" s="109"/>
      <c r="F269" s="54" t="s">
        <v>158</v>
      </c>
      <c r="G269" s="54"/>
      <c r="H269" s="54" t="s">
        <v>158</v>
      </c>
      <c r="I269" s="54"/>
    </row>
    <row r="270" spans="1:9" ht="15" customHeight="1" thickBot="1" thickTop="1">
      <c r="A270" s="17" t="s">
        <v>12</v>
      </c>
      <c r="B270" s="18"/>
      <c r="C270" s="18"/>
      <c r="D270" s="18"/>
      <c r="E270" s="18"/>
      <c r="F270" s="19">
        <f>SUM(F266:G269)</f>
        <v>1368000</v>
      </c>
      <c r="G270" s="19"/>
      <c r="H270" s="19">
        <f>SUM(H266:I269)</f>
        <v>1547000</v>
      </c>
      <c r="I270" s="19"/>
    </row>
    <row r="271" spans="1:9" ht="15.75" thickTop="1">
      <c r="A271" s="137" t="s">
        <v>13</v>
      </c>
      <c r="B271" s="138"/>
      <c r="C271" s="138"/>
      <c r="D271" s="138"/>
      <c r="E271" s="138"/>
      <c r="F271" s="139"/>
      <c r="G271" s="139"/>
      <c r="H271" s="139"/>
      <c r="I271" s="139"/>
    </row>
    <row r="272" spans="1:9" ht="15">
      <c r="A272" s="53" t="s">
        <v>14</v>
      </c>
      <c r="B272" s="76"/>
      <c r="C272" s="76"/>
      <c r="D272" s="76"/>
      <c r="E272" s="76"/>
      <c r="F272" s="54"/>
      <c r="G272" s="54"/>
      <c r="H272" s="54"/>
      <c r="I272" s="54"/>
    </row>
    <row r="273" spans="1:9" ht="15">
      <c r="A273" s="14" t="s">
        <v>15</v>
      </c>
      <c r="B273" s="15"/>
      <c r="C273" s="15"/>
      <c r="D273" s="15"/>
      <c r="E273" s="15"/>
      <c r="F273" s="52"/>
      <c r="G273" s="52"/>
      <c r="H273" s="52"/>
      <c r="I273" s="52"/>
    </row>
    <row r="274" spans="1:9" ht="15">
      <c r="A274" s="53" t="s">
        <v>112</v>
      </c>
      <c r="B274" s="76"/>
      <c r="C274" s="76"/>
      <c r="D274" s="76"/>
      <c r="E274" s="76"/>
      <c r="F274" s="54"/>
      <c r="G274" s="54"/>
      <c r="H274" s="54"/>
      <c r="I274" s="54"/>
    </row>
    <row r="275" spans="1:9" ht="15">
      <c r="A275" s="14" t="s">
        <v>16</v>
      </c>
      <c r="B275" s="15"/>
      <c r="C275" s="15"/>
      <c r="D275" s="15"/>
      <c r="E275" s="15"/>
      <c r="F275" s="52"/>
      <c r="G275" s="52"/>
      <c r="H275" s="52"/>
      <c r="I275" s="52"/>
    </row>
    <row r="276" spans="1:9" ht="15">
      <c r="A276" s="53" t="s">
        <v>17</v>
      </c>
      <c r="B276" s="53"/>
      <c r="C276" s="53"/>
      <c r="D276" s="53"/>
      <c r="E276" s="53"/>
      <c r="F276" s="54"/>
      <c r="G276" s="54"/>
      <c r="H276" s="54"/>
      <c r="I276" s="54"/>
    </row>
    <row r="277" spans="1:9" ht="15">
      <c r="A277" s="14" t="s">
        <v>18</v>
      </c>
      <c r="B277" s="15"/>
      <c r="C277" s="15"/>
      <c r="D277" s="15"/>
      <c r="E277" s="15"/>
      <c r="F277" s="52"/>
      <c r="G277" s="52"/>
      <c r="H277" s="52"/>
      <c r="I277" s="52"/>
    </row>
    <row r="278" spans="1:9" ht="15">
      <c r="A278" s="53" t="s">
        <v>114</v>
      </c>
      <c r="B278" s="53"/>
      <c r="C278" s="53"/>
      <c r="D278" s="53"/>
      <c r="E278" s="53"/>
      <c r="F278" s="54"/>
      <c r="G278" s="54"/>
      <c r="H278" s="54"/>
      <c r="I278" s="54"/>
    </row>
    <row r="279" spans="1:9" ht="15">
      <c r="A279" s="14" t="s">
        <v>152</v>
      </c>
      <c r="B279" s="15"/>
      <c r="C279" s="15"/>
      <c r="D279" s="15"/>
      <c r="E279" s="15"/>
      <c r="F279" s="52">
        <f>F266*0.27</f>
        <v>369360</v>
      </c>
      <c r="G279" s="52"/>
      <c r="H279" s="52">
        <f>H266*0.27</f>
        <v>382320</v>
      </c>
      <c r="I279" s="52"/>
    </row>
    <row r="280" spans="1:9" ht="15.75" thickBot="1">
      <c r="A280" s="53" t="s">
        <v>153</v>
      </c>
      <c r="B280" s="53"/>
      <c r="C280" s="53"/>
      <c r="D280" s="53"/>
      <c r="E280" s="53"/>
      <c r="F280" s="54"/>
      <c r="G280" s="54"/>
      <c r="H280" s="54"/>
      <c r="I280" s="54"/>
    </row>
    <row r="281" spans="1:9" ht="15" customHeight="1" thickBot="1" thickTop="1">
      <c r="A281" s="17" t="s">
        <v>20</v>
      </c>
      <c r="B281" s="18"/>
      <c r="C281" s="18"/>
      <c r="D281" s="18"/>
      <c r="E281" s="18"/>
      <c r="F281" s="19">
        <f>SUM(F271:G280)</f>
        <v>369360</v>
      </c>
      <c r="G281" s="69"/>
      <c r="H281" s="19">
        <f>SUM(H271:I280)</f>
        <v>382320</v>
      </c>
      <c r="I281" s="69"/>
    </row>
    <row r="282" spans="1:9" ht="15.75" thickTop="1">
      <c r="A282" s="14" t="s">
        <v>23</v>
      </c>
      <c r="B282" s="15"/>
      <c r="C282" s="15"/>
      <c r="D282" s="15"/>
      <c r="E282" s="106"/>
      <c r="F282" s="16">
        <v>270000</v>
      </c>
      <c r="G282" s="77"/>
      <c r="H282" s="16">
        <v>270000</v>
      </c>
      <c r="I282" s="77"/>
    </row>
    <row r="283" spans="1:9" ht="15">
      <c r="A283" s="148" t="s">
        <v>208</v>
      </c>
      <c r="B283" s="55"/>
      <c r="C283" s="55"/>
      <c r="D283" s="55"/>
      <c r="E283" s="56"/>
      <c r="F283" s="16"/>
      <c r="G283" s="13"/>
      <c r="H283" s="16"/>
      <c r="I283" s="13"/>
    </row>
    <row r="284" spans="1:9" ht="15">
      <c r="A284" s="14" t="s">
        <v>31</v>
      </c>
      <c r="B284" s="15"/>
      <c r="C284" s="15"/>
      <c r="D284" s="15"/>
      <c r="E284" s="15"/>
      <c r="F284" s="52">
        <v>60000</v>
      </c>
      <c r="G284" s="52"/>
      <c r="H284" s="52">
        <v>60000</v>
      </c>
      <c r="I284" s="52"/>
    </row>
    <row r="285" spans="1:9" ht="15">
      <c r="A285" s="53" t="s">
        <v>209</v>
      </c>
      <c r="B285" s="53"/>
      <c r="C285" s="53"/>
      <c r="D285" s="53"/>
      <c r="E285" s="53"/>
      <c r="F285" s="54"/>
      <c r="G285" s="54"/>
      <c r="H285" s="54"/>
      <c r="I285" s="54"/>
    </row>
    <row r="286" spans="1:9" ht="15">
      <c r="A286" s="14" t="s">
        <v>33</v>
      </c>
      <c r="B286" s="15"/>
      <c r="C286" s="15"/>
      <c r="D286" s="15"/>
      <c r="E286" s="15"/>
      <c r="F286" s="52">
        <v>90000</v>
      </c>
      <c r="G286" s="52"/>
      <c r="H286" s="52">
        <v>90000</v>
      </c>
      <c r="I286" s="52"/>
    </row>
    <row r="287" spans="1:9" ht="15">
      <c r="A287" s="96" t="s">
        <v>63</v>
      </c>
      <c r="B287" s="55"/>
      <c r="C287" s="55"/>
      <c r="D287" s="55"/>
      <c r="E287" s="56"/>
      <c r="F287" s="16"/>
      <c r="G287" s="77"/>
      <c r="H287" s="16"/>
      <c r="I287" s="77"/>
    </row>
    <row r="288" spans="1:9" ht="15">
      <c r="A288" s="14" t="s">
        <v>32</v>
      </c>
      <c r="B288" s="94"/>
      <c r="C288" s="94"/>
      <c r="D288" s="94"/>
      <c r="E288" s="95"/>
      <c r="F288" s="16">
        <v>20000</v>
      </c>
      <c r="G288" s="77"/>
      <c r="H288" s="16">
        <v>20000</v>
      </c>
      <c r="I288" s="77"/>
    </row>
    <row r="289" spans="1:9" ht="15">
      <c r="A289" s="11" t="s">
        <v>178</v>
      </c>
      <c r="B289" s="12"/>
      <c r="C289" s="12"/>
      <c r="D289" s="12"/>
      <c r="E289" s="13"/>
      <c r="F289" s="16"/>
      <c r="G289" s="77"/>
      <c r="H289" s="16"/>
      <c r="I289" s="77"/>
    </row>
    <row r="290" spans="1:9" ht="15">
      <c r="A290" s="14" t="s">
        <v>35</v>
      </c>
      <c r="B290" s="15"/>
      <c r="C290" s="15"/>
      <c r="D290" s="15"/>
      <c r="E290" s="15"/>
      <c r="F290" s="52">
        <v>90000</v>
      </c>
      <c r="G290" s="52"/>
      <c r="H290" s="52">
        <v>120000</v>
      </c>
      <c r="I290" s="52"/>
    </row>
    <row r="291" spans="1:9" ht="15.75" thickBot="1">
      <c r="A291" s="53" t="s">
        <v>210</v>
      </c>
      <c r="B291" s="53"/>
      <c r="C291" s="53"/>
      <c r="D291" s="53"/>
      <c r="E291" s="53"/>
      <c r="F291" s="67"/>
      <c r="G291" s="68"/>
      <c r="H291" s="67"/>
      <c r="I291" s="68"/>
    </row>
    <row r="292" spans="1:9" ht="15" customHeight="1" thickBot="1" thickTop="1">
      <c r="A292" s="17" t="s">
        <v>36</v>
      </c>
      <c r="B292" s="18"/>
      <c r="C292" s="18"/>
      <c r="D292" s="18"/>
      <c r="E292" s="18"/>
      <c r="F292" s="19">
        <f>SUM(F282:F291)</f>
        <v>530000</v>
      </c>
      <c r="G292" s="20"/>
      <c r="H292" s="19">
        <f>SUM(H282:H291)</f>
        <v>560000</v>
      </c>
      <c r="I292" s="20"/>
    </row>
    <row r="293" spans="1:9" ht="16.5" thickBot="1" thickTop="1">
      <c r="A293" s="17" t="s">
        <v>37</v>
      </c>
      <c r="B293" s="18"/>
      <c r="C293" s="18"/>
      <c r="D293" s="18"/>
      <c r="E293" s="18"/>
      <c r="F293" s="19">
        <f>SUM(F270+F281+F292)</f>
        <v>2267360</v>
      </c>
      <c r="G293" s="20"/>
      <c r="H293" s="19">
        <f>SUM(H270+H281+H292)</f>
        <v>2489320</v>
      </c>
      <c r="I293" s="20"/>
    </row>
    <row r="294" spans="1:9" ht="15.75" thickTop="1">
      <c r="A294" s="63"/>
      <c r="B294" s="63"/>
      <c r="C294" s="63"/>
      <c r="D294" s="63"/>
      <c r="E294" s="63"/>
      <c r="F294" s="64"/>
      <c r="G294" s="64"/>
      <c r="H294" s="64"/>
      <c r="I294" s="64"/>
    </row>
    <row r="295" spans="1:9" ht="15">
      <c r="A295" s="45"/>
      <c r="B295" s="46"/>
      <c r="C295" s="46"/>
      <c r="D295" s="46"/>
      <c r="E295" s="47"/>
      <c r="F295" s="48"/>
      <c r="G295" s="49"/>
      <c r="H295" s="48"/>
      <c r="I295" s="49"/>
    </row>
    <row r="296" spans="1:9" ht="15.75" thickBot="1">
      <c r="A296" s="15"/>
      <c r="B296" s="12"/>
      <c r="C296" s="12"/>
      <c r="D296" s="12"/>
      <c r="E296" s="13"/>
      <c r="F296" s="36"/>
      <c r="G296" s="37"/>
      <c r="H296" s="36"/>
      <c r="I296" s="37"/>
    </row>
    <row r="297" spans="1:9" ht="16.5" thickBot="1" thickTop="1">
      <c r="A297" s="17" t="s">
        <v>38</v>
      </c>
      <c r="B297" s="18"/>
      <c r="C297" s="18"/>
      <c r="D297" s="18"/>
      <c r="E297" s="18"/>
      <c r="F297" s="19">
        <f>SUM(F294+F296)</f>
        <v>0</v>
      </c>
      <c r="G297" s="19"/>
      <c r="H297" s="19">
        <f>SUM(H294+H296)</f>
        <v>0</v>
      </c>
      <c r="I297" s="19"/>
    </row>
    <row r="298" spans="1:9" ht="16.5" thickBot="1" thickTop="1">
      <c r="A298" s="17" t="s">
        <v>39</v>
      </c>
      <c r="B298" s="18"/>
      <c r="C298" s="18"/>
      <c r="D298" s="18"/>
      <c r="E298" s="18"/>
      <c r="F298" s="19">
        <f>SUM(F293+F297)</f>
        <v>2267360</v>
      </c>
      <c r="G298" s="20"/>
      <c r="H298" s="19">
        <f>SUM(H293+H297)</f>
        <v>2489320</v>
      </c>
      <c r="I298" s="20"/>
    </row>
    <row r="299" ht="15.75" thickTop="1"/>
    <row r="309" spans="1:9" ht="15">
      <c r="A309" s="78" t="s">
        <v>133</v>
      </c>
      <c r="B309" s="78"/>
      <c r="C309" s="78"/>
      <c r="D309" s="78"/>
      <c r="E309" s="78"/>
      <c r="F309" s="78"/>
      <c r="G309" s="78"/>
      <c r="H309" s="78"/>
      <c r="I309" s="78"/>
    </row>
    <row r="311" spans="1:9" ht="15" customHeight="1">
      <c r="A311" s="79" t="s">
        <v>0</v>
      </c>
      <c r="B311" s="79"/>
      <c r="C311" s="79"/>
      <c r="D311" s="79"/>
      <c r="E311" s="79"/>
      <c r="F311" s="81" t="s">
        <v>168</v>
      </c>
      <c r="G311" s="82"/>
      <c r="H311" s="81" t="s">
        <v>186</v>
      </c>
      <c r="I311" s="82"/>
    </row>
    <row r="312" spans="1:9" ht="15">
      <c r="A312" s="80"/>
      <c r="B312" s="80"/>
      <c r="C312" s="80"/>
      <c r="D312" s="80"/>
      <c r="E312" s="80"/>
      <c r="F312" s="83"/>
      <c r="G312" s="83"/>
      <c r="H312" s="83"/>
      <c r="I312" s="83"/>
    </row>
    <row r="313" spans="1:9" ht="15">
      <c r="A313" s="63" t="s">
        <v>64</v>
      </c>
      <c r="B313" s="63"/>
      <c r="C313" s="63"/>
      <c r="D313" s="63"/>
      <c r="E313" s="63"/>
      <c r="F313" s="64">
        <f>SUM(F314:G317)</f>
        <v>2700000</v>
      </c>
      <c r="G313" s="64"/>
      <c r="H313" s="64">
        <f>SUM(H314:I317)</f>
        <v>2900000</v>
      </c>
      <c r="I313" s="64"/>
    </row>
    <row r="314" spans="1:9" ht="15">
      <c r="A314" s="45" t="s">
        <v>91</v>
      </c>
      <c r="B314" s="46"/>
      <c r="C314" s="46"/>
      <c r="D314" s="46"/>
      <c r="E314" s="47"/>
      <c r="F314" s="48">
        <v>2700000</v>
      </c>
      <c r="G314" s="49"/>
      <c r="H314" s="48">
        <v>2700000</v>
      </c>
      <c r="I314" s="49"/>
    </row>
    <row r="315" spans="1:9" ht="15">
      <c r="A315" s="40" t="s">
        <v>92</v>
      </c>
      <c r="B315" s="117"/>
      <c r="C315" s="117"/>
      <c r="D315" s="117"/>
      <c r="E315" s="117"/>
      <c r="F315" s="48"/>
      <c r="G315" s="49"/>
      <c r="H315" s="48"/>
      <c r="I315" s="49"/>
    </row>
    <row r="316" spans="1:9" ht="15">
      <c r="A316" s="40" t="s">
        <v>93</v>
      </c>
      <c r="B316" s="117"/>
      <c r="C316" s="117"/>
      <c r="D316" s="117"/>
      <c r="E316" s="117"/>
      <c r="F316" s="48"/>
      <c r="G316" s="49"/>
      <c r="H316" s="48"/>
      <c r="I316" s="49"/>
    </row>
    <row r="317" spans="1:9" ht="15.75" thickBot="1">
      <c r="A317" s="40" t="s">
        <v>94</v>
      </c>
      <c r="B317" s="117"/>
      <c r="C317" s="117"/>
      <c r="D317" s="117"/>
      <c r="E317" s="117"/>
      <c r="F317" s="152"/>
      <c r="G317" s="153"/>
      <c r="H317" s="152">
        <v>200000</v>
      </c>
      <c r="I317" s="153"/>
    </row>
    <row r="318" spans="1:9" ht="16.5" thickBot="1" thickTop="1">
      <c r="A318" s="118" t="s">
        <v>95</v>
      </c>
      <c r="B318" s="119"/>
      <c r="C318" s="119"/>
      <c r="D318" s="119"/>
      <c r="E318" s="119"/>
      <c r="F318" s="120"/>
      <c r="G318" s="120"/>
      <c r="H318" s="120"/>
      <c r="I318" s="120"/>
    </row>
    <row r="319" spans="1:9" ht="16.5" thickBot="1" thickTop="1">
      <c r="A319" s="65" t="s">
        <v>39</v>
      </c>
      <c r="B319" s="65"/>
      <c r="C319" s="65"/>
      <c r="D319" s="65"/>
      <c r="E319" s="65"/>
      <c r="F319" s="62">
        <f>SUM(F313+F318)</f>
        <v>2700000</v>
      </c>
      <c r="G319" s="66"/>
      <c r="H319" s="62">
        <f>SUM(H313+H318)</f>
        <v>2900000</v>
      </c>
      <c r="I319" s="66"/>
    </row>
    <row r="320" ht="15.75" thickTop="1"/>
    <row r="323" spans="1:9" ht="15">
      <c r="A323" s="78" t="s">
        <v>134</v>
      </c>
      <c r="B323" s="78"/>
      <c r="C323" s="78"/>
      <c r="D323" s="78"/>
      <c r="E323" s="78"/>
      <c r="F323" s="78"/>
      <c r="G323" s="78"/>
      <c r="H323" s="78"/>
      <c r="I323" s="78"/>
    </row>
    <row r="325" spans="1:9" ht="15" customHeight="1">
      <c r="A325" s="154" t="s">
        <v>0</v>
      </c>
      <c r="B325" s="155"/>
      <c r="C325" s="155"/>
      <c r="D325" s="155"/>
      <c r="E325" s="156"/>
      <c r="F325" s="81" t="s">
        <v>168</v>
      </c>
      <c r="G325" s="82"/>
      <c r="H325" s="81" t="s">
        <v>186</v>
      </c>
      <c r="I325" s="82"/>
    </row>
    <row r="326" spans="1:9" ht="15">
      <c r="A326" s="157"/>
      <c r="B326" s="158"/>
      <c r="C326" s="158"/>
      <c r="D326" s="158"/>
      <c r="E326" s="159"/>
      <c r="F326" s="83"/>
      <c r="G326" s="83"/>
      <c r="H326" s="83"/>
      <c r="I326" s="83"/>
    </row>
    <row r="327" spans="1:9" ht="15">
      <c r="A327" s="63" t="s">
        <v>64</v>
      </c>
      <c r="B327" s="63"/>
      <c r="C327" s="63"/>
      <c r="D327" s="63"/>
      <c r="E327" s="63"/>
      <c r="F327" s="64"/>
      <c r="G327" s="64"/>
      <c r="H327" s="64"/>
      <c r="I327" s="64"/>
    </row>
    <row r="328" spans="1:9" ht="15">
      <c r="A328" s="45" t="s">
        <v>65</v>
      </c>
      <c r="B328" s="46"/>
      <c r="C328" s="46"/>
      <c r="D328" s="46"/>
      <c r="E328" s="47"/>
      <c r="F328" s="48"/>
      <c r="G328" s="49"/>
      <c r="H328" s="48"/>
      <c r="I328" s="49"/>
    </row>
    <row r="329" spans="1:9" ht="15.75" thickBot="1">
      <c r="A329" s="114" t="s">
        <v>39</v>
      </c>
      <c r="B329" s="114"/>
      <c r="C329" s="114"/>
      <c r="D329" s="114"/>
      <c r="E329" s="114"/>
      <c r="F329" s="115">
        <f>SUM(F327)</f>
        <v>0</v>
      </c>
      <c r="G329" s="116"/>
      <c r="H329" s="115">
        <f>SUM(H327)</f>
        <v>0</v>
      </c>
      <c r="I329" s="116"/>
    </row>
    <row r="330" ht="15.75" thickTop="1"/>
    <row r="332" spans="1:9" ht="15">
      <c r="A332" s="78" t="s">
        <v>135</v>
      </c>
      <c r="B332" s="78"/>
      <c r="C332" s="78"/>
      <c r="D332" s="78"/>
      <c r="E332" s="78"/>
      <c r="F332" s="78"/>
      <c r="G332" s="78"/>
      <c r="H332" s="78"/>
      <c r="I332" s="78"/>
    </row>
    <row r="334" spans="1:9" ht="15" customHeight="1">
      <c r="A334" s="79" t="s">
        <v>0</v>
      </c>
      <c r="B334" s="79"/>
      <c r="C334" s="79"/>
      <c r="D334" s="79"/>
      <c r="E334" s="79"/>
      <c r="F334" s="81" t="s">
        <v>168</v>
      </c>
      <c r="G334" s="82"/>
      <c r="H334" s="81" t="s">
        <v>186</v>
      </c>
      <c r="I334" s="82"/>
    </row>
    <row r="335" spans="1:9" ht="15">
      <c r="A335" s="80"/>
      <c r="B335" s="80"/>
      <c r="C335" s="80"/>
      <c r="D335" s="80"/>
      <c r="E335" s="80"/>
      <c r="F335" s="83"/>
      <c r="G335" s="83"/>
      <c r="H335" s="83"/>
      <c r="I335" s="83"/>
    </row>
    <row r="336" spans="1:9" ht="15">
      <c r="A336" s="63" t="s">
        <v>64</v>
      </c>
      <c r="B336" s="63"/>
      <c r="C336" s="63"/>
      <c r="D336" s="63"/>
      <c r="E336" s="63"/>
      <c r="F336" s="64">
        <f>SUM(F337:G339)</f>
        <v>5600000</v>
      </c>
      <c r="G336" s="64"/>
      <c r="H336" s="64">
        <f>SUM(H337:I339)</f>
        <v>6700000</v>
      </c>
      <c r="I336" s="64"/>
    </row>
    <row r="337" spans="1:9" ht="15">
      <c r="A337" s="45" t="s">
        <v>180</v>
      </c>
      <c r="B337" s="46"/>
      <c r="C337" s="46"/>
      <c r="D337" s="46"/>
      <c r="E337" s="47"/>
      <c r="F337" s="48">
        <v>600000</v>
      </c>
      <c r="G337" s="49"/>
      <c r="H337" s="48">
        <v>200000</v>
      </c>
      <c r="I337" s="49"/>
    </row>
    <row r="338" spans="1:9" ht="15">
      <c r="A338" s="111" t="s">
        <v>66</v>
      </c>
      <c r="B338" s="112"/>
      <c r="C338" s="112"/>
      <c r="D338" s="112"/>
      <c r="E338" s="112"/>
      <c r="F338" s="113"/>
      <c r="G338" s="113"/>
      <c r="H338" s="113"/>
      <c r="I338" s="113"/>
    </row>
    <row r="339" spans="1:9" ht="15">
      <c r="A339" s="111" t="s">
        <v>181</v>
      </c>
      <c r="B339" s="112"/>
      <c r="C339" s="112"/>
      <c r="D339" s="112"/>
      <c r="E339" s="112"/>
      <c r="F339" s="113">
        <v>5000000</v>
      </c>
      <c r="G339" s="113"/>
      <c r="H339" s="113">
        <v>6500000</v>
      </c>
      <c r="I339" s="113"/>
    </row>
    <row r="340" spans="1:9" ht="15.75" thickBot="1">
      <c r="A340" s="114" t="s">
        <v>39</v>
      </c>
      <c r="B340" s="114"/>
      <c r="C340" s="114"/>
      <c r="D340" s="114"/>
      <c r="E340" s="114"/>
      <c r="F340" s="115">
        <f>SUM(F336)</f>
        <v>5600000</v>
      </c>
      <c r="G340" s="116"/>
      <c r="H340" s="115">
        <f>SUM(H336)</f>
        <v>6700000</v>
      </c>
      <c r="I340" s="116"/>
    </row>
    <row r="341" ht="15.75" thickTop="1"/>
    <row r="346" spans="1:9" ht="15">
      <c r="A346" s="78" t="s">
        <v>136</v>
      </c>
      <c r="B346" s="78"/>
      <c r="C346" s="78"/>
      <c r="D346" s="78"/>
      <c r="E346" s="78"/>
      <c r="F346" s="78"/>
      <c r="G346" s="78"/>
      <c r="H346" s="78"/>
      <c r="I346" s="78"/>
    </row>
    <row r="348" spans="1:9" ht="15" customHeight="1">
      <c r="A348" s="79" t="s">
        <v>0</v>
      </c>
      <c r="B348" s="79"/>
      <c r="C348" s="79"/>
      <c r="D348" s="79"/>
      <c r="E348" s="79"/>
      <c r="F348" s="81" t="s">
        <v>168</v>
      </c>
      <c r="G348" s="82"/>
      <c r="H348" s="81" t="s">
        <v>186</v>
      </c>
      <c r="I348" s="82"/>
    </row>
    <row r="349" spans="1:9" ht="15">
      <c r="A349" s="80"/>
      <c r="B349" s="80"/>
      <c r="C349" s="80"/>
      <c r="D349" s="80"/>
      <c r="E349" s="80"/>
      <c r="F349" s="83"/>
      <c r="G349" s="83"/>
      <c r="H349" s="83"/>
      <c r="I349" s="83"/>
    </row>
    <row r="350" spans="1:9" ht="15">
      <c r="A350" s="63" t="s">
        <v>64</v>
      </c>
      <c r="B350" s="63"/>
      <c r="C350" s="63"/>
      <c r="D350" s="63"/>
      <c r="E350" s="63"/>
      <c r="F350" s="64">
        <f>SUM(F351:G355)</f>
        <v>770000</v>
      </c>
      <c r="G350" s="64"/>
      <c r="H350" s="64">
        <f>SUM(H351:I355)</f>
        <v>670000</v>
      </c>
      <c r="I350" s="64"/>
    </row>
    <row r="351" spans="1:9" ht="15">
      <c r="A351" s="45" t="s">
        <v>217</v>
      </c>
      <c r="B351" s="46"/>
      <c r="C351" s="46"/>
      <c r="D351" s="46"/>
      <c r="E351" s="47"/>
      <c r="F351" s="48">
        <v>270000</v>
      </c>
      <c r="G351" s="49"/>
      <c r="H351" s="48">
        <v>270000</v>
      </c>
      <c r="I351" s="49"/>
    </row>
    <row r="352" spans="1:9" ht="15">
      <c r="A352" s="111"/>
      <c r="B352" s="112"/>
      <c r="C352" s="112"/>
      <c r="D352" s="112"/>
      <c r="E352" s="112"/>
      <c r="F352" s="113"/>
      <c r="G352" s="113"/>
      <c r="H352" s="113"/>
      <c r="I352" s="113"/>
    </row>
    <row r="353" spans="1:9" ht="15">
      <c r="A353" s="111"/>
      <c r="B353" s="112"/>
      <c r="C353" s="112"/>
      <c r="D353" s="112"/>
      <c r="E353" s="112"/>
      <c r="F353" s="113"/>
      <c r="G353" s="113"/>
      <c r="H353" s="113"/>
      <c r="I353" s="113"/>
    </row>
    <row r="354" spans="1:9" ht="15">
      <c r="A354" s="111"/>
      <c r="B354" s="112"/>
      <c r="C354" s="112"/>
      <c r="D354" s="112"/>
      <c r="E354" s="112"/>
      <c r="F354" s="113"/>
      <c r="G354" s="113"/>
      <c r="H354" s="113"/>
      <c r="I354" s="113"/>
    </row>
    <row r="355" spans="1:9" ht="15">
      <c r="A355" s="111" t="s">
        <v>218</v>
      </c>
      <c r="B355" s="112"/>
      <c r="C355" s="112"/>
      <c r="D355" s="112"/>
      <c r="E355" s="112"/>
      <c r="F355" s="113">
        <v>500000</v>
      </c>
      <c r="G355" s="113"/>
      <c r="H355" s="113">
        <v>400000</v>
      </c>
      <c r="I355" s="113"/>
    </row>
    <row r="356" spans="1:9" ht="15.75" thickBot="1">
      <c r="A356" s="114" t="s">
        <v>39</v>
      </c>
      <c r="B356" s="114"/>
      <c r="C356" s="114"/>
      <c r="D356" s="114"/>
      <c r="E356" s="114"/>
      <c r="F356" s="115">
        <f>SUM(F350)</f>
        <v>770000</v>
      </c>
      <c r="G356" s="116"/>
      <c r="H356" s="115">
        <f>SUM(H350)</f>
        <v>670000</v>
      </c>
      <c r="I356" s="116"/>
    </row>
    <row r="357" ht="15.75" thickTop="1"/>
    <row r="362" spans="1:9" ht="15">
      <c r="A362" s="78" t="s">
        <v>137</v>
      </c>
      <c r="B362" s="78"/>
      <c r="C362" s="78"/>
      <c r="D362" s="78"/>
      <c r="E362" s="78"/>
      <c r="F362" s="78"/>
      <c r="G362" s="78"/>
      <c r="H362" s="78"/>
      <c r="I362" s="78"/>
    </row>
    <row r="364" spans="1:9" ht="15" customHeight="1">
      <c r="A364" s="79" t="s">
        <v>0</v>
      </c>
      <c r="B364" s="79"/>
      <c r="C364" s="79"/>
      <c r="D364" s="79"/>
      <c r="E364" s="79"/>
      <c r="F364" s="81" t="s">
        <v>168</v>
      </c>
      <c r="G364" s="82"/>
      <c r="H364" s="81" t="s">
        <v>186</v>
      </c>
      <c r="I364" s="82"/>
    </row>
    <row r="365" spans="1:9" ht="15">
      <c r="A365" s="80"/>
      <c r="B365" s="80"/>
      <c r="C365" s="80"/>
      <c r="D365" s="80"/>
      <c r="E365" s="80"/>
      <c r="F365" s="83"/>
      <c r="G365" s="83"/>
      <c r="H365" s="83"/>
      <c r="I365" s="83"/>
    </row>
    <row r="366" spans="1:9" ht="15">
      <c r="A366" s="63" t="s">
        <v>64</v>
      </c>
      <c r="B366" s="63"/>
      <c r="C366" s="63"/>
      <c r="D366" s="63"/>
      <c r="E366" s="63"/>
      <c r="F366" s="64">
        <v>50000</v>
      </c>
      <c r="G366" s="64"/>
      <c r="H366" s="64"/>
      <c r="I366" s="64"/>
    </row>
    <row r="367" spans="1:9" ht="15">
      <c r="A367" s="45" t="s">
        <v>67</v>
      </c>
      <c r="B367" s="46"/>
      <c r="C367" s="46"/>
      <c r="D367" s="46"/>
      <c r="E367" s="47"/>
      <c r="F367" s="48">
        <v>50000</v>
      </c>
      <c r="G367" s="49"/>
      <c r="H367" s="48"/>
      <c r="I367" s="49"/>
    </row>
    <row r="368" spans="1:9" ht="15">
      <c r="A368" s="111" t="s">
        <v>138</v>
      </c>
      <c r="B368" s="112"/>
      <c r="C368" s="112"/>
      <c r="D368" s="112"/>
      <c r="E368" s="112"/>
      <c r="F368" s="113"/>
      <c r="G368" s="113"/>
      <c r="H368" s="113"/>
      <c r="I368" s="113"/>
    </row>
    <row r="369" spans="1:9" ht="15.75" thickBot="1">
      <c r="A369" s="114" t="s">
        <v>39</v>
      </c>
      <c r="B369" s="114"/>
      <c r="C369" s="114"/>
      <c r="D369" s="114"/>
      <c r="E369" s="114"/>
      <c r="F369" s="115">
        <f>SUM(F366)</f>
        <v>50000</v>
      </c>
      <c r="G369" s="116"/>
      <c r="H369" s="115">
        <f>SUM(H366)</f>
        <v>0</v>
      </c>
      <c r="I369" s="116"/>
    </row>
    <row r="370" ht="15.75" thickTop="1"/>
    <row r="379" spans="1:9" ht="15">
      <c r="A379" s="78" t="s">
        <v>139</v>
      </c>
      <c r="B379" s="78"/>
      <c r="C379" s="78"/>
      <c r="D379" s="78"/>
      <c r="E379" s="78"/>
      <c r="F379" s="78"/>
      <c r="G379" s="78"/>
      <c r="H379" s="78"/>
      <c r="I379" s="78"/>
    </row>
    <row r="381" spans="1:9" ht="15" customHeight="1">
      <c r="A381" s="79" t="s">
        <v>0</v>
      </c>
      <c r="B381" s="79"/>
      <c r="C381" s="79"/>
      <c r="D381" s="79"/>
      <c r="E381" s="79"/>
      <c r="F381" s="81" t="s">
        <v>168</v>
      </c>
      <c r="G381" s="82"/>
      <c r="H381" s="81" t="s">
        <v>186</v>
      </c>
      <c r="I381" s="82"/>
    </row>
    <row r="382" spans="1:9" ht="15">
      <c r="A382" s="80"/>
      <c r="B382" s="80"/>
      <c r="C382" s="80"/>
      <c r="D382" s="80"/>
      <c r="E382" s="80"/>
      <c r="F382" s="83"/>
      <c r="G382" s="83"/>
      <c r="H382" s="83"/>
      <c r="I382" s="83"/>
    </row>
    <row r="383" spans="1:9" ht="15">
      <c r="A383" s="63" t="s">
        <v>52</v>
      </c>
      <c r="B383" s="63"/>
      <c r="C383" s="63"/>
      <c r="D383" s="63"/>
      <c r="E383" s="63"/>
      <c r="F383" s="64">
        <v>36000000</v>
      </c>
      <c r="G383" s="64"/>
      <c r="H383" s="64">
        <v>20236000</v>
      </c>
      <c r="I383" s="64"/>
    </row>
    <row r="384" spans="1:9" ht="15">
      <c r="A384" s="45"/>
      <c r="B384" s="46"/>
      <c r="C384" s="46"/>
      <c r="D384" s="46"/>
      <c r="E384" s="47"/>
      <c r="F384" s="48"/>
      <c r="G384" s="49"/>
      <c r="H384" s="48"/>
      <c r="I384" s="49"/>
    </row>
    <row r="385" spans="1:9" ht="15">
      <c r="A385" s="45" t="s">
        <v>145</v>
      </c>
      <c r="B385" s="46"/>
      <c r="C385" s="46"/>
      <c r="D385" s="46"/>
      <c r="E385" s="47"/>
      <c r="F385" s="48">
        <v>36000000</v>
      </c>
      <c r="G385" s="49"/>
      <c r="H385" s="48">
        <v>20236000</v>
      </c>
      <c r="I385" s="49"/>
    </row>
    <row r="386" spans="1:9" ht="15.75" thickBot="1">
      <c r="A386" s="15" t="s">
        <v>90</v>
      </c>
      <c r="B386" s="12"/>
      <c r="C386" s="12"/>
      <c r="D386" s="12"/>
      <c r="E386" s="13"/>
      <c r="F386" s="36">
        <v>9720000</v>
      </c>
      <c r="G386" s="37"/>
      <c r="H386" s="36">
        <v>5464000</v>
      </c>
      <c r="I386" s="37"/>
    </row>
    <row r="387" spans="1:9" ht="16.5" thickBot="1" thickTop="1">
      <c r="A387" s="40"/>
      <c r="B387" s="50"/>
      <c r="C387" s="50"/>
      <c r="D387" s="50"/>
      <c r="E387" s="51"/>
      <c r="F387" s="43"/>
      <c r="G387" s="44"/>
      <c r="H387" s="43"/>
      <c r="I387" s="44"/>
    </row>
    <row r="388" spans="1:9" ht="16.5" thickBot="1" thickTop="1">
      <c r="A388" s="40" t="s">
        <v>146</v>
      </c>
      <c r="B388" s="41"/>
      <c r="C388" s="41"/>
      <c r="D388" s="41"/>
      <c r="E388" s="42"/>
      <c r="F388" s="43">
        <v>9720000</v>
      </c>
      <c r="G388" s="44"/>
      <c r="H388" s="43">
        <v>5464000</v>
      </c>
      <c r="I388" s="44"/>
    </row>
    <row r="389" spans="1:9" ht="16.5" thickBot="1" thickTop="1">
      <c r="A389" s="17" t="s">
        <v>38</v>
      </c>
      <c r="B389" s="18"/>
      <c r="C389" s="18"/>
      <c r="D389" s="18"/>
      <c r="E389" s="18"/>
      <c r="F389" s="19">
        <f>SUM(F383+F386)</f>
        <v>45720000</v>
      </c>
      <c r="G389" s="19"/>
      <c r="H389" s="19">
        <f>SUM(H383+H386)</f>
        <v>25700000</v>
      </c>
      <c r="I389" s="19"/>
    </row>
    <row r="390" spans="1:9" ht="16.5" thickBot="1" thickTop="1">
      <c r="A390" s="65" t="s">
        <v>39</v>
      </c>
      <c r="B390" s="65"/>
      <c r="C390" s="65"/>
      <c r="D390" s="65"/>
      <c r="E390" s="65"/>
      <c r="F390" s="62">
        <f>SUM(F389)</f>
        <v>45720000</v>
      </c>
      <c r="G390" s="66"/>
      <c r="H390" s="62">
        <f>SUM(H389)</f>
        <v>25700000</v>
      </c>
      <c r="I390" s="66"/>
    </row>
    <row r="391" ht="15.75" thickTop="1"/>
    <row r="394" spans="1:9" ht="15">
      <c r="A394" s="78" t="s">
        <v>140</v>
      </c>
      <c r="B394" s="78"/>
      <c r="C394" s="78"/>
      <c r="D394" s="78"/>
      <c r="E394" s="78"/>
      <c r="F394" s="78"/>
      <c r="G394" s="78"/>
      <c r="H394" s="78"/>
      <c r="I394" s="78"/>
    </row>
    <row r="396" spans="1:9" ht="15" customHeight="1">
      <c r="A396" s="79" t="s">
        <v>0</v>
      </c>
      <c r="B396" s="79"/>
      <c r="C396" s="79"/>
      <c r="D396" s="79"/>
      <c r="E396" s="79"/>
      <c r="F396" s="81" t="s">
        <v>168</v>
      </c>
      <c r="G396" s="82"/>
      <c r="H396" s="81" t="s">
        <v>186</v>
      </c>
      <c r="I396" s="82"/>
    </row>
    <row r="397" spans="1:9" ht="15">
      <c r="A397" s="80"/>
      <c r="B397" s="80"/>
      <c r="C397" s="80"/>
      <c r="D397" s="80"/>
      <c r="E397" s="80"/>
      <c r="F397" s="83"/>
      <c r="G397" s="83"/>
      <c r="H397" s="83"/>
      <c r="I397" s="83"/>
    </row>
    <row r="398" spans="1:9" ht="15">
      <c r="A398" s="14" t="s">
        <v>31</v>
      </c>
      <c r="B398" s="15"/>
      <c r="C398" s="15"/>
      <c r="D398" s="15"/>
      <c r="E398" s="15"/>
      <c r="F398" s="52">
        <v>537000</v>
      </c>
      <c r="G398" s="52"/>
      <c r="H398" s="52">
        <v>537000</v>
      </c>
      <c r="I398" s="52"/>
    </row>
    <row r="399" spans="1:9" ht="15">
      <c r="A399" s="53" t="s">
        <v>171</v>
      </c>
      <c r="B399" s="76"/>
      <c r="C399" s="76"/>
      <c r="D399" s="76"/>
      <c r="E399" s="76"/>
      <c r="F399" s="54"/>
      <c r="G399" s="54"/>
      <c r="H399" s="54"/>
      <c r="I399" s="54"/>
    </row>
    <row r="400" spans="1:9" ht="15">
      <c r="A400" s="14" t="s">
        <v>32</v>
      </c>
      <c r="B400" s="15"/>
      <c r="C400" s="15"/>
      <c r="D400" s="15"/>
      <c r="E400" s="15"/>
      <c r="F400" s="52">
        <v>2200000</v>
      </c>
      <c r="G400" s="52"/>
      <c r="H400" s="52">
        <v>2200000</v>
      </c>
      <c r="I400" s="52"/>
    </row>
    <row r="401" spans="1:9" ht="15">
      <c r="A401" s="53" t="s">
        <v>172</v>
      </c>
      <c r="B401" s="76"/>
      <c r="C401" s="76"/>
      <c r="D401" s="76"/>
      <c r="E401" s="76"/>
      <c r="F401" s="54"/>
      <c r="G401" s="54"/>
      <c r="H401" s="54"/>
      <c r="I401" s="54"/>
    </row>
    <row r="402" spans="1:9" ht="15">
      <c r="A402" s="14" t="s">
        <v>33</v>
      </c>
      <c r="B402" s="15"/>
      <c r="C402" s="15"/>
      <c r="D402" s="15"/>
      <c r="E402" s="15"/>
      <c r="F402" s="52">
        <v>739000</v>
      </c>
      <c r="G402" s="52"/>
      <c r="H402" s="52">
        <v>739000</v>
      </c>
      <c r="I402" s="52"/>
    </row>
    <row r="403" spans="1:9" ht="15.75" thickBot="1">
      <c r="A403" s="96" t="s">
        <v>63</v>
      </c>
      <c r="B403" s="55"/>
      <c r="C403" s="55"/>
      <c r="D403" s="55"/>
      <c r="E403" s="56"/>
      <c r="F403" s="16"/>
      <c r="G403" s="77"/>
      <c r="H403" s="16"/>
      <c r="I403" s="77"/>
    </row>
    <row r="404" spans="1:9" ht="16.5" thickBot="1" thickTop="1">
      <c r="A404" s="17" t="s">
        <v>36</v>
      </c>
      <c r="B404" s="18"/>
      <c r="C404" s="18"/>
      <c r="D404" s="18"/>
      <c r="E404" s="18"/>
      <c r="F404" s="19">
        <f>SUM(F398:G403)</f>
        <v>3476000</v>
      </c>
      <c r="G404" s="20"/>
      <c r="H404" s="19">
        <f>SUM(H398:I403)</f>
        <v>3476000</v>
      </c>
      <c r="I404" s="20"/>
    </row>
    <row r="405" spans="1:9" ht="16.5" thickBot="1" thickTop="1">
      <c r="A405" s="17" t="s">
        <v>37</v>
      </c>
      <c r="B405" s="18"/>
      <c r="C405" s="18"/>
      <c r="D405" s="18"/>
      <c r="E405" s="18"/>
      <c r="F405" s="19">
        <f>SUM(F404)</f>
        <v>3476000</v>
      </c>
      <c r="G405" s="20"/>
      <c r="H405" s="19">
        <f>SUM(H404)</f>
        <v>3476000</v>
      </c>
      <c r="I405" s="20"/>
    </row>
    <row r="406" ht="15.75" thickTop="1"/>
    <row r="413" spans="1:9" ht="15">
      <c r="A413" s="78" t="s">
        <v>142</v>
      </c>
      <c r="B413" s="78"/>
      <c r="C413" s="78"/>
      <c r="D413" s="78"/>
      <c r="E413" s="78"/>
      <c r="F413" s="78"/>
      <c r="G413" s="78"/>
      <c r="H413" s="78"/>
      <c r="I413" s="78"/>
    </row>
    <row r="415" spans="1:9" ht="15" customHeight="1">
      <c r="A415" s="79" t="s">
        <v>0</v>
      </c>
      <c r="B415" s="79"/>
      <c r="C415" s="79"/>
      <c r="D415" s="79"/>
      <c r="E415" s="79"/>
      <c r="F415" s="81" t="s">
        <v>168</v>
      </c>
      <c r="G415" s="82"/>
      <c r="H415" s="81" t="s">
        <v>186</v>
      </c>
      <c r="I415" s="82"/>
    </row>
    <row r="416" spans="1:9" ht="15">
      <c r="A416" s="80"/>
      <c r="B416" s="80"/>
      <c r="C416" s="80"/>
      <c r="D416" s="80"/>
      <c r="E416" s="80"/>
      <c r="F416" s="83"/>
      <c r="G416" s="83"/>
      <c r="H416" s="83"/>
      <c r="I416" s="83"/>
    </row>
    <row r="417" spans="1:9" ht="15">
      <c r="A417" s="63" t="s">
        <v>11</v>
      </c>
      <c r="B417" s="110"/>
      <c r="C417" s="110"/>
      <c r="D417" s="110"/>
      <c r="E417" s="110"/>
      <c r="F417" s="52"/>
      <c r="G417" s="52"/>
      <c r="H417" s="52"/>
      <c r="I417" s="52"/>
    </row>
    <row r="418" spans="1:9" ht="15.75" thickBot="1">
      <c r="A418" s="107" t="s">
        <v>68</v>
      </c>
      <c r="B418" s="108"/>
      <c r="C418" s="108"/>
      <c r="D418" s="108"/>
      <c r="E418" s="109"/>
      <c r="F418" s="54"/>
      <c r="G418" s="54"/>
      <c r="H418" s="54"/>
      <c r="I418" s="54"/>
    </row>
    <row r="419" spans="1:9" ht="16.5" thickBot="1" thickTop="1">
      <c r="A419" s="17" t="s">
        <v>12</v>
      </c>
      <c r="B419" s="18"/>
      <c r="C419" s="18"/>
      <c r="D419" s="18"/>
      <c r="E419" s="18"/>
      <c r="F419" s="19">
        <f>SUM(F417:G418)</f>
        <v>0</v>
      </c>
      <c r="G419" s="19"/>
      <c r="H419" s="19">
        <f>SUM(H417:I418)</f>
        <v>0</v>
      </c>
      <c r="I419" s="19"/>
    </row>
    <row r="420" spans="1:9" ht="15.75" thickTop="1">
      <c r="A420" s="14" t="s">
        <v>19</v>
      </c>
      <c r="B420" s="15"/>
      <c r="C420" s="15"/>
      <c r="D420" s="15"/>
      <c r="E420" s="15"/>
      <c r="F420" s="52"/>
      <c r="G420" s="52"/>
      <c r="H420" s="52"/>
      <c r="I420" s="52"/>
    </row>
    <row r="421" spans="1:9" ht="15.75" thickBot="1">
      <c r="A421" s="53" t="s">
        <v>69</v>
      </c>
      <c r="B421" s="53"/>
      <c r="C421" s="53"/>
      <c r="D421" s="53"/>
      <c r="E421" s="53"/>
      <c r="F421" s="54"/>
      <c r="G421" s="54"/>
      <c r="H421" s="54"/>
      <c r="I421" s="54"/>
    </row>
    <row r="422" spans="1:9" ht="16.5" thickBot="1" thickTop="1">
      <c r="A422" s="17" t="s">
        <v>20</v>
      </c>
      <c r="B422" s="18"/>
      <c r="C422" s="18"/>
      <c r="D422" s="18"/>
      <c r="E422" s="18"/>
      <c r="F422" s="19">
        <f>SUM(F420:G421)</f>
        <v>0</v>
      </c>
      <c r="G422" s="19"/>
      <c r="H422" s="19">
        <f>SUM(H420:I421)</f>
        <v>0</v>
      </c>
      <c r="I422" s="19"/>
    </row>
    <row r="423" spans="1:9" ht="15.75" thickTop="1">
      <c r="A423" s="14" t="s">
        <v>21</v>
      </c>
      <c r="B423" s="15"/>
      <c r="C423" s="15"/>
      <c r="D423" s="15"/>
      <c r="E423" s="106"/>
      <c r="F423" s="52">
        <v>10000</v>
      </c>
      <c r="G423" s="52"/>
      <c r="H423" s="52">
        <v>10000</v>
      </c>
      <c r="I423" s="52"/>
    </row>
    <row r="424" spans="1:9" ht="15">
      <c r="A424" s="53" t="s">
        <v>154</v>
      </c>
      <c r="B424" s="53"/>
      <c r="C424" s="53"/>
      <c r="D424" s="53"/>
      <c r="E424" s="53"/>
      <c r="F424" s="54"/>
      <c r="G424" s="54"/>
      <c r="H424" s="54"/>
      <c r="I424" s="54"/>
    </row>
    <row r="425" spans="1:9" ht="15">
      <c r="A425" s="14" t="s">
        <v>22</v>
      </c>
      <c r="B425" s="15"/>
      <c r="C425" s="15"/>
      <c r="D425" s="15"/>
      <c r="E425" s="15"/>
      <c r="F425" s="52"/>
      <c r="G425" s="52"/>
      <c r="H425" s="52"/>
      <c r="I425" s="52"/>
    </row>
    <row r="426" spans="1:9" ht="15">
      <c r="A426" s="53" t="s">
        <v>70</v>
      </c>
      <c r="B426" s="53"/>
      <c r="C426" s="53"/>
      <c r="D426" s="53"/>
      <c r="E426" s="53"/>
      <c r="F426" s="54"/>
      <c r="G426" s="54"/>
      <c r="H426" s="54"/>
      <c r="I426" s="54"/>
    </row>
    <row r="427" spans="1:9" ht="15">
      <c r="A427" s="14" t="s">
        <v>97</v>
      </c>
      <c r="B427" s="15"/>
      <c r="C427" s="15"/>
      <c r="D427" s="15"/>
      <c r="E427" s="15"/>
      <c r="F427" s="52">
        <v>10000</v>
      </c>
      <c r="G427" s="52"/>
      <c r="H427" s="52">
        <v>10000</v>
      </c>
      <c r="I427" s="52"/>
    </row>
    <row r="428" spans="1:9" ht="15">
      <c r="A428" s="104" t="s">
        <v>62</v>
      </c>
      <c r="B428" s="105"/>
      <c r="C428" s="105"/>
      <c r="D428" s="105"/>
      <c r="E428" s="105"/>
      <c r="F428" s="54"/>
      <c r="G428" s="54"/>
      <c r="H428" s="54"/>
      <c r="I428" s="54"/>
    </row>
    <row r="429" spans="1:9" ht="15">
      <c r="A429" s="14" t="s">
        <v>26</v>
      </c>
      <c r="B429" s="15"/>
      <c r="C429" s="15"/>
      <c r="D429" s="15"/>
      <c r="E429" s="15"/>
      <c r="F429" s="52">
        <v>30000</v>
      </c>
      <c r="G429" s="52"/>
      <c r="H429" s="52">
        <v>30000</v>
      </c>
      <c r="I429" s="52"/>
    </row>
    <row r="430" spans="1:9" ht="15">
      <c r="A430" s="53" t="s">
        <v>214</v>
      </c>
      <c r="B430" s="53"/>
      <c r="C430" s="53"/>
      <c r="D430" s="53"/>
      <c r="E430" s="53"/>
      <c r="F430" s="54"/>
      <c r="G430" s="54"/>
      <c r="H430" s="54"/>
      <c r="I430" s="54"/>
    </row>
    <row r="431" spans="1:9" ht="15">
      <c r="A431" s="14" t="s">
        <v>27</v>
      </c>
      <c r="B431" s="15"/>
      <c r="C431" s="15"/>
      <c r="D431" s="15"/>
      <c r="E431" s="15"/>
      <c r="F431" s="52">
        <v>10000</v>
      </c>
      <c r="G431" s="52"/>
      <c r="H431" s="52">
        <v>10000</v>
      </c>
      <c r="I431" s="52"/>
    </row>
    <row r="432" spans="1:9" ht="15">
      <c r="A432" s="103" t="s">
        <v>215</v>
      </c>
      <c r="B432" s="103"/>
      <c r="C432" s="103"/>
      <c r="D432" s="103"/>
      <c r="E432" s="103"/>
      <c r="F432" s="52"/>
      <c r="G432" s="52"/>
      <c r="H432" s="52"/>
      <c r="I432" s="52"/>
    </row>
    <row r="433" spans="1:9" ht="15">
      <c r="A433" s="63" t="s">
        <v>71</v>
      </c>
      <c r="B433" s="63"/>
      <c r="C433" s="63"/>
      <c r="D433" s="63"/>
      <c r="E433" s="63"/>
      <c r="F433" s="52">
        <v>10000</v>
      </c>
      <c r="G433" s="52"/>
      <c r="H433" s="52">
        <v>10000</v>
      </c>
      <c r="I433" s="52"/>
    </row>
    <row r="434" spans="1:9" ht="15">
      <c r="A434" s="103" t="s">
        <v>53</v>
      </c>
      <c r="B434" s="103"/>
      <c r="C434" s="103"/>
      <c r="D434" s="103"/>
      <c r="E434" s="103"/>
      <c r="F434" s="52"/>
      <c r="G434" s="52"/>
      <c r="H434" s="52"/>
      <c r="I434" s="52"/>
    </row>
    <row r="435" spans="1:9" ht="15">
      <c r="A435" s="14" t="s">
        <v>29</v>
      </c>
      <c r="B435" s="15"/>
      <c r="C435" s="15"/>
      <c r="D435" s="15"/>
      <c r="E435" s="15"/>
      <c r="F435" s="52">
        <v>170000</v>
      </c>
      <c r="G435" s="52"/>
      <c r="H435" s="52">
        <v>100000</v>
      </c>
      <c r="I435" s="52"/>
    </row>
    <row r="436" spans="1:9" ht="15">
      <c r="A436" s="53" t="s">
        <v>53</v>
      </c>
      <c r="B436" s="53"/>
      <c r="C436" s="53"/>
      <c r="D436" s="53"/>
      <c r="E436" s="53"/>
      <c r="F436" s="54"/>
      <c r="G436" s="54"/>
      <c r="H436" s="54"/>
      <c r="I436" s="54"/>
    </row>
    <row r="437" spans="1:9" ht="15">
      <c r="A437" s="14" t="s">
        <v>30</v>
      </c>
      <c r="B437" s="15"/>
      <c r="C437" s="15"/>
      <c r="D437" s="15"/>
      <c r="E437" s="15"/>
      <c r="F437" s="52">
        <v>40000</v>
      </c>
      <c r="G437" s="52"/>
      <c r="H437" s="52">
        <v>40000</v>
      </c>
      <c r="I437" s="52"/>
    </row>
    <row r="438" spans="1:9" ht="15">
      <c r="A438" s="53" t="s">
        <v>144</v>
      </c>
      <c r="B438" s="53"/>
      <c r="C438" s="53"/>
      <c r="D438" s="53"/>
      <c r="E438" s="53"/>
      <c r="F438" s="54"/>
      <c r="G438" s="54"/>
      <c r="H438" s="54"/>
      <c r="I438" s="54"/>
    </row>
    <row r="439" spans="1:9" ht="15">
      <c r="A439" s="14" t="s">
        <v>31</v>
      </c>
      <c r="B439" s="15"/>
      <c r="C439" s="15"/>
      <c r="D439" s="15"/>
      <c r="E439" s="15"/>
      <c r="F439" s="52">
        <v>40000</v>
      </c>
      <c r="G439" s="52"/>
      <c r="H439" s="52">
        <v>40000</v>
      </c>
      <c r="I439" s="52"/>
    </row>
    <row r="440" spans="1:9" ht="15">
      <c r="A440" s="53" t="s">
        <v>179</v>
      </c>
      <c r="B440" s="53"/>
      <c r="C440" s="53"/>
      <c r="D440" s="53"/>
      <c r="E440" s="53"/>
      <c r="F440" s="54"/>
      <c r="G440" s="54"/>
      <c r="H440" s="54"/>
      <c r="I440" s="54"/>
    </row>
    <row r="441" spans="1:10" ht="15">
      <c r="A441" s="14" t="s">
        <v>32</v>
      </c>
      <c r="B441" s="15"/>
      <c r="C441" s="15"/>
      <c r="D441" s="15"/>
      <c r="E441" s="15"/>
      <c r="F441" s="52">
        <v>200000</v>
      </c>
      <c r="G441" s="52"/>
      <c r="H441" s="52">
        <v>200000</v>
      </c>
      <c r="I441" s="52"/>
      <c r="J441" s="8"/>
    </row>
    <row r="442" spans="1:9" ht="15">
      <c r="A442" s="53" t="s">
        <v>98</v>
      </c>
      <c r="B442" s="76"/>
      <c r="C442" s="76"/>
      <c r="D442" s="76"/>
      <c r="E442" s="76"/>
      <c r="F442" s="54"/>
      <c r="G442" s="54"/>
      <c r="H442" s="54"/>
      <c r="I442" s="54"/>
    </row>
    <row r="443" spans="1:9" ht="15">
      <c r="A443" s="53" t="s">
        <v>159</v>
      </c>
      <c r="B443" s="76"/>
      <c r="C443" s="76"/>
      <c r="D443" s="76"/>
      <c r="E443" s="76"/>
      <c r="F443" s="54"/>
      <c r="G443" s="54"/>
      <c r="H443" s="54"/>
      <c r="I443" s="54"/>
    </row>
    <row r="444" spans="1:10" ht="15">
      <c r="A444" s="14" t="s">
        <v>33</v>
      </c>
      <c r="B444" s="15"/>
      <c r="C444" s="15"/>
      <c r="D444" s="15"/>
      <c r="E444" s="15"/>
      <c r="F444" s="52">
        <v>200000</v>
      </c>
      <c r="G444" s="52"/>
      <c r="H444" s="52">
        <v>200000</v>
      </c>
      <c r="I444" s="52"/>
      <c r="J444" s="8"/>
    </row>
    <row r="445" spans="1:9" ht="15">
      <c r="A445" s="96" t="s">
        <v>63</v>
      </c>
      <c r="B445" s="55"/>
      <c r="C445" s="55"/>
      <c r="D445" s="55"/>
      <c r="E445" s="56"/>
      <c r="F445" s="16"/>
      <c r="G445" s="77"/>
      <c r="H445" s="16"/>
      <c r="I445" s="77"/>
    </row>
    <row r="446" spans="1:9" ht="15">
      <c r="A446" s="14" t="s">
        <v>72</v>
      </c>
      <c r="B446" s="15"/>
      <c r="C446" s="15"/>
      <c r="D446" s="15"/>
      <c r="E446" s="15"/>
      <c r="F446" s="52">
        <v>500000</v>
      </c>
      <c r="G446" s="52"/>
      <c r="H446" s="52">
        <v>500000</v>
      </c>
      <c r="I446" s="52"/>
    </row>
    <row r="447" spans="1:9" ht="15">
      <c r="A447" s="97" t="s">
        <v>216</v>
      </c>
      <c r="B447" s="98"/>
      <c r="C447" s="98"/>
      <c r="D447" s="98"/>
      <c r="E447" s="99"/>
      <c r="F447" s="52"/>
      <c r="G447" s="52"/>
      <c r="H447" s="52"/>
      <c r="I447" s="52"/>
    </row>
    <row r="448" spans="1:9" ht="15">
      <c r="A448" s="100"/>
      <c r="B448" s="101"/>
      <c r="C448" s="101"/>
      <c r="D448" s="101"/>
      <c r="E448" s="102"/>
      <c r="F448" s="52"/>
      <c r="G448" s="52"/>
      <c r="H448" s="52"/>
      <c r="I448" s="52"/>
    </row>
    <row r="449" spans="1:9" ht="15">
      <c r="A449" s="14" t="s">
        <v>35</v>
      </c>
      <c r="B449" s="15"/>
      <c r="C449" s="15"/>
      <c r="D449" s="15"/>
      <c r="E449" s="15"/>
      <c r="F449" s="52"/>
      <c r="G449" s="52"/>
      <c r="H449" s="52"/>
      <c r="I449" s="52"/>
    </row>
    <row r="450" spans="1:9" ht="15.75" thickBot="1">
      <c r="A450" s="93" t="s">
        <v>62</v>
      </c>
      <c r="B450" s="93"/>
      <c r="C450" s="93"/>
      <c r="D450" s="93"/>
      <c r="E450" s="93"/>
      <c r="F450" s="67"/>
      <c r="G450" s="68"/>
      <c r="H450" s="67"/>
      <c r="I450" s="68"/>
    </row>
    <row r="451" spans="1:9" ht="16.5" thickBot="1" thickTop="1">
      <c r="A451" s="17" t="s">
        <v>36</v>
      </c>
      <c r="B451" s="18"/>
      <c r="C451" s="18"/>
      <c r="D451" s="18"/>
      <c r="E451" s="18"/>
      <c r="F451" s="19">
        <f>SUM(F423:F450)</f>
        <v>1220000</v>
      </c>
      <c r="G451" s="20"/>
      <c r="H451" s="19">
        <f>SUM(H423:H450)</f>
        <v>1150000</v>
      </c>
      <c r="I451" s="20"/>
    </row>
    <row r="452" spans="1:9" ht="16.5" thickBot="1" thickTop="1">
      <c r="A452" s="17" t="s">
        <v>96</v>
      </c>
      <c r="B452" s="38"/>
      <c r="C452" s="38"/>
      <c r="D452" s="38"/>
      <c r="E452" s="39"/>
      <c r="F452" s="74"/>
      <c r="G452" s="39"/>
      <c r="H452" s="74"/>
      <c r="I452" s="39"/>
    </row>
    <row r="453" spans="1:9" ht="16.5" thickBot="1" thickTop="1">
      <c r="A453" s="17" t="s">
        <v>37</v>
      </c>
      <c r="B453" s="18"/>
      <c r="C453" s="18"/>
      <c r="D453" s="18"/>
      <c r="E453" s="18"/>
      <c r="F453" s="19">
        <f>SUM(F419+F422+F451)</f>
        <v>1220000</v>
      </c>
      <c r="G453" s="20"/>
      <c r="H453" s="19">
        <f>SUM(H419+H422+H451)</f>
        <v>1150000</v>
      </c>
      <c r="I453" s="20"/>
    </row>
    <row r="454" spans="1:9" ht="16.5" thickBot="1" thickTop="1">
      <c r="A454" s="17" t="s">
        <v>39</v>
      </c>
      <c r="B454" s="18"/>
      <c r="C454" s="18"/>
      <c r="D454" s="18"/>
      <c r="E454" s="18"/>
      <c r="F454" s="19">
        <f>SUM(F453)</f>
        <v>1220000</v>
      </c>
      <c r="G454" s="20"/>
      <c r="H454" s="19">
        <f>SUM(H453)</f>
        <v>1150000</v>
      </c>
      <c r="I454" s="20"/>
    </row>
    <row r="455" spans="1:9" ht="15.75" thickTop="1">
      <c r="A455" s="1"/>
      <c r="B455" s="1"/>
      <c r="C455" s="1"/>
      <c r="D455" s="1"/>
      <c r="E455" s="1"/>
      <c r="F455" s="2"/>
      <c r="G455" s="3"/>
      <c r="H455" s="2"/>
      <c r="I455" s="3"/>
    </row>
    <row r="456" spans="1:9" ht="15">
      <c r="A456" s="1"/>
      <c r="B456" s="1"/>
      <c r="C456" s="1"/>
      <c r="D456" s="1"/>
      <c r="E456" s="1"/>
      <c r="F456" s="2"/>
      <c r="G456" s="3"/>
      <c r="H456" s="2"/>
      <c r="I456" s="3"/>
    </row>
    <row r="457" spans="1:9" ht="15">
      <c r="A457" s="1"/>
      <c r="B457" s="1"/>
      <c r="C457" s="1"/>
      <c r="D457" s="1"/>
      <c r="E457" s="1"/>
      <c r="F457" s="2"/>
      <c r="G457" s="3"/>
      <c r="H457" s="2"/>
      <c r="I457" s="3"/>
    </row>
    <row r="459" spans="1:9" ht="15">
      <c r="A459" s="78" t="s">
        <v>141</v>
      </c>
      <c r="B459" s="78"/>
      <c r="C459" s="78"/>
      <c r="D459" s="78"/>
      <c r="E459" s="78"/>
      <c r="F459" s="78"/>
      <c r="G459" s="78"/>
      <c r="H459" s="78"/>
      <c r="I459" s="78"/>
    </row>
    <row r="461" spans="1:9" ht="15" customHeight="1">
      <c r="A461" s="79" t="s">
        <v>0</v>
      </c>
      <c r="B461" s="79"/>
      <c r="C461" s="79"/>
      <c r="D461" s="79"/>
      <c r="E461" s="79"/>
      <c r="F461" s="81" t="s">
        <v>168</v>
      </c>
      <c r="G461" s="82"/>
      <c r="H461" s="81" t="s">
        <v>186</v>
      </c>
      <c r="I461" s="82"/>
    </row>
    <row r="462" spans="1:9" ht="15">
      <c r="A462" s="80"/>
      <c r="B462" s="80"/>
      <c r="C462" s="80"/>
      <c r="D462" s="80"/>
      <c r="E462" s="80"/>
      <c r="F462" s="83"/>
      <c r="G462" s="83"/>
      <c r="H462" s="83"/>
      <c r="I462" s="83"/>
    </row>
    <row r="463" spans="1:9" ht="15">
      <c r="A463" s="14" t="s">
        <v>143</v>
      </c>
      <c r="B463" s="15"/>
      <c r="C463" s="15"/>
      <c r="D463" s="15"/>
      <c r="E463" s="15"/>
      <c r="F463" s="52">
        <v>310000</v>
      </c>
      <c r="G463" s="52"/>
      <c r="H463" s="52">
        <v>360000</v>
      </c>
      <c r="I463" s="52"/>
    </row>
    <row r="464" spans="1:9" ht="15.75" thickBot="1">
      <c r="A464" s="53" t="s">
        <v>211</v>
      </c>
      <c r="B464" s="76"/>
      <c r="C464" s="76"/>
      <c r="D464" s="76"/>
      <c r="E464" s="76"/>
      <c r="F464" s="54"/>
      <c r="G464" s="54"/>
      <c r="H464" s="54"/>
      <c r="I464" s="54"/>
    </row>
    <row r="465" spans="1:9" ht="16.5" thickBot="1" thickTop="1">
      <c r="A465" s="17" t="s">
        <v>36</v>
      </c>
      <c r="B465" s="18"/>
      <c r="C465" s="18"/>
      <c r="D465" s="18"/>
      <c r="E465" s="18"/>
      <c r="F465" s="19">
        <f>SUM(F463:G464)</f>
        <v>310000</v>
      </c>
      <c r="G465" s="20"/>
      <c r="H465" s="19">
        <f>SUM(H463:I464)</f>
        <v>360000</v>
      </c>
      <c r="I465" s="20"/>
    </row>
    <row r="466" spans="1:9" ht="16.5" thickBot="1" thickTop="1">
      <c r="A466" s="17" t="s">
        <v>39</v>
      </c>
      <c r="B466" s="18"/>
      <c r="C466" s="18"/>
      <c r="D466" s="18"/>
      <c r="E466" s="18"/>
      <c r="F466" s="19">
        <f>SUM(F465)</f>
        <v>310000</v>
      </c>
      <c r="G466" s="20"/>
      <c r="H466" s="19">
        <f>SUM(H465)</f>
        <v>360000</v>
      </c>
      <c r="I466" s="20"/>
    </row>
    <row r="467" ht="15.75" thickTop="1"/>
    <row r="468" spans="1:9" ht="15">
      <c r="A468" s="78" t="s">
        <v>108</v>
      </c>
      <c r="B468" s="78"/>
      <c r="C468" s="78"/>
      <c r="D468" s="78"/>
      <c r="E468" s="78"/>
      <c r="F468" s="78"/>
      <c r="G468" s="78"/>
      <c r="H468" s="78"/>
      <c r="I468" s="78"/>
    </row>
    <row r="470" spans="1:9" ht="15" customHeight="1">
      <c r="A470" s="79" t="s">
        <v>0</v>
      </c>
      <c r="B470" s="79"/>
      <c r="C470" s="79"/>
      <c r="D470" s="79"/>
      <c r="E470" s="79"/>
      <c r="F470" s="81" t="s">
        <v>168</v>
      </c>
      <c r="G470" s="82"/>
      <c r="H470" s="81" t="s">
        <v>186</v>
      </c>
      <c r="I470" s="82"/>
    </row>
    <row r="471" spans="1:9" ht="15.75" thickBot="1">
      <c r="A471" s="80"/>
      <c r="B471" s="80"/>
      <c r="C471" s="80"/>
      <c r="D471" s="80"/>
      <c r="E471" s="80"/>
      <c r="F471" s="83"/>
      <c r="G471" s="83"/>
      <c r="H471" s="83"/>
      <c r="I471" s="83"/>
    </row>
    <row r="472" spans="1:9" ht="16.5" thickBot="1" thickTop="1">
      <c r="A472" s="17" t="s">
        <v>96</v>
      </c>
      <c r="B472" s="38"/>
      <c r="C472" s="38"/>
      <c r="D472" s="38"/>
      <c r="E472" s="39"/>
      <c r="F472" s="74">
        <v>150000</v>
      </c>
      <c r="G472" s="39"/>
      <c r="H472" s="74"/>
      <c r="I472" s="39"/>
    </row>
    <row r="473" spans="1:9" ht="16.5" thickBot="1" thickTop="1">
      <c r="A473" s="17" t="s">
        <v>37</v>
      </c>
      <c r="B473" s="18"/>
      <c r="C473" s="18"/>
      <c r="D473" s="18"/>
      <c r="E473" s="18"/>
      <c r="F473" s="19">
        <f>SUM(F472)</f>
        <v>150000</v>
      </c>
      <c r="G473" s="20"/>
      <c r="H473" s="19"/>
      <c r="I473" s="20"/>
    </row>
    <row r="474" spans="1:9" ht="16.5" thickBot="1" thickTop="1">
      <c r="A474" s="17" t="s">
        <v>39</v>
      </c>
      <c r="B474" s="18"/>
      <c r="C474" s="18"/>
      <c r="D474" s="18"/>
      <c r="E474" s="18"/>
      <c r="F474" s="19">
        <f>SUM(F473)</f>
        <v>150000</v>
      </c>
      <c r="G474" s="20"/>
      <c r="H474" s="19">
        <f>SUM(H473)</f>
        <v>0</v>
      </c>
      <c r="I474" s="20"/>
    </row>
    <row r="475" ht="15.75" thickTop="1"/>
    <row r="478" spans="1:9" ht="15">
      <c r="A478" s="87" t="s">
        <v>212</v>
      </c>
      <c r="B478" s="78"/>
      <c r="C478" s="78"/>
      <c r="D478" s="78"/>
      <c r="E478" s="78"/>
      <c r="F478" s="78"/>
      <c r="G478" s="78"/>
      <c r="H478" s="78"/>
      <c r="I478" s="78"/>
    </row>
    <row r="480" spans="1:9" ht="15" customHeight="1">
      <c r="A480" s="79" t="s">
        <v>0</v>
      </c>
      <c r="B480" s="79"/>
      <c r="C480" s="79"/>
      <c r="D480" s="79"/>
      <c r="E480" s="79"/>
      <c r="F480" s="81" t="s">
        <v>168</v>
      </c>
      <c r="G480" s="82"/>
      <c r="H480" s="81" t="s">
        <v>186</v>
      </c>
      <c r="I480" s="82"/>
    </row>
    <row r="481" spans="1:9" ht="15">
      <c r="A481" s="80"/>
      <c r="B481" s="80"/>
      <c r="C481" s="80"/>
      <c r="D481" s="80"/>
      <c r="E481" s="80"/>
      <c r="F481" s="83"/>
      <c r="G481" s="83"/>
      <c r="H481" s="83"/>
      <c r="I481" s="83"/>
    </row>
    <row r="482" spans="1:9" ht="15">
      <c r="A482" s="63" t="s">
        <v>73</v>
      </c>
      <c r="B482" s="63"/>
      <c r="C482" s="63"/>
      <c r="D482" s="63"/>
      <c r="E482" s="63"/>
      <c r="F482" s="64">
        <f>SUM(F483:G488)</f>
        <v>7891000</v>
      </c>
      <c r="G482" s="64"/>
      <c r="H482" s="64">
        <f>SUM(H483:I488)</f>
        <v>421000</v>
      </c>
      <c r="I482" s="64"/>
    </row>
    <row r="483" spans="1:9" ht="15">
      <c r="A483" s="45" t="s">
        <v>74</v>
      </c>
      <c r="B483" s="46"/>
      <c r="C483" s="46"/>
      <c r="D483" s="46"/>
      <c r="E483" s="47"/>
      <c r="F483" s="48"/>
      <c r="G483" s="49"/>
      <c r="H483" s="48"/>
      <c r="I483" s="49"/>
    </row>
    <row r="484" spans="1:9" ht="15">
      <c r="A484" s="45" t="s">
        <v>75</v>
      </c>
      <c r="B484" s="46"/>
      <c r="C484" s="46"/>
      <c r="D484" s="46"/>
      <c r="E484" s="47"/>
      <c r="F484" s="48">
        <v>437000</v>
      </c>
      <c r="G484" s="49"/>
      <c r="H484" s="48"/>
      <c r="I484" s="49"/>
    </row>
    <row r="485" spans="1:9" ht="15">
      <c r="A485" s="45" t="s">
        <v>76</v>
      </c>
      <c r="B485" s="46"/>
      <c r="C485" s="46"/>
      <c r="D485" s="46"/>
      <c r="E485" s="47"/>
      <c r="F485" s="48"/>
      <c r="G485" s="49"/>
      <c r="H485" s="48"/>
      <c r="I485" s="49"/>
    </row>
    <row r="486" spans="1:9" ht="15">
      <c r="A486" s="45" t="s">
        <v>77</v>
      </c>
      <c r="B486" s="46"/>
      <c r="C486" s="46"/>
      <c r="D486" s="46"/>
      <c r="E486" s="47"/>
      <c r="F486" s="48">
        <v>799000</v>
      </c>
      <c r="G486" s="49"/>
      <c r="H486" s="48"/>
      <c r="I486" s="49"/>
    </row>
    <row r="487" spans="1:9" ht="15">
      <c r="A487" s="45" t="s">
        <v>78</v>
      </c>
      <c r="B487" s="46"/>
      <c r="C487" s="46"/>
      <c r="D487" s="46"/>
      <c r="E487" s="47"/>
      <c r="F487" s="48"/>
      <c r="G487" s="49"/>
      <c r="H487" s="48"/>
      <c r="I487" s="49"/>
    </row>
    <row r="488" spans="1:9" ht="15.75" thickBot="1">
      <c r="A488" s="45" t="s">
        <v>213</v>
      </c>
      <c r="B488" s="46"/>
      <c r="C488" s="46"/>
      <c r="D488" s="46"/>
      <c r="E488" s="47"/>
      <c r="F488" s="48">
        <v>6655000</v>
      </c>
      <c r="G488" s="49"/>
      <c r="H488" s="48">
        <v>421000</v>
      </c>
      <c r="I488" s="49"/>
    </row>
    <row r="489" spans="1:9" ht="16.5" thickBot="1" thickTop="1">
      <c r="A489" s="65" t="s">
        <v>39</v>
      </c>
      <c r="B489" s="65"/>
      <c r="C489" s="65"/>
      <c r="D489" s="65"/>
      <c r="E489" s="65"/>
      <c r="F489" s="62">
        <f>SUM(F482)</f>
        <v>7891000</v>
      </c>
      <c r="G489" s="66"/>
      <c r="H489" s="62">
        <f>SUM(H482)</f>
        <v>421000</v>
      </c>
      <c r="I489" s="66"/>
    </row>
    <row r="490" ht="15.75" thickTop="1"/>
    <row r="494" spans="1:9" ht="15">
      <c r="A494" s="78" t="s">
        <v>79</v>
      </c>
      <c r="B494" s="78"/>
      <c r="C494" s="78"/>
      <c r="D494" s="78"/>
      <c r="E494" s="78"/>
      <c r="F494" s="78"/>
      <c r="G494" s="78"/>
      <c r="H494" s="78"/>
      <c r="I494" s="78"/>
    </row>
    <row r="496" ht="15.75" thickBot="1"/>
    <row r="497" spans="1:9" ht="15.75" customHeight="1" thickBot="1">
      <c r="A497" s="91" t="s">
        <v>0</v>
      </c>
      <c r="B497" s="91"/>
      <c r="C497" s="91"/>
      <c r="D497" s="91"/>
      <c r="E497" s="91"/>
      <c r="F497" s="81" t="s">
        <v>168</v>
      </c>
      <c r="G497" s="82"/>
      <c r="H497" s="81" t="s">
        <v>186</v>
      </c>
      <c r="I497" s="82"/>
    </row>
    <row r="498" spans="1:9" ht="15.75" thickBot="1">
      <c r="A498" s="92"/>
      <c r="B498" s="92"/>
      <c r="C498" s="92"/>
      <c r="D498" s="92"/>
      <c r="E498" s="92"/>
      <c r="F498" s="83"/>
      <c r="G498" s="83"/>
      <c r="H498" s="83"/>
      <c r="I498" s="83"/>
    </row>
    <row r="499" spans="1:9" ht="15.75" thickBot="1">
      <c r="A499" s="88" t="s">
        <v>37</v>
      </c>
      <c r="B499" s="88"/>
      <c r="C499" s="88"/>
      <c r="D499" s="88"/>
      <c r="E499" s="88"/>
      <c r="F499" s="84">
        <f>SUM(F89+F96+F158+F173+F211+F239+F259+F293+F319+F329+F340+F356+F369+F405+F452+F453+F466+F474+F489)</f>
        <v>35420225</v>
      </c>
      <c r="G499" s="89"/>
      <c r="H499" s="84">
        <f>SUM(H89+H96+H158+H173+H211+H239+H259+H293+H319+H329+H340+H356+H369+H405+H452+H453+H466+H474+H489)</f>
        <v>29772185</v>
      </c>
      <c r="I499" s="89"/>
    </row>
    <row r="500" spans="1:9" ht="15.75" thickBot="1">
      <c r="A500" s="88" t="s">
        <v>38</v>
      </c>
      <c r="B500" s="88"/>
      <c r="C500" s="88"/>
      <c r="D500" s="88"/>
      <c r="E500" s="88"/>
      <c r="F500" s="84">
        <f>SUM(F61+F72+F220+F244+F297+F389)</f>
        <v>46695000</v>
      </c>
      <c r="G500" s="84"/>
      <c r="H500" s="84">
        <f>SUM(H61+H72+H220+H244+H297+H389)</f>
        <v>36597000</v>
      </c>
      <c r="I500" s="84"/>
    </row>
    <row r="501" spans="1:9" ht="15.75" thickBot="1">
      <c r="A501" s="88" t="s">
        <v>59</v>
      </c>
      <c r="B501" s="88"/>
      <c r="C501" s="88"/>
      <c r="D501" s="88"/>
      <c r="E501" s="88"/>
      <c r="F501" s="84">
        <f>SUM(F159)</f>
        <v>3986000</v>
      </c>
      <c r="G501" s="89"/>
      <c r="H501" s="84">
        <f>SUM(H159)</f>
        <v>5462000</v>
      </c>
      <c r="I501" s="89"/>
    </row>
    <row r="502" spans="1:9" ht="15.75" thickBot="1">
      <c r="A502" s="88" t="s">
        <v>60</v>
      </c>
      <c r="B502" s="90"/>
      <c r="C502" s="90"/>
      <c r="D502" s="90"/>
      <c r="E502" s="90"/>
      <c r="F502" s="84">
        <f>SUM(F160)</f>
        <v>17000000</v>
      </c>
      <c r="G502" s="84"/>
      <c r="H502" s="84">
        <f>SUM(H160)</f>
        <v>12719000</v>
      </c>
      <c r="I502" s="84"/>
    </row>
    <row r="503" spans="1:9" ht="15.75" thickBot="1">
      <c r="A503" s="88" t="s">
        <v>39</v>
      </c>
      <c r="B503" s="88"/>
      <c r="C503" s="88"/>
      <c r="D503" s="88"/>
      <c r="E503" s="88"/>
      <c r="F503" s="84">
        <f>SUM(F499:G502)</f>
        <v>103101225</v>
      </c>
      <c r="G503" s="89"/>
      <c r="H503" s="84">
        <f>SUM(H499:I502)</f>
        <v>84550185</v>
      </c>
      <c r="I503" s="89"/>
    </row>
    <row r="504" spans="1:9" ht="15.75" thickBot="1">
      <c r="A504" s="88" t="s">
        <v>2</v>
      </c>
      <c r="B504" s="88"/>
      <c r="C504" s="88"/>
      <c r="D504" s="88"/>
      <c r="E504" s="88"/>
      <c r="F504" s="84">
        <f>SUM(F46)</f>
        <v>103101175</v>
      </c>
      <c r="G504" s="89"/>
      <c r="H504" s="84">
        <f>SUM(H46)</f>
        <v>84549604</v>
      </c>
      <c r="I504" s="89"/>
    </row>
    <row r="517" ht="15.75" thickBot="1"/>
    <row r="518" spans="1:9" ht="16.5" thickBot="1" thickTop="1">
      <c r="A518" s="17" t="s">
        <v>12</v>
      </c>
      <c r="B518" s="18"/>
      <c r="C518" s="18"/>
      <c r="D518" s="18"/>
      <c r="E518" s="18"/>
      <c r="F518" s="19">
        <f>SUM(F114+F182+F270+F419)</f>
        <v>5943000</v>
      </c>
      <c r="G518" s="19"/>
      <c r="H518" s="19">
        <f>SUM(H114+H182+H270+H419)</f>
        <v>6122000</v>
      </c>
      <c r="I518" s="19"/>
    </row>
    <row r="519" spans="1:9" ht="16.5" thickBot="1" thickTop="1">
      <c r="A519" s="17" t="s">
        <v>20</v>
      </c>
      <c r="B519" s="18"/>
      <c r="C519" s="18"/>
      <c r="D519" s="18"/>
      <c r="E519" s="18"/>
      <c r="F519" s="19">
        <f>SUM(F123+F193+F281+F318+F422)</f>
        <v>1395225</v>
      </c>
      <c r="G519" s="19"/>
      <c r="H519" s="19">
        <f>SUM(H123+H193+H281+H318+H422)</f>
        <v>1408185</v>
      </c>
      <c r="I519" s="19"/>
    </row>
    <row r="520" spans="1:9" ht="16.5" thickBot="1" thickTop="1">
      <c r="A520" s="17" t="s">
        <v>36</v>
      </c>
      <c r="B520" s="18"/>
      <c r="C520" s="18"/>
      <c r="D520" s="18"/>
      <c r="E520" s="18"/>
      <c r="F520" s="19">
        <f>SUM(F88+F157+F172+F210+F239+F258+F292+F404+F451+F465)</f>
        <v>10021000</v>
      </c>
      <c r="G520" s="20"/>
      <c r="H520" s="19">
        <f>SUM(H88+H157+H172+H210+H239+H258+H292+H404+H451+H465)</f>
        <v>10751000</v>
      </c>
      <c r="I520" s="20"/>
    </row>
    <row r="521" spans="1:9" ht="16.5" thickBot="1" thickTop="1">
      <c r="A521" s="17" t="s">
        <v>100</v>
      </c>
      <c r="B521" s="18"/>
      <c r="C521" s="18"/>
      <c r="D521" s="18"/>
      <c r="E521" s="18"/>
      <c r="F521" s="19">
        <f>SUM(F313+F327+F336+F350+F366)</f>
        <v>9120000</v>
      </c>
      <c r="G521" s="20"/>
      <c r="H521" s="19">
        <f>SUM(H313+H327+H336+H350+H366)</f>
        <v>10270000</v>
      </c>
      <c r="I521" s="20"/>
    </row>
    <row r="522" spans="1:9" ht="15.75" thickTop="1">
      <c r="A522" s="63" t="s">
        <v>73</v>
      </c>
      <c r="B522" s="63"/>
      <c r="C522" s="63"/>
      <c r="D522" s="63"/>
      <c r="E522" s="63"/>
      <c r="F522" s="64">
        <f>SUM(F482)</f>
        <v>7891000</v>
      </c>
      <c r="G522" s="64"/>
      <c r="H522" s="64">
        <f>SUM(H482)</f>
        <v>421000</v>
      </c>
      <c r="I522" s="64"/>
    </row>
    <row r="523" spans="1:9" ht="15.75" thickBot="1">
      <c r="A523" s="63" t="s">
        <v>101</v>
      </c>
      <c r="B523" s="63"/>
      <c r="C523" s="63"/>
      <c r="D523" s="63"/>
      <c r="E523" s="63"/>
      <c r="F523" s="64">
        <f>SUM(F96+F452+F472)</f>
        <v>1050000</v>
      </c>
      <c r="G523" s="64"/>
      <c r="H523" s="64">
        <f>SUM(H96+H452+H472)</f>
        <v>800000</v>
      </c>
      <c r="I523" s="64"/>
    </row>
    <row r="524" spans="1:9" ht="16.5" thickBot="1" thickTop="1">
      <c r="A524" s="17" t="s">
        <v>37</v>
      </c>
      <c r="B524" s="18"/>
      <c r="C524" s="18"/>
      <c r="D524" s="18"/>
      <c r="E524" s="18"/>
      <c r="F524" s="19">
        <f>SUM(F518:G523)</f>
        <v>35420225</v>
      </c>
      <c r="G524" s="20"/>
      <c r="H524" s="19">
        <f>SUM(H518:I523)</f>
        <v>29772185</v>
      </c>
      <c r="I524" s="20"/>
    </row>
    <row r="525" spans="1:9" ht="16.5" thickBot="1" thickTop="1">
      <c r="A525" s="17" t="s">
        <v>102</v>
      </c>
      <c r="B525" s="18"/>
      <c r="C525" s="18"/>
      <c r="D525" s="18"/>
      <c r="E525" s="18"/>
      <c r="F525" s="19">
        <f>SUM(F217+F219+F69+F71)</f>
        <v>0</v>
      </c>
      <c r="G525" s="19"/>
      <c r="H525" s="19">
        <f>SUM(H217+H219+H69+H71)</f>
        <v>10000000</v>
      </c>
      <c r="I525" s="19"/>
    </row>
    <row r="526" spans="1:9" ht="16.5" thickBot="1" thickTop="1">
      <c r="A526" s="17" t="s">
        <v>103</v>
      </c>
      <c r="B526" s="18"/>
      <c r="C526" s="18"/>
      <c r="D526" s="18"/>
      <c r="E526" s="18"/>
      <c r="F526" s="19">
        <f>SUM(F212+F214+F216+F240+F243+F294+F296+F383+F386)</f>
        <v>46695000</v>
      </c>
      <c r="G526" s="19"/>
      <c r="H526" s="19">
        <f>SUM(H212+H214+H216+H240+H243+H294+H296+H383+H386)</f>
        <v>26597000</v>
      </c>
      <c r="I526" s="19"/>
    </row>
    <row r="527" spans="1:9" ht="16.5" thickBot="1" thickTop="1">
      <c r="A527" s="63" t="s">
        <v>51</v>
      </c>
      <c r="B527" s="63"/>
      <c r="C527" s="63"/>
      <c r="D527" s="63"/>
      <c r="E527" s="63"/>
      <c r="F527" s="64"/>
      <c r="G527" s="64"/>
      <c r="H527" s="64"/>
      <c r="I527" s="64"/>
    </row>
    <row r="528" spans="1:9" ht="15.75" thickBot="1">
      <c r="A528" s="88" t="s">
        <v>38</v>
      </c>
      <c r="B528" s="88"/>
      <c r="C528" s="88"/>
      <c r="D528" s="88"/>
      <c r="E528" s="88"/>
      <c r="F528" s="84">
        <f>SUM(F525:G527)</f>
        <v>46695000</v>
      </c>
      <c r="G528" s="84"/>
      <c r="H528" s="84">
        <f>SUM(H525:I527)</f>
        <v>36597000</v>
      </c>
      <c r="I528" s="84"/>
    </row>
    <row r="529" spans="1:9" ht="15.75" thickBot="1">
      <c r="A529" s="88" t="s">
        <v>59</v>
      </c>
      <c r="B529" s="88"/>
      <c r="C529" s="88"/>
      <c r="D529" s="88"/>
      <c r="E529" s="88"/>
      <c r="F529" s="84">
        <f>SUM(F159)</f>
        <v>3986000</v>
      </c>
      <c r="G529" s="89"/>
      <c r="H529" s="84">
        <f>SUM(H159)</f>
        <v>5462000</v>
      </c>
      <c r="I529" s="89"/>
    </row>
    <row r="530" spans="1:9" ht="15.75" thickBot="1">
      <c r="A530" s="88" t="s">
        <v>60</v>
      </c>
      <c r="B530" s="90"/>
      <c r="C530" s="90"/>
      <c r="D530" s="90"/>
      <c r="E530" s="90"/>
      <c r="F530" s="84">
        <f>SUM(F160)</f>
        <v>17000000</v>
      </c>
      <c r="G530" s="84"/>
      <c r="H530" s="84">
        <f>SUM(H160)</f>
        <v>12719000</v>
      </c>
      <c r="I530" s="84"/>
    </row>
    <row r="531" spans="1:9" ht="15.75" thickBot="1">
      <c r="A531" s="88" t="s">
        <v>39</v>
      </c>
      <c r="B531" s="88"/>
      <c r="C531" s="88"/>
      <c r="D531" s="88"/>
      <c r="E531" s="88"/>
      <c r="F531" s="84">
        <f>SUM(F524+F528+F529+F530)</f>
        <v>103101225</v>
      </c>
      <c r="G531" s="89"/>
      <c r="H531" s="84">
        <f>SUM(H524+H528+H529+H530)</f>
        <v>84550185</v>
      </c>
      <c r="I531" s="89"/>
    </row>
  </sheetData>
  <sheetProtection/>
  <mergeCells count="1099">
    <mergeCell ref="A84:E84"/>
    <mergeCell ref="A85:E85"/>
    <mergeCell ref="F84:G84"/>
    <mergeCell ref="F85:G85"/>
    <mergeCell ref="H84:I84"/>
    <mergeCell ref="H85:I85"/>
    <mergeCell ref="A36:E36"/>
    <mergeCell ref="A37:E37"/>
    <mergeCell ref="F36:G36"/>
    <mergeCell ref="F37:G37"/>
    <mergeCell ref="H36:I36"/>
    <mergeCell ref="H37:I37"/>
    <mergeCell ref="A33:E33"/>
    <mergeCell ref="F33:G33"/>
    <mergeCell ref="H33:I33"/>
    <mergeCell ref="A274:E274"/>
    <mergeCell ref="F274:G274"/>
    <mergeCell ref="H274:I274"/>
    <mergeCell ref="A272:E272"/>
    <mergeCell ref="F272:G272"/>
    <mergeCell ref="H272:I272"/>
    <mergeCell ref="H273:I273"/>
    <mergeCell ref="H465:I465"/>
    <mergeCell ref="H463:I463"/>
    <mergeCell ref="A269:E269"/>
    <mergeCell ref="A459:I459"/>
    <mergeCell ref="A461:E462"/>
    <mergeCell ref="F461:G462"/>
    <mergeCell ref="H461:I462"/>
    <mergeCell ref="A463:E463"/>
    <mergeCell ref="F463:G463"/>
    <mergeCell ref="F269:G269"/>
    <mergeCell ref="H259:I259"/>
    <mergeCell ref="H97:I97"/>
    <mergeCell ref="A98:E98"/>
    <mergeCell ref="F98:G98"/>
    <mergeCell ref="H98:I98"/>
    <mergeCell ref="H257:I257"/>
    <mergeCell ref="A258:E258"/>
    <mergeCell ref="F258:G258"/>
    <mergeCell ref="H258:I258"/>
    <mergeCell ref="F257:G257"/>
    <mergeCell ref="H329:I329"/>
    <mergeCell ref="F41:G41"/>
    <mergeCell ref="H41:I41"/>
    <mergeCell ref="A92:I92"/>
    <mergeCell ref="A94:E95"/>
    <mergeCell ref="F94:G95"/>
    <mergeCell ref="H94:I95"/>
    <mergeCell ref="A96:E96"/>
    <mergeCell ref="A259:E259"/>
    <mergeCell ref="F259:G259"/>
    <mergeCell ref="A325:E326"/>
    <mergeCell ref="F325:G326"/>
    <mergeCell ref="H325:I326"/>
    <mergeCell ref="A315:E315"/>
    <mergeCell ref="F328:G328"/>
    <mergeCell ref="H328:I328"/>
    <mergeCell ref="A328:E328"/>
    <mergeCell ref="A319:E319"/>
    <mergeCell ref="A323:I323"/>
    <mergeCell ref="A327:E327"/>
    <mergeCell ref="H286:I286"/>
    <mergeCell ref="A287:E287"/>
    <mergeCell ref="F287:G287"/>
    <mergeCell ref="H317:I317"/>
    <mergeCell ref="A288:E288"/>
    <mergeCell ref="A289:E289"/>
    <mergeCell ref="F289:G289"/>
    <mergeCell ref="H288:I288"/>
    <mergeCell ref="H289:I289"/>
    <mergeCell ref="A317:E317"/>
    <mergeCell ref="H526:I526"/>
    <mergeCell ref="A518:E518"/>
    <mergeCell ref="F518:G518"/>
    <mergeCell ref="H518:I518"/>
    <mergeCell ref="A519:E519"/>
    <mergeCell ref="F519:G519"/>
    <mergeCell ref="H519:I519"/>
    <mergeCell ref="A520:E520"/>
    <mergeCell ref="F520:G520"/>
    <mergeCell ref="H520:I520"/>
    <mergeCell ref="F529:G529"/>
    <mergeCell ref="H529:I529"/>
    <mergeCell ref="A524:E524"/>
    <mergeCell ref="F524:G524"/>
    <mergeCell ref="H524:I524"/>
    <mergeCell ref="A525:E525"/>
    <mergeCell ref="F525:G525"/>
    <mergeCell ref="H525:I525"/>
    <mergeCell ref="A526:E526"/>
    <mergeCell ref="F526:G526"/>
    <mergeCell ref="H522:I522"/>
    <mergeCell ref="A523:E523"/>
    <mergeCell ref="F523:G523"/>
    <mergeCell ref="H523:I523"/>
    <mergeCell ref="H521:I521"/>
    <mergeCell ref="H327:I327"/>
    <mergeCell ref="A522:E522"/>
    <mergeCell ref="F522:G522"/>
    <mergeCell ref="A521:E521"/>
    <mergeCell ref="F521:G521"/>
    <mergeCell ref="F327:G327"/>
    <mergeCell ref="A329:E329"/>
    <mergeCell ref="F329:G329"/>
    <mergeCell ref="A295:E295"/>
    <mergeCell ref="F295:G295"/>
    <mergeCell ref="H295:I295"/>
    <mergeCell ref="A296:E296"/>
    <mergeCell ref="F296:G296"/>
    <mergeCell ref="H296:I296"/>
    <mergeCell ref="F319:G319"/>
    <mergeCell ref="A531:E531"/>
    <mergeCell ref="F531:G531"/>
    <mergeCell ref="H531:I531"/>
    <mergeCell ref="A527:E527"/>
    <mergeCell ref="F527:G527"/>
    <mergeCell ref="H527:I527"/>
    <mergeCell ref="A528:E528"/>
    <mergeCell ref="F528:G528"/>
    <mergeCell ref="H528:I528"/>
    <mergeCell ref="A529:E529"/>
    <mergeCell ref="A530:E530"/>
    <mergeCell ref="F530:G530"/>
    <mergeCell ref="H530:I530"/>
    <mergeCell ref="A291:E291"/>
    <mergeCell ref="F291:G291"/>
    <mergeCell ref="H291:I291"/>
    <mergeCell ref="F317:G317"/>
    <mergeCell ref="A297:E297"/>
    <mergeCell ref="F297:G297"/>
    <mergeCell ref="H297:I297"/>
    <mergeCell ref="F288:G288"/>
    <mergeCell ref="A281:E281"/>
    <mergeCell ref="F281:G281"/>
    <mergeCell ref="A280:E280"/>
    <mergeCell ref="F280:G280"/>
    <mergeCell ref="H280:I280"/>
    <mergeCell ref="H285:I285"/>
    <mergeCell ref="F286:G286"/>
    <mergeCell ref="H283:I283"/>
    <mergeCell ref="F283:G283"/>
    <mergeCell ref="A271:E271"/>
    <mergeCell ref="F271:G271"/>
    <mergeCell ref="H271:I271"/>
    <mergeCell ref="F270:G270"/>
    <mergeCell ref="H270:I270"/>
    <mergeCell ref="H269:I269"/>
    <mergeCell ref="A268:E268"/>
    <mergeCell ref="F268:G268"/>
    <mergeCell ref="H268:I268"/>
    <mergeCell ref="A270:E270"/>
    <mergeCell ref="A267:E267"/>
    <mergeCell ref="A262:I262"/>
    <mergeCell ref="A264:E265"/>
    <mergeCell ref="F264:G265"/>
    <mergeCell ref="H264:I265"/>
    <mergeCell ref="H282:I282"/>
    <mergeCell ref="A283:E283"/>
    <mergeCell ref="H287:I287"/>
    <mergeCell ref="A285:E285"/>
    <mergeCell ref="F285:G285"/>
    <mergeCell ref="A266:E266"/>
    <mergeCell ref="F266:G266"/>
    <mergeCell ref="H266:I266"/>
    <mergeCell ref="A273:E273"/>
    <mergeCell ref="F273:G273"/>
    <mergeCell ref="F252:G252"/>
    <mergeCell ref="H252:I252"/>
    <mergeCell ref="A253:E253"/>
    <mergeCell ref="F253:G253"/>
    <mergeCell ref="H253:I253"/>
    <mergeCell ref="A290:E290"/>
    <mergeCell ref="F290:G290"/>
    <mergeCell ref="H290:I290"/>
    <mergeCell ref="A282:E282"/>
    <mergeCell ref="F282:G282"/>
    <mergeCell ref="A256:E256"/>
    <mergeCell ref="F256:G256"/>
    <mergeCell ref="F234:G234"/>
    <mergeCell ref="H234:I234"/>
    <mergeCell ref="F233:G233"/>
    <mergeCell ref="H233:I233"/>
    <mergeCell ref="H255:I255"/>
    <mergeCell ref="A255:E255"/>
    <mergeCell ref="F255:G255"/>
    <mergeCell ref="H256:I256"/>
    <mergeCell ref="A257:E257"/>
    <mergeCell ref="A239:E239"/>
    <mergeCell ref="F239:G239"/>
    <mergeCell ref="H239:I239"/>
    <mergeCell ref="F238:G238"/>
    <mergeCell ref="A237:E237"/>
    <mergeCell ref="F237:G237"/>
    <mergeCell ref="H237:I237"/>
    <mergeCell ref="A238:E238"/>
    <mergeCell ref="A248:I248"/>
    <mergeCell ref="F231:G231"/>
    <mergeCell ref="F235:G235"/>
    <mergeCell ref="H238:I238"/>
    <mergeCell ref="A236:E236"/>
    <mergeCell ref="F236:G236"/>
    <mergeCell ref="H236:I236"/>
    <mergeCell ref="A235:E235"/>
    <mergeCell ref="H235:I235"/>
    <mergeCell ref="A231:E231"/>
    <mergeCell ref="A234:E234"/>
    <mergeCell ref="A254:E254"/>
    <mergeCell ref="F254:G254"/>
    <mergeCell ref="H254:I254"/>
    <mergeCell ref="A250:E251"/>
    <mergeCell ref="F240:G240"/>
    <mergeCell ref="H240:I240"/>
    <mergeCell ref="F250:G251"/>
    <mergeCell ref="H250:I251"/>
    <mergeCell ref="A240:E240"/>
    <mergeCell ref="A252:E252"/>
    <mergeCell ref="A230:E230"/>
    <mergeCell ref="F230:G230"/>
    <mergeCell ref="H230:I230"/>
    <mergeCell ref="F267:G267"/>
    <mergeCell ref="H267:I267"/>
    <mergeCell ref="H231:I231"/>
    <mergeCell ref="A232:E232"/>
    <mergeCell ref="F232:G232"/>
    <mergeCell ref="H232:I232"/>
    <mergeCell ref="A233:E233"/>
    <mergeCell ref="A229:E229"/>
    <mergeCell ref="F229:G229"/>
    <mergeCell ref="H229:I229"/>
    <mergeCell ref="H228:I228"/>
    <mergeCell ref="H221:I221"/>
    <mergeCell ref="A223:I223"/>
    <mergeCell ref="A225:E226"/>
    <mergeCell ref="F225:G226"/>
    <mergeCell ref="H225:I226"/>
    <mergeCell ref="A227:E227"/>
    <mergeCell ref="A200:E200"/>
    <mergeCell ref="A203:E203"/>
    <mergeCell ref="F200:G200"/>
    <mergeCell ref="F203:G203"/>
    <mergeCell ref="A220:E220"/>
    <mergeCell ref="F220:G220"/>
    <mergeCell ref="A213:E213"/>
    <mergeCell ref="A207:E207"/>
    <mergeCell ref="A219:E219"/>
    <mergeCell ref="F219:G219"/>
    <mergeCell ref="H194:I194"/>
    <mergeCell ref="A195:E195"/>
    <mergeCell ref="H209:I209"/>
    <mergeCell ref="H220:I220"/>
    <mergeCell ref="H213:I213"/>
    <mergeCell ref="H197:I197"/>
    <mergeCell ref="H198:I198"/>
    <mergeCell ref="H199:I199"/>
    <mergeCell ref="H212:I212"/>
    <mergeCell ref="H200:I200"/>
    <mergeCell ref="A193:E193"/>
    <mergeCell ref="A218:E218"/>
    <mergeCell ref="A210:E210"/>
    <mergeCell ref="F210:G210"/>
    <mergeCell ref="H210:I210"/>
    <mergeCell ref="A217:E217"/>
    <mergeCell ref="H216:I216"/>
    <mergeCell ref="H211:I211"/>
    <mergeCell ref="A194:E194"/>
    <mergeCell ref="F194:G194"/>
    <mergeCell ref="A191:E191"/>
    <mergeCell ref="F191:G191"/>
    <mergeCell ref="H191:I191"/>
    <mergeCell ref="A192:E192"/>
    <mergeCell ref="F192:G192"/>
    <mergeCell ref="H192:I192"/>
    <mergeCell ref="H204:I204"/>
    <mergeCell ref="H203:I203"/>
    <mergeCell ref="F197:G197"/>
    <mergeCell ref="F198:G198"/>
    <mergeCell ref="F199:G199"/>
    <mergeCell ref="F195:G195"/>
    <mergeCell ref="H195:I195"/>
    <mergeCell ref="F207:G207"/>
    <mergeCell ref="H207:I207"/>
    <mergeCell ref="A205:E205"/>
    <mergeCell ref="F196:G196"/>
    <mergeCell ref="A196:E196"/>
    <mergeCell ref="F205:G205"/>
    <mergeCell ref="H205:I205"/>
    <mergeCell ref="A204:E204"/>
    <mergeCell ref="F204:G204"/>
    <mergeCell ref="A197:E197"/>
    <mergeCell ref="A185:E185"/>
    <mergeCell ref="H208:I208"/>
    <mergeCell ref="A206:E206"/>
    <mergeCell ref="F206:G206"/>
    <mergeCell ref="H206:I206"/>
    <mergeCell ref="F189:G189"/>
    <mergeCell ref="H189:I189"/>
    <mergeCell ref="A190:E190"/>
    <mergeCell ref="F190:G190"/>
    <mergeCell ref="H190:I190"/>
    <mergeCell ref="A183:E183"/>
    <mergeCell ref="F183:G183"/>
    <mergeCell ref="H183:I183"/>
    <mergeCell ref="A184:E184"/>
    <mergeCell ref="F184:G184"/>
    <mergeCell ref="H184:I184"/>
    <mergeCell ref="A140:E140"/>
    <mergeCell ref="F218:G218"/>
    <mergeCell ref="H218:I218"/>
    <mergeCell ref="F181:G181"/>
    <mergeCell ref="H181:I181"/>
    <mergeCell ref="A186:E186"/>
    <mergeCell ref="F186:G186"/>
    <mergeCell ref="H186:I186"/>
    <mergeCell ref="A187:E187"/>
    <mergeCell ref="F187:G187"/>
    <mergeCell ref="A138:E138"/>
    <mergeCell ref="F138:G138"/>
    <mergeCell ref="H138:I138"/>
    <mergeCell ref="A139:E139"/>
    <mergeCell ref="F139:G139"/>
    <mergeCell ref="H139:I139"/>
    <mergeCell ref="A136:E136"/>
    <mergeCell ref="F136:G136"/>
    <mergeCell ref="H136:I136"/>
    <mergeCell ref="A137:E137"/>
    <mergeCell ref="F137:G137"/>
    <mergeCell ref="H137:I137"/>
    <mergeCell ref="F151:G151"/>
    <mergeCell ref="H151:I151"/>
    <mergeCell ref="A141:E141"/>
    <mergeCell ref="A142:E142"/>
    <mergeCell ref="F141:G141"/>
    <mergeCell ref="F142:G142"/>
    <mergeCell ref="H141:I141"/>
    <mergeCell ref="H142:I142"/>
    <mergeCell ref="H149:I149"/>
    <mergeCell ref="A146:E146"/>
    <mergeCell ref="A107:E108"/>
    <mergeCell ref="F107:G108"/>
    <mergeCell ref="H107:I108"/>
    <mergeCell ref="A97:E97"/>
    <mergeCell ref="F97:G97"/>
    <mergeCell ref="A152:E152"/>
    <mergeCell ref="F152:G152"/>
    <mergeCell ref="H152:I152"/>
    <mergeCell ref="H150:I150"/>
    <mergeCell ref="A151:E151"/>
    <mergeCell ref="H88:I88"/>
    <mergeCell ref="A88:E88"/>
    <mergeCell ref="F88:G88"/>
    <mergeCell ref="A89:E89"/>
    <mergeCell ref="F89:G89"/>
    <mergeCell ref="A109:E109"/>
    <mergeCell ref="F109:G109"/>
    <mergeCell ref="H109:I109"/>
    <mergeCell ref="F96:G96"/>
    <mergeCell ref="H96:I96"/>
    <mergeCell ref="A73:E73"/>
    <mergeCell ref="A83:E83"/>
    <mergeCell ref="F83:G83"/>
    <mergeCell ref="H83:I83"/>
    <mergeCell ref="A82:E82"/>
    <mergeCell ref="F82:G82"/>
    <mergeCell ref="H82:I82"/>
    <mergeCell ref="H71:I71"/>
    <mergeCell ref="A70:E70"/>
    <mergeCell ref="F70:G70"/>
    <mergeCell ref="H70:I70"/>
    <mergeCell ref="A78:I78"/>
    <mergeCell ref="A80:E81"/>
    <mergeCell ref="F80:G81"/>
    <mergeCell ref="H80:I81"/>
    <mergeCell ref="F73:G73"/>
    <mergeCell ref="H73:I73"/>
    <mergeCell ref="F154:G154"/>
    <mergeCell ref="H154:I154"/>
    <mergeCell ref="A69:E69"/>
    <mergeCell ref="F69:G69"/>
    <mergeCell ref="H69:I69"/>
    <mergeCell ref="A72:E72"/>
    <mergeCell ref="F72:G72"/>
    <mergeCell ref="H72:I72"/>
    <mergeCell ref="A71:E71"/>
    <mergeCell ref="F71:G71"/>
    <mergeCell ref="H147:I147"/>
    <mergeCell ref="A153:E153"/>
    <mergeCell ref="F153:G153"/>
    <mergeCell ref="A149:E149"/>
    <mergeCell ref="F149:G149"/>
    <mergeCell ref="H155:I155"/>
    <mergeCell ref="F155:G155"/>
    <mergeCell ref="A155:E155"/>
    <mergeCell ref="H153:I153"/>
    <mergeCell ref="A154:E154"/>
    <mergeCell ref="A145:E145"/>
    <mergeCell ref="F145:G145"/>
    <mergeCell ref="H145:I145"/>
    <mergeCell ref="A148:E148"/>
    <mergeCell ref="F148:G148"/>
    <mergeCell ref="H148:I148"/>
    <mergeCell ref="F146:G146"/>
    <mergeCell ref="H146:I146"/>
    <mergeCell ref="A147:E147"/>
    <mergeCell ref="F147:G147"/>
    <mergeCell ref="A133:E133"/>
    <mergeCell ref="F133:G133"/>
    <mergeCell ref="H133:I133"/>
    <mergeCell ref="A134:E134"/>
    <mergeCell ref="F134:G134"/>
    <mergeCell ref="H134:I134"/>
    <mergeCell ref="H130:I130"/>
    <mergeCell ref="A131:E131"/>
    <mergeCell ref="F131:G131"/>
    <mergeCell ref="H131:I131"/>
    <mergeCell ref="A135:E135"/>
    <mergeCell ref="F135:G135"/>
    <mergeCell ref="H135:I135"/>
    <mergeCell ref="A132:E132"/>
    <mergeCell ref="F132:G132"/>
    <mergeCell ref="H132:I132"/>
    <mergeCell ref="A144:E144"/>
    <mergeCell ref="F144:G144"/>
    <mergeCell ref="H144:I144"/>
    <mergeCell ref="A143:E143"/>
    <mergeCell ref="F143:G143"/>
    <mergeCell ref="H143:I143"/>
    <mergeCell ref="A126:E126"/>
    <mergeCell ref="F126:G126"/>
    <mergeCell ref="H126:I126"/>
    <mergeCell ref="F140:G140"/>
    <mergeCell ref="H140:I140"/>
    <mergeCell ref="A129:E129"/>
    <mergeCell ref="F129:G129"/>
    <mergeCell ref="H129:I129"/>
    <mergeCell ref="A130:E130"/>
    <mergeCell ref="F130:G130"/>
    <mergeCell ref="A128:E128"/>
    <mergeCell ref="F128:G128"/>
    <mergeCell ref="H128:I128"/>
    <mergeCell ref="A127:E127"/>
    <mergeCell ref="F127:G127"/>
    <mergeCell ref="H127:I127"/>
    <mergeCell ref="A125:E125"/>
    <mergeCell ref="F125:G125"/>
    <mergeCell ref="H125:I125"/>
    <mergeCell ref="A121:E121"/>
    <mergeCell ref="F121:G121"/>
    <mergeCell ref="H121:I121"/>
    <mergeCell ref="A122:E122"/>
    <mergeCell ref="F122:G122"/>
    <mergeCell ref="H122:I122"/>
    <mergeCell ref="A123:E123"/>
    <mergeCell ref="A124:E124"/>
    <mergeCell ref="F124:G124"/>
    <mergeCell ref="H124:I124"/>
    <mergeCell ref="F123:G123"/>
    <mergeCell ref="H123:I123"/>
    <mergeCell ref="F118:G118"/>
    <mergeCell ref="H118:I118"/>
    <mergeCell ref="A119:E119"/>
    <mergeCell ref="F119:G119"/>
    <mergeCell ref="A120:E120"/>
    <mergeCell ref="A116:E116"/>
    <mergeCell ref="F116:G116"/>
    <mergeCell ref="H116:I116"/>
    <mergeCell ref="H110:I110"/>
    <mergeCell ref="A112:E112"/>
    <mergeCell ref="F112:G112"/>
    <mergeCell ref="H112:I112"/>
    <mergeCell ref="H111:I111"/>
    <mergeCell ref="A113:E113"/>
    <mergeCell ref="F120:G120"/>
    <mergeCell ref="H120:I120"/>
    <mergeCell ref="A117:E117"/>
    <mergeCell ref="F117:G117"/>
    <mergeCell ref="H117:I117"/>
    <mergeCell ref="A118:E118"/>
    <mergeCell ref="H119:I119"/>
    <mergeCell ref="A105:I105"/>
    <mergeCell ref="A110:E110"/>
    <mergeCell ref="F110:G110"/>
    <mergeCell ref="A115:E115"/>
    <mergeCell ref="F115:G115"/>
    <mergeCell ref="H115:I115"/>
    <mergeCell ref="F113:G113"/>
    <mergeCell ref="H113:I113"/>
    <mergeCell ref="A111:E111"/>
    <mergeCell ref="F111:G111"/>
    <mergeCell ref="A67:E68"/>
    <mergeCell ref="F67:G68"/>
    <mergeCell ref="H89:I89"/>
    <mergeCell ref="A86:E86"/>
    <mergeCell ref="F86:G86"/>
    <mergeCell ref="H86:I86"/>
    <mergeCell ref="A87:E87"/>
    <mergeCell ref="F87:G87"/>
    <mergeCell ref="H87:I87"/>
    <mergeCell ref="H67:I68"/>
    <mergeCell ref="H62:I62"/>
    <mergeCell ref="A56:I56"/>
    <mergeCell ref="A58:E59"/>
    <mergeCell ref="F58:G59"/>
    <mergeCell ref="H58:I59"/>
    <mergeCell ref="A60:E60"/>
    <mergeCell ref="F60:G60"/>
    <mergeCell ref="H60:I60"/>
    <mergeCell ref="H11:I11"/>
    <mergeCell ref="A65:I65"/>
    <mergeCell ref="A114:E114"/>
    <mergeCell ref="F114:G114"/>
    <mergeCell ref="H114:I114"/>
    <mergeCell ref="A61:E61"/>
    <mergeCell ref="F61:G61"/>
    <mergeCell ref="H61:I61"/>
    <mergeCell ref="A62:E62"/>
    <mergeCell ref="F62:G62"/>
    <mergeCell ref="H20:I20"/>
    <mergeCell ref="H24:I24"/>
    <mergeCell ref="H25:I25"/>
    <mergeCell ref="H21:I21"/>
    <mergeCell ref="H22:I22"/>
    <mergeCell ref="H26:I26"/>
    <mergeCell ref="H7:I7"/>
    <mergeCell ref="F8:G8"/>
    <mergeCell ref="H39:I39"/>
    <mergeCell ref="A31:E31"/>
    <mergeCell ref="F31:G31"/>
    <mergeCell ref="H31:I31"/>
    <mergeCell ref="A35:E35"/>
    <mergeCell ref="F35:G35"/>
    <mergeCell ref="H35:I35"/>
    <mergeCell ref="F38:G38"/>
    <mergeCell ref="H9:I9"/>
    <mergeCell ref="H10:I10"/>
    <mergeCell ref="A18:E18"/>
    <mergeCell ref="F18:G18"/>
    <mergeCell ref="H18:I18"/>
    <mergeCell ref="H6:I6"/>
    <mergeCell ref="H14:I14"/>
    <mergeCell ref="F14:G14"/>
    <mergeCell ref="F6:G6"/>
    <mergeCell ref="F7:G7"/>
    <mergeCell ref="F16:G16"/>
    <mergeCell ref="H16:I16"/>
    <mergeCell ref="F17:G17"/>
    <mergeCell ref="A4:E5"/>
    <mergeCell ref="F4:G5"/>
    <mergeCell ref="H4:I5"/>
    <mergeCell ref="F9:G9"/>
    <mergeCell ref="F10:G10"/>
    <mergeCell ref="F11:G11"/>
    <mergeCell ref="H8:I8"/>
    <mergeCell ref="H38:I38"/>
    <mergeCell ref="H29:I29"/>
    <mergeCell ref="F28:G28"/>
    <mergeCell ref="F29:G29"/>
    <mergeCell ref="F30:G30"/>
    <mergeCell ref="F22:G22"/>
    <mergeCell ref="H30:I30"/>
    <mergeCell ref="H27:I27"/>
    <mergeCell ref="H28:I28"/>
    <mergeCell ref="H43:I43"/>
    <mergeCell ref="F15:G15"/>
    <mergeCell ref="H15:I15"/>
    <mergeCell ref="F20:G20"/>
    <mergeCell ref="F39:G39"/>
    <mergeCell ref="H19:I19"/>
    <mergeCell ref="F32:G32"/>
    <mergeCell ref="F40:G40"/>
    <mergeCell ref="H40:I40"/>
    <mergeCell ref="H17:I17"/>
    <mergeCell ref="A24:E24"/>
    <mergeCell ref="A30:E30"/>
    <mergeCell ref="A40:E40"/>
    <mergeCell ref="A46:E46"/>
    <mergeCell ref="F21:G21"/>
    <mergeCell ref="A39:E39"/>
    <mergeCell ref="F25:G25"/>
    <mergeCell ref="F26:G26"/>
    <mergeCell ref="F27:G27"/>
    <mergeCell ref="A32:E32"/>
    <mergeCell ref="A34:E34"/>
    <mergeCell ref="A38:E38"/>
    <mergeCell ref="A29:E29"/>
    <mergeCell ref="A16:E16"/>
    <mergeCell ref="A42:E42"/>
    <mergeCell ref="A25:E25"/>
    <mergeCell ref="A26:E26"/>
    <mergeCell ref="A27:E27"/>
    <mergeCell ref="A41:E41"/>
    <mergeCell ref="A17:E17"/>
    <mergeCell ref="H46:I46"/>
    <mergeCell ref="F42:G42"/>
    <mergeCell ref="H23:I23"/>
    <mergeCell ref="F43:G43"/>
    <mergeCell ref="H32:I32"/>
    <mergeCell ref="H34:I34"/>
    <mergeCell ref="F23:G23"/>
    <mergeCell ref="F24:G24"/>
    <mergeCell ref="F34:G34"/>
    <mergeCell ref="H42:I42"/>
    <mergeCell ref="A9:E9"/>
    <mergeCell ref="A10:E10"/>
    <mergeCell ref="F46:G46"/>
    <mergeCell ref="A43:E43"/>
    <mergeCell ref="A28:E28"/>
    <mergeCell ref="A20:E20"/>
    <mergeCell ref="A21:E21"/>
    <mergeCell ref="A22:E22"/>
    <mergeCell ref="A45:E45"/>
    <mergeCell ref="A23:E23"/>
    <mergeCell ref="A2:I2"/>
    <mergeCell ref="A44:E44"/>
    <mergeCell ref="F44:G44"/>
    <mergeCell ref="H44:I44"/>
    <mergeCell ref="H12:I12"/>
    <mergeCell ref="H13:I13"/>
    <mergeCell ref="F13:G13"/>
    <mergeCell ref="A7:E7"/>
    <mergeCell ref="A13:E13"/>
    <mergeCell ref="A19:E19"/>
    <mergeCell ref="F45:G45"/>
    <mergeCell ref="H45:I45"/>
    <mergeCell ref="A6:E6"/>
    <mergeCell ref="A14:E14"/>
    <mergeCell ref="A15:E15"/>
    <mergeCell ref="A11:E11"/>
    <mergeCell ref="A12:E12"/>
    <mergeCell ref="F12:G12"/>
    <mergeCell ref="F19:G19"/>
    <mergeCell ref="A8:E8"/>
    <mergeCell ref="H315:I315"/>
    <mergeCell ref="H319:I319"/>
    <mergeCell ref="A316:E316"/>
    <mergeCell ref="F316:G316"/>
    <mergeCell ref="H316:I316"/>
    <mergeCell ref="A318:E318"/>
    <mergeCell ref="F318:G318"/>
    <mergeCell ref="H318:I318"/>
    <mergeCell ref="F315:G315"/>
    <mergeCell ref="A298:E298"/>
    <mergeCell ref="F298:G298"/>
    <mergeCell ref="A309:I309"/>
    <mergeCell ref="A311:E312"/>
    <mergeCell ref="F311:G312"/>
    <mergeCell ref="H311:I312"/>
    <mergeCell ref="H298:I298"/>
    <mergeCell ref="A339:E339"/>
    <mergeCell ref="F339:G339"/>
    <mergeCell ref="H339:I339"/>
    <mergeCell ref="A338:E338"/>
    <mergeCell ref="F338:G338"/>
    <mergeCell ref="H338:I338"/>
    <mergeCell ref="A337:E337"/>
    <mergeCell ref="F337:G337"/>
    <mergeCell ref="H337:I337"/>
    <mergeCell ref="A313:E313"/>
    <mergeCell ref="F313:G313"/>
    <mergeCell ref="H313:I313"/>
    <mergeCell ref="A336:E336"/>
    <mergeCell ref="A314:E314"/>
    <mergeCell ref="F314:G314"/>
    <mergeCell ref="H314:I314"/>
    <mergeCell ref="A332:I332"/>
    <mergeCell ref="A334:E335"/>
    <mergeCell ref="F334:G335"/>
    <mergeCell ref="H334:I335"/>
    <mergeCell ref="F336:G336"/>
    <mergeCell ref="H336:I336"/>
    <mergeCell ref="F352:G352"/>
    <mergeCell ref="H352:I352"/>
    <mergeCell ref="A340:E340"/>
    <mergeCell ref="F340:G340"/>
    <mergeCell ref="H340:I340"/>
    <mergeCell ref="A346:I346"/>
    <mergeCell ref="A348:E349"/>
    <mergeCell ref="F348:G349"/>
    <mergeCell ref="H348:I349"/>
    <mergeCell ref="A355:E355"/>
    <mergeCell ref="F355:G355"/>
    <mergeCell ref="H355:I355"/>
    <mergeCell ref="A350:E350"/>
    <mergeCell ref="F350:G350"/>
    <mergeCell ref="H350:I350"/>
    <mergeCell ref="A351:E351"/>
    <mergeCell ref="F351:G351"/>
    <mergeCell ref="H351:I351"/>
    <mergeCell ref="A352:E352"/>
    <mergeCell ref="A353:E353"/>
    <mergeCell ref="F353:G353"/>
    <mergeCell ref="H353:I353"/>
    <mergeCell ref="A354:E354"/>
    <mergeCell ref="F354:G354"/>
    <mergeCell ref="H354:I354"/>
    <mergeCell ref="H366:I366"/>
    <mergeCell ref="A367:E367"/>
    <mergeCell ref="F367:G367"/>
    <mergeCell ref="H367:I367"/>
    <mergeCell ref="A356:E356"/>
    <mergeCell ref="F356:G356"/>
    <mergeCell ref="H356:I356"/>
    <mergeCell ref="A379:I379"/>
    <mergeCell ref="A381:E382"/>
    <mergeCell ref="F381:G382"/>
    <mergeCell ref="H381:I382"/>
    <mergeCell ref="A362:I362"/>
    <mergeCell ref="A364:E365"/>
    <mergeCell ref="F364:G365"/>
    <mergeCell ref="H364:I365"/>
    <mergeCell ref="A366:E366"/>
    <mergeCell ref="F366:G366"/>
    <mergeCell ref="A368:E368"/>
    <mergeCell ref="F368:G368"/>
    <mergeCell ref="H368:I368"/>
    <mergeCell ref="A369:E369"/>
    <mergeCell ref="F369:G369"/>
    <mergeCell ref="H369:I369"/>
    <mergeCell ref="A394:I394"/>
    <mergeCell ref="A396:E397"/>
    <mergeCell ref="F396:G397"/>
    <mergeCell ref="H396:I397"/>
    <mergeCell ref="A383:E383"/>
    <mergeCell ref="F383:G383"/>
    <mergeCell ref="H383:I383"/>
    <mergeCell ref="A384:E384"/>
    <mergeCell ref="F384:G384"/>
    <mergeCell ref="H384:I384"/>
    <mergeCell ref="A389:E389"/>
    <mergeCell ref="F389:G389"/>
    <mergeCell ref="H389:I389"/>
    <mergeCell ref="A390:E390"/>
    <mergeCell ref="F390:G390"/>
    <mergeCell ref="H390:I390"/>
    <mergeCell ref="A398:E398"/>
    <mergeCell ref="F398:G398"/>
    <mergeCell ref="H398:I398"/>
    <mergeCell ref="A399:E399"/>
    <mergeCell ref="F399:G399"/>
    <mergeCell ref="H399:I399"/>
    <mergeCell ref="F400:G400"/>
    <mergeCell ref="H400:I400"/>
    <mergeCell ref="A401:E401"/>
    <mergeCell ref="F401:G401"/>
    <mergeCell ref="H401:I401"/>
    <mergeCell ref="A402:E402"/>
    <mergeCell ref="F402:G402"/>
    <mergeCell ref="H402:I402"/>
    <mergeCell ref="A400:E400"/>
    <mergeCell ref="A403:E403"/>
    <mergeCell ref="F403:G403"/>
    <mergeCell ref="H403:I403"/>
    <mergeCell ref="A405:E405"/>
    <mergeCell ref="F405:G405"/>
    <mergeCell ref="H405:I405"/>
    <mergeCell ref="A404:E404"/>
    <mergeCell ref="F404:G404"/>
    <mergeCell ref="H404:I404"/>
    <mergeCell ref="A413:I413"/>
    <mergeCell ref="A415:E416"/>
    <mergeCell ref="F415:G416"/>
    <mergeCell ref="H415:I416"/>
    <mergeCell ref="A417:E417"/>
    <mergeCell ref="F417:G417"/>
    <mergeCell ref="H417:I417"/>
    <mergeCell ref="A418:E418"/>
    <mergeCell ref="F418:G418"/>
    <mergeCell ref="H418:I418"/>
    <mergeCell ref="A422:E422"/>
    <mergeCell ref="F422:G422"/>
    <mergeCell ref="H422:I422"/>
    <mergeCell ref="A419:E419"/>
    <mergeCell ref="F419:G419"/>
    <mergeCell ref="H419:I419"/>
    <mergeCell ref="A420:E420"/>
    <mergeCell ref="F420:G420"/>
    <mergeCell ref="H420:I420"/>
    <mergeCell ref="A421:E421"/>
    <mergeCell ref="F421:G421"/>
    <mergeCell ref="H421:I421"/>
    <mergeCell ref="A423:E423"/>
    <mergeCell ref="F423:G423"/>
    <mergeCell ref="H423:I423"/>
    <mergeCell ref="A429:E429"/>
    <mergeCell ref="F429:G429"/>
    <mergeCell ref="H429:I429"/>
    <mergeCell ref="A424:E424"/>
    <mergeCell ref="F424:G424"/>
    <mergeCell ref="H424:I424"/>
    <mergeCell ref="A425:E425"/>
    <mergeCell ref="F425:G425"/>
    <mergeCell ref="H425:I425"/>
    <mergeCell ref="H432:I432"/>
    <mergeCell ref="H433:I433"/>
    <mergeCell ref="H434:I434"/>
    <mergeCell ref="F433:G433"/>
    <mergeCell ref="A426:E426"/>
    <mergeCell ref="F426:G426"/>
    <mergeCell ref="H426:I426"/>
    <mergeCell ref="A427:E427"/>
    <mergeCell ref="F427:G427"/>
    <mergeCell ref="H427:I427"/>
    <mergeCell ref="H435:I435"/>
    <mergeCell ref="A428:E428"/>
    <mergeCell ref="F428:G428"/>
    <mergeCell ref="H428:I428"/>
    <mergeCell ref="F431:G431"/>
    <mergeCell ref="H431:I431"/>
    <mergeCell ref="A433:E433"/>
    <mergeCell ref="A434:E434"/>
    <mergeCell ref="H430:I430"/>
    <mergeCell ref="A430:E430"/>
    <mergeCell ref="F434:G434"/>
    <mergeCell ref="F430:G430"/>
    <mergeCell ref="A431:E431"/>
    <mergeCell ref="A438:E438"/>
    <mergeCell ref="F438:G438"/>
    <mergeCell ref="F435:G435"/>
    <mergeCell ref="A432:E432"/>
    <mergeCell ref="F432:G432"/>
    <mergeCell ref="A435:E435"/>
    <mergeCell ref="F436:G436"/>
    <mergeCell ref="H436:I436"/>
    <mergeCell ref="A436:E436"/>
    <mergeCell ref="A441:E441"/>
    <mergeCell ref="F441:G441"/>
    <mergeCell ref="H441:I441"/>
    <mergeCell ref="A439:E439"/>
    <mergeCell ref="F439:G439"/>
    <mergeCell ref="A437:E437"/>
    <mergeCell ref="A442:E442"/>
    <mergeCell ref="H437:I437"/>
    <mergeCell ref="A440:E440"/>
    <mergeCell ref="F440:G440"/>
    <mergeCell ref="H440:I440"/>
    <mergeCell ref="H439:I439"/>
    <mergeCell ref="H438:I438"/>
    <mergeCell ref="F437:G437"/>
    <mergeCell ref="F464:G464"/>
    <mergeCell ref="H464:I464"/>
    <mergeCell ref="A465:E465"/>
    <mergeCell ref="F465:G465"/>
    <mergeCell ref="A445:E445"/>
    <mergeCell ref="F445:G445"/>
    <mergeCell ref="H445:I445"/>
    <mergeCell ref="A447:E448"/>
    <mergeCell ref="F448:G448"/>
    <mergeCell ref="H448:I448"/>
    <mergeCell ref="F446:G446"/>
    <mergeCell ref="H446:I446"/>
    <mergeCell ref="H447:I447"/>
    <mergeCell ref="F447:G447"/>
    <mergeCell ref="F451:G451"/>
    <mergeCell ref="A466:E466"/>
    <mergeCell ref="F466:G466"/>
    <mergeCell ref="H454:I454"/>
    <mergeCell ref="H466:I466"/>
    <mergeCell ref="A464:E464"/>
    <mergeCell ref="H484:I484"/>
    <mergeCell ref="H485:I485"/>
    <mergeCell ref="H486:I486"/>
    <mergeCell ref="H487:I487"/>
    <mergeCell ref="H488:I488"/>
    <mergeCell ref="F442:G442"/>
    <mergeCell ref="H442:I442"/>
    <mergeCell ref="H472:I472"/>
    <mergeCell ref="F473:G473"/>
    <mergeCell ref="H473:I473"/>
    <mergeCell ref="A488:E488"/>
    <mergeCell ref="F484:G484"/>
    <mergeCell ref="F485:G485"/>
    <mergeCell ref="F486:G486"/>
    <mergeCell ref="F487:G487"/>
    <mergeCell ref="F488:G488"/>
    <mergeCell ref="A484:E484"/>
    <mergeCell ref="A485:E485"/>
    <mergeCell ref="A486:E486"/>
    <mergeCell ref="A487:E487"/>
    <mergeCell ref="A452:E452"/>
    <mergeCell ref="F452:G452"/>
    <mergeCell ref="A150:E150"/>
    <mergeCell ref="F150:G150"/>
    <mergeCell ref="A446:E446"/>
    <mergeCell ref="A443:E443"/>
    <mergeCell ref="F443:G443"/>
    <mergeCell ref="A444:E444"/>
    <mergeCell ref="F444:G444"/>
    <mergeCell ref="A451:E451"/>
    <mergeCell ref="A449:E449"/>
    <mergeCell ref="F449:G449"/>
    <mergeCell ref="H449:I449"/>
    <mergeCell ref="A450:E450"/>
    <mergeCell ref="F450:G450"/>
    <mergeCell ref="H450:I450"/>
    <mergeCell ref="F503:G503"/>
    <mergeCell ref="H503:I503"/>
    <mergeCell ref="A494:I494"/>
    <mergeCell ref="A497:E498"/>
    <mergeCell ref="F497:G498"/>
    <mergeCell ref="H497:I498"/>
    <mergeCell ref="A499:E499"/>
    <mergeCell ref="F499:G499"/>
    <mergeCell ref="H499:I499"/>
    <mergeCell ref="A500:E500"/>
    <mergeCell ref="A504:E504"/>
    <mergeCell ref="F504:G504"/>
    <mergeCell ref="H504:I504"/>
    <mergeCell ref="A501:E501"/>
    <mergeCell ref="F501:G501"/>
    <mergeCell ref="H501:I501"/>
    <mergeCell ref="A502:E502"/>
    <mergeCell ref="F502:G502"/>
    <mergeCell ref="H502:I502"/>
    <mergeCell ref="A503:E503"/>
    <mergeCell ref="A483:E483"/>
    <mergeCell ref="F483:G483"/>
    <mergeCell ref="H483:I483"/>
    <mergeCell ref="A453:E453"/>
    <mergeCell ref="F453:G453"/>
    <mergeCell ref="H453:I453"/>
    <mergeCell ref="A468:I468"/>
    <mergeCell ref="A478:I478"/>
    <mergeCell ref="A480:E481"/>
    <mergeCell ref="F480:G481"/>
    <mergeCell ref="A181:E181"/>
    <mergeCell ref="H480:I481"/>
    <mergeCell ref="A482:E482"/>
    <mergeCell ref="F482:G482"/>
    <mergeCell ref="H482:I482"/>
    <mergeCell ref="H452:I452"/>
    <mergeCell ref="A472:E472"/>
    <mergeCell ref="F472:G472"/>
    <mergeCell ref="A470:E471"/>
    <mergeCell ref="F470:G471"/>
    <mergeCell ref="A189:E189"/>
    <mergeCell ref="H196:I196"/>
    <mergeCell ref="A164:I164"/>
    <mergeCell ref="A166:E167"/>
    <mergeCell ref="F166:G167"/>
    <mergeCell ref="H166:I167"/>
    <mergeCell ref="H182:I182"/>
    <mergeCell ref="A182:E182"/>
    <mergeCell ref="F182:G182"/>
    <mergeCell ref="A180:E180"/>
    <mergeCell ref="H474:I474"/>
    <mergeCell ref="H159:I159"/>
    <mergeCell ref="F193:G193"/>
    <mergeCell ref="H193:I193"/>
    <mergeCell ref="F170:G170"/>
    <mergeCell ref="H170:I170"/>
    <mergeCell ref="H470:I471"/>
    <mergeCell ref="H443:I443"/>
    <mergeCell ref="H444:I444"/>
    <mergeCell ref="H451:I451"/>
    <mergeCell ref="F500:G500"/>
    <mergeCell ref="H500:I500"/>
    <mergeCell ref="A489:E489"/>
    <mergeCell ref="F489:G489"/>
    <mergeCell ref="H489:I489"/>
    <mergeCell ref="A454:E454"/>
    <mergeCell ref="F454:G454"/>
    <mergeCell ref="A474:E474"/>
    <mergeCell ref="F474:G474"/>
    <mergeCell ref="A473:E473"/>
    <mergeCell ref="H187:I187"/>
    <mergeCell ref="A188:E188"/>
    <mergeCell ref="A176:I176"/>
    <mergeCell ref="A178:E179"/>
    <mergeCell ref="F178:G179"/>
    <mergeCell ref="H178:I179"/>
    <mergeCell ref="H185:I185"/>
    <mergeCell ref="F188:G188"/>
    <mergeCell ref="H188:I188"/>
    <mergeCell ref="F185:G185"/>
    <mergeCell ref="H180:I180"/>
    <mergeCell ref="A168:E168"/>
    <mergeCell ref="F168:G168"/>
    <mergeCell ref="H168:I168"/>
    <mergeCell ref="A170:E170"/>
    <mergeCell ref="A173:E173"/>
    <mergeCell ref="F173:G173"/>
    <mergeCell ref="H173:I173"/>
    <mergeCell ref="A198:E198"/>
    <mergeCell ref="H169:I169"/>
    <mergeCell ref="A172:E172"/>
    <mergeCell ref="F172:G172"/>
    <mergeCell ref="H172:I172"/>
    <mergeCell ref="A169:E169"/>
    <mergeCell ref="A171:E171"/>
    <mergeCell ref="F171:G171"/>
    <mergeCell ref="H171:I171"/>
    <mergeCell ref="F180:G180"/>
    <mergeCell ref="H156:I156"/>
    <mergeCell ref="F156:G156"/>
    <mergeCell ref="A156:E156"/>
    <mergeCell ref="F169:G169"/>
    <mergeCell ref="H161:I161"/>
    <mergeCell ref="A158:E158"/>
    <mergeCell ref="F160:G160"/>
    <mergeCell ref="H160:I160"/>
    <mergeCell ref="F158:G158"/>
    <mergeCell ref="H158:I158"/>
    <mergeCell ref="A293:E293"/>
    <mergeCell ref="F293:G293"/>
    <mergeCell ref="H293:I293"/>
    <mergeCell ref="A275:E275"/>
    <mergeCell ref="F275:G275"/>
    <mergeCell ref="H275:I275"/>
    <mergeCell ref="A276:E276"/>
    <mergeCell ref="F276:G276"/>
    <mergeCell ref="H276:I276"/>
    <mergeCell ref="A277:E277"/>
    <mergeCell ref="F208:G208"/>
    <mergeCell ref="A211:E211"/>
    <mergeCell ref="F211:G211"/>
    <mergeCell ref="A209:E209"/>
    <mergeCell ref="F209:G209"/>
    <mergeCell ref="H281:I281"/>
    <mergeCell ref="A228:E228"/>
    <mergeCell ref="F228:G228"/>
    <mergeCell ref="F227:G227"/>
    <mergeCell ref="H227:I227"/>
    <mergeCell ref="A284:E284"/>
    <mergeCell ref="A294:E294"/>
    <mergeCell ref="F294:G294"/>
    <mergeCell ref="H294:I294"/>
    <mergeCell ref="F284:G284"/>
    <mergeCell ref="H284:I284"/>
    <mergeCell ref="A286:E286"/>
    <mergeCell ref="A292:E292"/>
    <mergeCell ref="F292:G292"/>
    <mergeCell ref="H292:I292"/>
    <mergeCell ref="A279:E279"/>
    <mergeCell ref="F279:G279"/>
    <mergeCell ref="H279:I279"/>
    <mergeCell ref="F278:G278"/>
    <mergeCell ref="F213:G213"/>
    <mergeCell ref="F221:G221"/>
    <mergeCell ref="F217:G217"/>
    <mergeCell ref="H217:I217"/>
    <mergeCell ref="H219:I219"/>
    <mergeCell ref="A221:E221"/>
    <mergeCell ref="F277:G277"/>
    <mergeCell ref="H277:I277"/>
    <mergeCell ref="A278:E278"/>
    <mergeCell ref="H278:I278"/>
    <mergeCell ref="A199:E199"/>
    <mergeCell ref="A212:E212"/>
    <mergeCell ref="A216:E216"/>
    <mergeCell ref="F212:G212"/>
    <mergeCell ref="F216:G216"/>
    <mergeCell ref="A208:E208"/>
    <mergeCell ref="A388:E388"/>
    <mergeCell ref="F387:G387"/>
    <mergeCell ref="F388:G388"/>
    <mergeCell ref="H387:I387"/>
    <mergeCell ref="H388:I388"/>
    <mergeCell ref="A385:E385"/>
    <mergeCell ref="F385:G385"/>
    <mergeCell ref="H385:I385"/>
    <mergeCell ref="A387:E387"/>
    <mergeCell ref="A386:E386"/>
    <mergeCell ref="F386:G386"/>
    <mergeCell ref="H386:I386"/>
    <mergeCell ref="H157:I157"/>
    <mergeCell ref="A159:E159"/>
    <mergeCell ref="F159:G159"/>
    <mergeCell ref="F161:G161"/>
    <mergeCell ref="A161:E161"/>
    <mergeCell ref="A157:E157"/>
    <mergeCell ref="F157:G157"/>
    <mergeCell ref="A160:E160"/>
    <mergeCell ref="A214:E214"/>
    <mergeCell ref="A215:E215"/>
    <mergeCell ref="F214:G214"/>
    <mergeCell ref="F215:G215"/>
    <mergeCell ref="H214:I214"/>
    <mergeCell ref="H215:I215"/>
    <mergeCell ref="A243:E243"/>
    <mergeCell ref="F243:G243"/>
    <mergeCell ref="H243:I243"/>
    <mergeCell ref="A241:E241"/>
    <mergeCell ref="F241:G241"/>
    <mergeCell ref="H241:I241"/>
    <mergeCell ref="A242:E242"/>
    <mergeCell ref="F242:G242"/>
    <mergeCell ref="H242:I242"/>
    <mergeCell ref="A245:E245"/>
    <mergeCell ref="F245:G245"/>
    <mergeCell ref="H245:I245"/>
    <mergeCell ref="A244:E244"/>
    <mergeCell ref="F244:G244"/>
    <mergeCell ref="H244:I244"/>
    <mergeCell ref="A201:E201"/>
    <mergeCell ref="A202:E202"/>
    <mergeCell ref="F201:G201"/>
    <mergeCell ref="H201:I201"/>
    <mergeCell ref="F202:G202"/>
    <mergeCell ref="H202:I20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Zalaapáti</dc:creator>
  <cp:keywords/>
  <dc:description/>
  <cp:lastModifiedBy>user</cp:lastModifiedBy>
  <cp:lastPrinted>2014-03-24T10:54:32Z</cp:lastPrinted>
  <dcterms:created xsi:type="dcterms:W3CDTF">2009-02-05T07:36:46Z</dcterms:created>
  <dcterms:modified xsi:type="dcterms:W3CDTF">2014-03-24T10:54:40Z</dcterms:modified>
  <cp:category/>
  <cp:version/>
  <cp:contentType/>
  <cp:contentStatus/>
</cp:coreProperties>
</file>