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07" activeTab="0"/>
  </bookViews>
  <sheets>
    <sheet name="2.mell." sheetId="1" r:id="rId1"/>
  </sheets>
  <definedNames>
    <definedName name="_xlnm.Print_Area" localSheetId="0">'2.mell.'!$A$1:$J$130</definedName>
  </definedNames>
  <calcPr fullCalcOnLoad="1"/>
</workbook>
</file>

<file path=xl/sharedStrings.xml><?xml version="1.0" encoding="utf-8"?>
<sst xmlns="http://schemas.openxmlformats.org/spreadsheetml/2006/main" count="237" uniqueCount="213">
  <si>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</si>
  <si>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</si>
  <si>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</si>
  <si>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</si>
  <si>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</si>
  <si>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</si>
  <si>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</si>
  <si>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</si>
  <si>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</si>
  <si>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</si>
  <si>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</si>
  <si>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</si>
  <si>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</si>
  <si>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</si>
  <si>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</si>
  <si>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</si>
  <si>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</si>
  <si>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</si>
  <si>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</si>
  <si>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</si>
  <si>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</si>
  <si>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</si>
  <si>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</si>
  <si>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</si>
  <si>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</si>
  <si>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</si>
  <si>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</si>
  <si>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</si>
  <si>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</si>
  <si>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</si>
  <si>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</si>
  <si>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</si>
  <si>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</si>
  <si>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</si>
  <si>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</si>
  <si>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</si>
  <si>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</si>
  <si>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</si>
  <si>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</si>
  <si>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</si>
  <si>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</si>
  <si>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</si>
  <si>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</si>
  <si>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</si>
  <si>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</si>
  <si>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</si>
  <si>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</si>
  <si>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</si>
  <si>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</si>
  <si>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</si>
  <si>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</si>
  <si>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</si>
  <si>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</si>
  <si>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</si>
  <si>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</si>
  <si>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</si>
  <si>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</si>
  <si>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</si>
  <si>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</si>
  <si>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</si>
  <si>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</si>
  <si>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</si>
  <si>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</si>
  <si>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</si>
  <si>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</si>
  <si>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</si>
  <si>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</si>
  <si>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</si>
  <si>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</si>
  <si>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</si>
  <si>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</si>
  <si>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</si>
  <si>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</si>
  <si>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</si>
  <si>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</si>
  <si>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</si>
  <si>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</si>
  <si>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</si>
  <si>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</si>
  <si>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</si>
  <si>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</si>
  <si>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</si>
  <si>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</si>
  <si>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</si>
  <si>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</si>
  <si>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</si>
  <si>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</si>
  <si>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</si>
  <si>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</si>
  <si>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</si>
  <si>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</si>
  <si>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</si>
  <si>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</si>
  <si>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</si>
  <si>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</si>
  <si>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</si>
  <si>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</si>
  <si>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</si>
  <si>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</si>
  <si>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</si>
  <si>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</si>
  <si>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</si>
  <si>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</si>
  <si>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</si>
  <si>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</si>
  <si>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</si>
  <si>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</si>
  <si>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</si>
  <si>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</si>
  <si>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</si>
  <si>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</si>
  <si>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</si>
  <si>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</si>
  <si>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</si>
  <si>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</si>
  <si>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</si>
  <si>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</si>
  <si>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</si>
  <si>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</si>
  <si>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</si>
  <si>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</si>
  <si>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</si>
  <si>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</si>
  <si>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</si>
  <si>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</si>
  <si>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</si>
  <si>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</si>
  <si>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</si>
  <si>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</si>
  <si>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</si>
  <si>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</si>
  <si>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</si>
  <si>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</si>
  <si>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</si>
  <si>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</si>
  <si>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</si>
  <si>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</si>
  <si>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</si>
  <si>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</si>
  <si>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</si>
  <si>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</si>
  <si>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</si>
  <si>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</si>
  <si>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</si>
  <si>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</si>
  <si>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</si>
  <si>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</si>
  <si>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</si>
  <si>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</si>
  <si>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</si>
  <si>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</si>
  <si>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</si>
  <si>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</si>
  <si>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</si>
  <si>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</si>
  <si>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</si>
  <si>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</si>
  <si>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</si>
  <si>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</si>
  <si>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</si>
  <si>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</si>
  <si>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</si>
  <si>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</si>
  <si>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</si>
  <si>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</si>
  <si>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</si>
  <si>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</si>
  <si>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</si>
  <si>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</si>
  <si>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</si>
  <si>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</si>
  <si>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</si>
  <si>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</si>
  <si>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</si>
  <si>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</si>
  <si>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</si>
  <si>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</si>
  <si>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</si>
  <si>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</si>
  <si>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</si>
  <si>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</si>
  <si>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</si>
  <si>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</si>
  <si>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</si>
  <si>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</si>
  <si>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</si>
  <si>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</si>
  <si>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</si>
  <si>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</si>
  <si>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</si>
  <si>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</si>
  <si>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</si>
  <si>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</si>
  <si>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</si>
  <si>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</si>
  <si>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</si>
  <si>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</si>
  <si>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</si>
  <si>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>B E V É T E L E K összevont önkormányzati szinten</t>
  </si>
  <si>
    <t>K I A D Á S O K összevont önkormányzati szinten</t>
  </si>
  <si>
    <t>Települési önkormányzatok egyes köznevelési feladatainak támogatása</t>
  </si>
  <si>
    <t>I. Önkormányzatok működési támogatása összesen (1.1+….+1.6.)</t>
  </si>
  <si>
    <t>Egyéb áruhasználati és szolgáltatási adók</t>
  </si>
  <si>
    <t>2018. évi eredeti előirányzat Önkormányzat</t>
  </si>
  <si>
    <t>2018. évi módosított előirányzat Önkormányzat</t>
  </si>
  <si>
    <t>2018. évi eredeti előirányzat Polgármesteri Hivatal</t>
  </si>
  <si>
    <t>2018. évi módosított előirányzat Polgármesteri Hivatal</t>
  </si>
  <si>
    <t>2018. évi eredeti előirányzat Óvoda</t>
  </si>
  <si>
    <t>2018. évi módosított előirányzat Óvoda</t>
  </si>
  <si>
    <t xml:space="preserve">2018. évi összes eredeti előirányzat </t>
  </si>
  <si>
    <t xml:space="preserve">2018. évi összes módosított előirányzat </t>
  </si>
  <si>
    <t>VII. Egyéb működési célú átvett pénzeszközök  összesen (7.1.+…..+7.10.)</t>
  </si>
  <si>
    <t>VIII. Egyéb felhalmozási célú átvett pénzeszközök összesen (8.1+….+8.10.)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</si>
</sst>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_-* #,##0.0\ _F_t_-;\-* #,##0.0\ _F_t_-;_-* &quot;-&quot;??\ _F_t_-;_-@_-"/>
    <numFmt numFmtId="171" formatCode="#,##0_ ;\-#,##0\ "/>
  </numFmts>
  <fonts count="47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5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7" fillId="0" borderId="0" xfId="58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 indent="1"/>
      <protection/>
    </xf>
    <xf numFmtId="0" fontId="6" fillId="33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49" fontId="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1" xfId="58" applyFont="1" applyFill="1" applyBorder="1" applyAlignment="1" applyProtection="1">
      <alignment horizontal="left" vertical="center" wrapText="1" indent="1"/>
      <protection/>
    </xf>
    <xf numFmtId="49" fontId="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2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8" fillId="33" borderId="11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2"/>
      <protection/>
    </xf>
    <xf numFmtId="0" fontId="7" fillId="0" borderId="10" xfId="58" applyFont="1" applyFill="1" applyBorder="1" applyAlignment="1" applyProtection="1">
      <alignment horizontal="left" indent="1"/>
      <protection/>
    </xf>
    <xf numFmtId="166" fontId="6" fillId="0" borderId="11" xfId="58" applyNumberFormat="1" applyFont="1" applyFill="1" applyBorder="1" applyAlignment="1" applyProtection="1">
      <alignment horizontal="right" vertical="center" wrapText="1"/>
      <protection/>
    </xf>
    <xf numFmtId="166" fontId="6" fillId="0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58" applyNumberFormat="1" applyFont="1" applyFill="1" applyBorder="1" applyAlignment="1" applyProtection="1">
      <alignment horizontal="right" vertical="center" wrapText="1"/>
      <protection locked="0"/>
    </xf>
    <xf numFmtId="168" fontId="7" fillId="0" borderId="11" xfId="40" applyNumberFormat="1" applyFont="1" applyFill="1" applyBorder="1" applyAlignment="1" applyProtection="1">
      <alignment horizontal="right" vertical="center" wrapText="1"/>
      <protection locked="0"/>
    </xf>
    <xf numFmtId="168" fontId="7" fillId="0" borderId="11" xfId="40" applyNumberFormat="1" applyFont="1" applyFill="1" applyBorder="1" applyAlignment="1" applyProtection="1">
      <alignment horizontal="right" vertical="center" wrapText="1"/>
      <protection/>
    </xf>
    <xf numFmtId="168" fontId="6" fillId="0" borderId="11" xfId="40" applyNumberFormat="1" applyFont="1" applyFill="1" applyBorder="1" applyAlignment="1" applyProtection="1">
      <alignment horizontal="right" vertical="center" wrapText="1"/>
      <protection/>
    </xf>
    <xf numFmtId="0" fontId="7" fillId="0" borderId="11" xfId="58" applyFont="1" applyFill="1" applyBorder="1">
      <alignment/>
      <protection/>
    </xf>
    <xf numFmtId="168" fontId="7" fillId="0" borderId="11" xfId="40" applyNumberFormat="1" applyFont="1" applyFill="1" applyBorder="1" applyAlignment="1">
      <alignment/>
    </xf>
    <xf numFmtId="49" fontId="7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vertical="center" wrapText="1"/>
      <protection/>
    </xf>
    <xf numFmtId="0" fontId="6" fillId="33" borderId="11" xfId="58" applyFont="1" applyFill="1" applyBorder="1" applyAlignment="1" applyProtection="1">
      <alignment vertical="center" wrapText="1"/>
      <protection/>
    </xf>
    <xf numFmtId="0" fontId="6" fillId="33" borderId="12" xfId="58" applyFont="1" applyFill="1" applyBorder="1" applyAlignment="1" applyProtection="1">
      <alignment vertical="center" wrapText="1"/>
      <protection/>
    </xf>
    <xf numFmtId="166" fontId="6" fillId="0" borderId="11" xfId="58" applyNumberFormat="1" applyFont="1" applyFill="1" applyBorder="1" applyAlignment="1" applyProtection="1">
      <alignment vertical="center" wrapText="1"/>
      <protection/>
    </xf>
    <xf numFmtId="166" fontId="7" fillId="0" borderId="11" xfId="58" applyNumberFormat="1" applyFont="1" applyFill="1" applyBorder="1" applyAlignment="1" applyProtection="1">
      <alignment vertical="center" wrapText="1"/>
      <protection locked="0"/>
    </xf>
    <xf numFmtId="168" fontId="7" fillId="0" borderId="11" xfId="40" applyNumberFormat="1" applyFont="1" applyFill="1" applyBorder="1" applyAlignment="1" applyProtection="1">
      <alignment vertical="center" wrapText="1"/>
      <protection locked="0"/>
    </xf>
    <xf numFmtId="165" fontId="6" fillId="0" borderId="11" xfId="40" applyFont="1" applyFill="1" applyBorder="1" applyAlignment="1" applyProtection="1">
      <alignment vertical="center" wrapText="1"/>
      <protection/>
    </xf>
    <xf numFmtId="0" fontId="6" fillId="33" borderId="13" xfId="58" applyFont="1" applyFill="1" applyBorder="1" applyAlignment="1" applyProtection="1">
      <alignment horizontal="left" vertical="center" wrapText="1" indent="1"/>
      <protection/>
    </xf>
    <xf numFmtId="0" fontId="6" fillId="33" borderId="13" xfId="58" applyFont="1" applyFill="1" applyBorder="1" applyAlignment="1" applyProtection="1">
      <alignment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>
      <alignment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 indent="1"/>
      <protection/>
    </xf>
    <xf numFmtId="168" fontId="6" fillId="0" borderId="0" xfId="40" applyNumberFormat="1" applyFont="1" applyFill="1" applyBorder="1" applyAlignment="1" applyProtection="1">
      <alignment horizontal="right" vertical="center" wrapText="1"/>
      <protection/>
    </xf>
    <xf numFmtId="49" fontId="7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horizontal="left" vertical="center" wrapText="1" indent="1"/>
      <protection/>
    </xf>
    <xf numFmtId="168" fontId="7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0" xfId="58" applyFont="1" applyFill="1" applyBorder="1" applyAlignment="1" applyProtection="1">
      <alignment horizontal="left" indent="5"/>
      <protection/>
    </xf>
    <xf numFmtId="168" fontId="6" fillId="0" borderId="11" xfId="40" applyNumberFormat="1" applyFont="1" applyFill="1" applyBorder="1" applyAlignment="1" applyProtection="1">
      <alignment horizontal="right" vertical="center" wrapText="1"/>
      <protection locked="0"/>
    </xf>
    <xf numFmtId="168" fontId="6" fillId="0" borderId="11" xfId="40" applyNumberFormat="1" applyFont="1" applyFill="1" applyBorder="1" applyAlignment="1">
      <alignment/>
    </xf>
    <xf numFmtId="49" fontId="6" fillId="0" borderId="0" xfId="58" applyNumberFormat="1" applyFont="1" applyFill="1" applyBorder="1" applyAlignment="1" applyProtection="1">
      <alignment horizontal="left" vertical="center" wrapText="1" indent="1"/>
      <protection/>
    </xf>
    <xf numFmtId="168" fontId="7" fillId="0" borderId="0" xfId="40" applyNumberFormat="1" applyFont="1" applyFill="1" applyBorder="1" applyAlignment="1">
      <alignment/>
    </xf>
    <xf numFmtId="0" fontId="6" fillId="33" borderId="16" xfId="58" applyFont="1" applyFill="1" applyBorder="1" applyAlignment="1" applyProtection="1">
      <alignment horizontal="left" vertical="center" wrapText="1" indent="1"/>
      <protection/>
    </xf>
    <xf numFmtId="0" fontId="6" fillId="33" borderId="17" xfId="58" applyFont="1" applyFill="1" applyBorder="1" applyAlignment="1" applyProtection="1">
      <alignment horizontal="left" vertical="center" wrapText="1" inden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68" fontId="7" fillId="0" borderId="14" xfId="40" applyNumberFormat="1" applyFont="1" applyFill="1" applyBorder="1" applyAlignment="1" applyProtection="1">
      <alignment horizontal="right" vertical="center" wrapText="1"/>
      <protection/>
    </xf>
    <xf numFmtId="168" fontId="7" fillId="0" borderId="14" xfId="40" applyNumberFormat="1" applyFont="1" applyFill="1" applyBorder="1" applyAlignment="1">
      <alignment/>
    </xf>
    <xf numFmtId="0" fontId="6" fillId="33" borderId="15" xfId="58" applyFont="1" applyFill="1" applyBorder="1" applyAlignment="1" applyProtection="1">
      <alignment horizontal="left" vertical="center" wrapText="1" inden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168" fontId="7" fillId="0" borderId="16" xfId="40" applyNumberFormat="1" applyFont="1" applyFill="1" applyBorder="1" applyAlignment="1" applyProtection="1">
      <alignment horizontal="right" vertical="center" wrapText="1"/>
      <protection locked="0"/>
    </xf>
    <xf numFmtId="168" fontId="7" fillId="0" borderId="16" xfId="40" applyNumberFormat="1" applyFont="1" applyFill="1" applyBorder="1" applyAlignment="1">
      <alignment/>
    </xf>
    <xf numFmtId="49" fontId="6" fillId="33" borderId="13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9" xfId="58" applyNumberFormat="1" applyFont="1" applyFill="1" applyBorder="1" applyAlignment="1" applyProtection="1">
      <alignment horizontal="left" vertical="center" wrapText="1" indent="1"/>
      <protection/>
    </xf>
    <xf numFmtId="49" fontId="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indent="1"/>
      <protection/>
    </xf>
    <xf numFmtId="166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168" fontId="6" fillId="33" borderId="11" xfId="40" applyNumberFormat="1" applyFont="1" applyFill="1" applyBorder="1" applyAlignment="1">
      <alignment/>
    </xf>
    <xf numFmtId="168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8" fontId="6" fillId="33" borderId="11" xfId="40" applyNumberFormat="1" applyFont="1" applyFill="1" applyBorder="1" applyAlignment="1">
      <alignment vertical="center"/>
    </xf>
    <xf numFmtId="168" fontId="6" fillId="33" borderId="16" xfId="40" applyNumberFormat="1" applyFont="1" applyFill="1" applyBorder="1" applyAlignment="1" applyProtection="1">
      <alignment horizontal="right" vertical="center" wrapText="1"/>
      <protection/>
    </xf>
    <xf numFmtId="168" fontId="6" fillId="33" borderId="16" xfId="40" applyNumberFormat="1" applyFont="1" applyFill="1" applyBorder="1" applyAlignment="1">
      <alignment/>
    </xf>
    <xf numFmtId="168" fontId="6" fillId="33" borderId="13" xfId="40" applyNumberFormat="1" applyFont="1" applyFill="1" applyBorder="1" applyAlignment="1" applyProtection="1">
      <alignment horizontal="right" vertical="center" wrapText="1"/>
      <protection/>
    </xf>
    <xf numFmtId="168" fontId="6" fillId="33" borderId="13" xfId="40" applyNumberFormat="1" applyFont="1" applyFill="1" applyBorder="1" applyAlignment="1" applyProtection="1">
      <alignment horizontal="right" vertical="center" wrapText="1"/>
      <protection locked="0"/>
    </xf>
    <xf numFmtId="171" fontId="7" fillId="0" borderId="11" xfId="40" applyNumberFormat="1" applyFont="1" applyFill="1" applyBorder="1" applyAlignment="1" applyProtection="1">
      <alignment vertical="center" wrapText="1"/>
      <protection locked="0"/>
    </xf>
    <xf numFmtId="171" fontId="7" fillId="0" borderId="11" xfId="40" applyNumberFormat="1" applyFont="1" applyFill="1" applyBorder="1" applyAlignment="1" applyProtection="1">
      <alignment vertical="center" wrapText="1"/>
      <protection/>
    </xf>
    <xf numFmtId="171" fontId="6" fillId="0" borderId="11" xfId="40" applyNumberFormat="1" applyFont="1" applyFill="1" applyBorder="1" applyAlignment="1" applyProtection="1">
      <alignment vertical="center" wrapText="1"/>
      <protection locked="0"/>
    </xf>
    <xf numFmtId="166" fontId="1" fillId="0" borderId="0" xfId="58" applyNumberFormat="1" applyFont="1" applyFill="1">
      <alignment/>
      <protection/>
    </xf>
    <xf numFmtId="0" fontId="6" fillId="0" borderId="20" xfId="58" applyFont="1" applyFill="1" applyBorder="1" applyAlignment="1" applyProtection="1">
      <alignment horizontal="left" vertical="center" wrapText="1" indent="1"/>
      <protection/>
    </xf>
    <xf numFmtId="168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6" fillId="33" borderId="11" xfId="58" applyNumberFormat="1" applyFont="1" applyFill="1" applyBorder="1" applyAlignment="1" applyProtection="1">
      <alignment vertical="center" wrapText="1"/>
      <protection locked="0"/>
    </xf>
    <xf numFmtId="166" fontId="6" fillId="33" borderId="11" xfId="58" applyNumberFormat="1" applyFont="1" applyFill="1" applyBorder="1" applyAlignment="1" applyProtection="1">
      <alignment vertical="center" wrapText="1"/>
      <protection/>
    </xf>
    <xf numFmtId="166" fontId="6" fillId="33" borderId="12" xfId="58" applyNumberFormat="1" applyFont="1" applyFill="1" applyBorder="1" applyAlignment="1" applyProtection="1">
      <alignment vertical="center" wrapText="1"/>
      <protection/>
    </xf>
    <xf numFmtId="168" fontId="6" fillId="33" borderId="12" xfId="40" applyNumberFormat="1" applyFont="1" applyFill="1" applyBorder="1" applyAlignment="1">
      <alignment/>
    </xf>
    <xf numFmtId="0" fontId="2" fillId="0" borderId="0" xfId="58" applyFont="1" applyFill="1">
      <alignment/>
      <protection/>
    </xf>
    <xf numFmtId="166" fontId="2" fillId="0" borderId="0" xfId="58" applyNumberFormat="1" applyFont="1" applyFill="1">
      <alignment/>
      <protection/>
    </xf>
    <xf numFmtId="0" fontId="7" fillId="0" borderId="0" xfId="58" applyFont="1" applyFill="1" applyBorder="1" applyAlignment="1" applyProtection="1">
      <alignment horizontal="left" vertical="center" wrapText="1"/>
      <protection/>
    </xf>
    <xf numFmtId="0" fontId="2" fillId="0" borderId="0" xfId="58" applyFont="1" applyFill="1" applyBorder="1">
      <alignment/>
      <protection/>
    </xf>
    <xf numFmtId="166" fontId="1" fillId="0" borderId="21" xfId="58" applyNumberFormat="1" applyFont="1" applyFill="1" applyBorder="1" applyAlignment="1" applyProtection="1">
      <alignment horizontal="center" vertical="center"/>
      <protection/>
    </xf>
    <xf numFmtId="166" fontId="1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6" fontId="8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7" fillId="0" borderId="0" xfId="58" applyFont="1" applyFill="1" applyBorder="1" applyAlignment="1" applyProtection="1">
      <alignment horizontal="left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6" fillId="0" borderId="22" xfId="58" applyFont="1" applyFill="1" applyBorder="1" applyAlignment="1">
      <alignment horizontal="left" wrapText="1"/>
      <protection/>
    </xf>
    <xf numFmtId="0" fontId="7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6" fontId="6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view="pageLayout" zoomScale="80" zoomScaleNormal="90" zoomScaleSheetLayoutView="75" zoomScalePageLayoutView="80" workbookViewId="0" topLeftCell="A1">
      <selection activeCell="B8" sqref="B8"/>
    </sheetView>
  </sheetViews>
  <sheetFormatPr defaultColWidth="7.875" defaultRowHeight="12.75"/>
  <cols>
    <col min="1" max="1" width="8.875" style="83" customWidth="1"/>
    <col min="2" max="2" width="98.125" style="83" customWidth="1"/>
    <col min="3" max="4" width="22.125" style="83" customWidth="1"/>
    <col min="5" max="8" width="21.00390625" style="83" customWidth="1"/>
    <col min="9" max="9" width="22.50390625" style="83" bestFit="1" customWidth="1"/>
    <col min="10" max="10" width="22.625" style="83" bestFit="1" customWidth="1"/>
    <col min="11" max="11" width="7.875" style="83" customWidth="1"/>
    <col min="12" max="12" width="9.875" style="83" bestFit="1" customWidth="1"/>
    <col min="13" max="16384" width="7.875" style="83" customWidth="1"/>
  </cols>
  <sheetData>
    <row r="1" spans="1:10" ht="15.75" customHeight="1">
      <c r="A1" s="88" t="s">
        <v>198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55.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64.5" thickBot="1">
      <c r="A3" s="39" t="s">
        <v>14</v>
      </c>
      <c r="B3" s="40" t="s">
        <v>1</v>
      </c>
      <c r="C3" s="39" t="s">
        <v>203</v>
      </c>
      <c r="D3" s="39" t="s">
        <v>204</v>
      </c>
      <c r="E3" s="39" t="s">
        <v>205</v>
      </c>
      <c r="F3" s="39" t="s">
        <v>206</v>
      </c>
      <c r="G3" s="39" t="s">
        <v>207</v>
      </c>
      <c r="H3" s="39" t="s">
        <v>208</v>
      </c>
      <c r="I3" s="39" t="s">
        <v>209</v>
      </c>
      <c r="J3" s="39" t="s">
        <v>210</v>
      </c>
    </row>
    <row r="4" spans="1:10" s="1" customFormat="1" ht="12.75" customHeight="1">
      <c r="A4" s="8"/>
      <c r="B4" s="6" t="s">
        <v>121</v>
      </c>
      <c r="C4" s="19"/>
      <c r="D4" s="19"/>
      <c r="E4" s="26"/>
      <c r="F4" s="26"/>
      <c r="G4" s="26"/>
      <c r="H4" s="26"/>
      <c r="I4" s="26"/>
      <c r="J4" s="26"/>
    </row>
    <row r="5" spans="1:10" s="1" customFormat="1" ht="12.75" customHeight="1">
      <c r="A5" s="9" t="s">
        <v>25</v>
      </c>
      <c r="B5" s="16" t="s">
        <v>81</v>
      </c>
      <c r="C5" s="21">
        <v>87984688</v>
      </c>
      <c r="D5" s="21">
        <v>88047762</v>
      </c>
      <c r="E5" s="26"/>
      <c r="F5" s="26"/>
      <c r="G5" s="26"/>
      <c r="H5" s="26"/>
      <c r="I5" s="26">
        <f aca="true" t="shared" si="0" ref="I5:J9">C5</f>
        <v>87984688</v>
      </c>
      <c r="J5" s="26">
        <f t="shared" si="0"/>
        <v>88047762</v>
      </c>
    </row>
    <row r="6" spans="1:10" s="1" customFormat="1" ht="12.75" customHeight="1">
      <c r="A6" s="9" t="s">
        <v>26</v>
      </c>
      <c r="B6" s="16" t="s">
        <v>200</v>
      </c>
      <c r="C6" s="21">
        <v>44522600</v>
      </c>
      <c r="D6" s="21">
        <v>44522600</v>
      </c>
      <c r="E6" s="26"/>
      <c r="F6" s="26"/>
      <c r="G6" s="26"/>
      <c r="H6" s="26"/>
      <c r="I6" s="26">
        <f t="shared" si="0"/>
        <v>44522600</v>
      </c>
      <c r="J6" s="26">
        <f t="shared" si="0"/>
        <v>44522600</v>
      </c>
    </row>
    <row r="7" spans="1:10" s="1" customFormat="1" ht="12.75" customHeight="1">
      <c r="A7" s="9" t="s">
        <v>27</v>
      </c>
      <c r="B7" s="16" t="s">
        <v>82</v>
      </c>
      <c r="C7" s="21">
        <v>37778170</v>
      </c>
      <c r="D7" s="21">
        <v>38433322</v>
      </c>
      <c r="E7" s="26"/>
      <c r="F7" s="26"/>
      <c r="G7" s="26"/>
      <c r="H7" s="26"/>
      <c r="I7" s="26">
        <f t="shared" si="0"/>
        <v>37778170</v>
      </c>
      <c r="J7" s="26">
        <f t="shared" si="0"/>
        <v>38433322</v>
      </c>
    </row>
    <row r="8" spans="1:10" s="1" customFormat="1" ht="12.75" customHeight="1">
      <c r="A8" s="9" t="s">
        <v>28</v>
      </c>
      <c r="B8" s="16" t="s">
        <v>65</v>
      </c>
      <c r="C8" s="22">
        <v>4006310</v>
      </c>
      <c r="D8" s="22">
        <v>4006310</v>
      </c>
      <c r="E8" s="26"/>
      <c r="F8" s="26"/>
      <c r="G8" s="26"/>
      <c r="H8" s="26"/>
      <c r="I8" s="26">
        <f t="shared" si="0"/>
        <v>4006310</v>
      </c>
      <c r="J8" s="26">
        <f t="shared" si="0"/>
        <v>4006310</v>
      </c>
    </row>
    <row r="9" spans="1:10" s="1" customFormat="1" ht="12.75" customHeight="1">
      <c r="A9" s="9" t="s">
        <v>160</v>
      </c>
      <c r="B9" s="16" t="s">
        <v>83</v>
      </c>
      <c r="C9" s="22">
        <v>354800</v>
      </c>
      <c r="D9" s="22">
        <v>4101489</v>
      </c>
      <c r="E9" s="26"/>
      <c r="F9" s="26"/>
      <c r="G9" s="26"/>
      <c r="H9" s="26"/>
      <c r="I9" s="26">
        <f t="shared" si="0"/>
        <v>354800</v>
      </c>
      <c r="J9" s="26">
        <f t="shared" si="0"/>
        <v>4101489</v>
      </c>
    </row>
    <row r="10" spans="1:10" s="1" customFormat="1" ht="12.75" customHeight="1">
      <c r="A10" s="9" t="s">
        <v>29</v>
      </c>
      <c r="B10" s="16" t="s">
        <v>84</v>
      </c>
      <c r="C10" s="22">
        <v>0</v>
      </c>
      <c r="D10" s="22"/>
      <c r="E10" s="26"/>
      <c r="F10" s="26"/>
      <c r="G10" s="26"/>
      <c r="H10" s="26"/>
      <c r="I10" s="26"/>
      <c r="J10" s="26">
        <f>SUM(C10:G10)</f>
        <v>0</v>
      </c>
    </row>
    <row r="11" spans="1:10" s="1" customFormat="1" ht="12.75" customHeight="1">
      <c r="A11" s="10" t="s">
        <v>2</v>
      </c>
      <c r="B11" s="7" t="s">
        <v>201</v>
      </c>
      <c r="C11" s="65">
        <f>SUM(C5:C10)</f>
        <v>174646568</v>
      </c>
      <c r="D11" s="65">
        <f>SUM(D5:D10)</f>
        <v>179111483</v>
      </c>
      <c r="E11" s="66">
        <v>0</v>
      </c>
      <c r="F11" s="66"/>
      <c r="G11" s="66">
        <v>0</v>
      </c>
      <c r="H11" s="66"/>
      <c r="I11" s="66">
        <f>SUM(I5:I10)</f>
        <v>174646568</v>
      </c>
      <c r="J11" s="66">
        <f>SUM(J5:J10)</f>
        <v>179111483</v>
      </c>
    </row>
    <row r="12" spans="1:10" s="1" customFormat="1" ht="12.75" customHeight="1">
      <c r="A12" s="8"/>
      <c r="B12" s="6" t="s">
        <v>125</v>
      </c>
      <c r="C12" s="19"/>
      <c r="D12" s="19"/>
      <c r="E12" s="26"/>
      <c r="F12" s="26"/>
      <c r="G12" s="26"/>
      <c r="H12" s="26"/>
      <c r="I12" s="26"/>
      <c r="J12" s="26"/>
    </row>
    <row r="13" spans="1:10" s="1" customFormat="1" ht="12.75" customHeight="1">
      <c r="A13" s="9" t="s">
        <v>31</v>
      </c>
      <c r="B13" s="17" t="s">
        <v>85</v>
      </c>
      <c r="C13" s="22"/>
      <c r="D13" s="22">
        <v>646334</v>
      </c>
      <c r="E13" s="22"/>
      <c r="F13" s="22"/>
      <c r="G13" s="22"/>
      <c r="H13" s="22"/>
      <c r="I13" s="22">
        <f>C13+E13+G13</f>
        <v>0</v>
      </c>
      <c r="J13" s="22">
        <f>D13+F13+H13</f>
        <v>646334</v>
      </c>
    </row>
    <row r="14" spans="1:10" s="1" customFormat="1" ht="12.75" customHeight="1">
      <c r="A14" s="9" t="s">
        <v>32</v>
      </c>
      <c r="B14" s="17" t="s">
        <v>86</v>
      </c>
      <c r="C14" s="22"/>
      <c r="D14" s="22">
        <v>697050</v>
      </c>
      <c r="E14" s="22"/>
      <c r="F14" s="22"/>
      <c r="G14" s="22"/>
      <c r="H14" s="22"/>
      <c r="I14" s="22">
        <f aca="true" t="shared" si="1" ref="I14:I21">C14+E14+G14</f>
        <v>0</v>
      </c>
      <c r="J14" s="22">
        <f aca="true" t="shared" si="2" ref="J14:J21">D14+F14+H14</f>
        <v>697050</v>
      </c>
    </row>
    <row r="15" spans="1:10" s="1" customFormat="1" ht="12.75" customHeight="1">
      <c r="A15" s="9" t="s">
        <v>33</v>
      </c>
      <c r="B15" s="17" t="s">
        <v>88</v>
      </c>
      <c r="C15" s="22"/>
      <c r="D15" s="22"/>
      <c r="E15" s="22"/>
      <c r="F15" s="22"/>
      <c r="G15" s="22"/>
      <c r="H15" s="22"/>
      <c r="I15" s="22">
        <f t="shared" si="1"/>
        <v>0</v>
      </c>
      <c r="J15" s="22">
        <f t="shared" si="2"/>
        <v>0</v>
      </c>
    </row>
    <row r="16" spans="1:10" s="1" customFormat="1" ht="12.75" customHeight="1">
      <c r="A16" s="9" t="s">
        <v>34</v>
      </c>
      <c r="B16" s="17" t="s">
        <v>89</v>
      </c>
      <c r="C16" s="22"/>
      <c r="D16" s="22"/>
      <c r="E16" s="22">
        <v>0</v>
      </c>
      <c r="F16" s="22">
        <v>1074876</v>
      </c>
      <c r="G16" s="22"/>
      <c r="H16" s="22"/>
      <c r="I16" s="22">
        <f t="shared" si="1"/>
        <v>0</v>
      </c>
      <c r="J16" s="22">
        <f t="shared" si="2"/>
        <v>1074876</v>
      </c>
    </row>
    <row r="17" spans="1:10" s="1" customFormat="1" ht="12.75" customHeight="1">
      <c r="A17" s="9" t="s">
        <v>35</v>
      </c>
      <c r="B17" s="17" t="s">
        <v>90</v>
      </c>
      <c r="C17" s="22">
        <v>5507000</v>
      </c>
      <c r="D17" s="22">
        <v>5487700</v>
      </c>
      <c r="E17" s="26"/>
      <c r="F17" s="26"/>
      <c r="G17" s="26"/>
      <c r="H17" s="26"/>
      <c r="I17" s="22">
        <f t="shared" si="1"/>
        <v>5507000</v>
      </c>
      <c r="J17" s="22">
        <f t="shared" si="2"/>
        <v>5487700</v>
      </c>
    </row>
    <row r="18" spans="1:10" s="1" customFormat="1" ht="12.75" customHeight="1">
      <c r="A18" s="9" t="s">
        <v>39</v>
      </c>
      <c r="B18" s="17" t="s">
        <v>91</v>
      </c>
      <c r="C18" s="22">
        <v>5500000</v>
      </c>
      <c r="D18" s="22">
        <v>4769097</v>
      </c>
      <c r="E18" s="26"/>
      <c r="F18" s="26"/>
      <c r="G18" s="26"/>
      <c r="H18" s="26"/>
      <c r="I18" s="22">
        <f t="shared" si="1"/>
        <v>5500000</v>
      </c>
      <c r="J18" s="22">
        <f t="shared" si="2"/>
        <v>4769097</v>
      </c>
    </row>
    <row r="19" spans="1:10" s="1" customFormat="1" ht="12.75" customHeight="1">
      <c r="A19" s="9" t="s">
        <v>40</v>
      </c>
      <c r="B19" s="17" t="s">
        <v>93</v>
      </c>
      <c r="C19" s="22"/>
      <c r="D19" s="22"/>
      <c r="E19" s="26"/>
      <c r="F19" s="26"/>
      <c r="G19" s="26"/>
      <c r="H19" s="26"/>
      <c r="I19" s="22">
        <f t="shared" si="1"/>
        <v>0</v>
      </c>
      <c r="J19" s="22">
        <f t="shared" si="2"/>
        <v>0</v>
      </c>
    </row>
    <row r="20" spans="1:10" s="1" customFormat="1" ht="12.75" customHeight="1">
      <c r="A20" s="9" t="s">
        <v>61</v>
      </c>
      <c r="B20" s="17" t="s">
        <v>94</v>
      </c>
      <c r="C20" s="22"/>
      <c r="D20" s="22"/>
      <c r="E20" s="26"/>
      <c r="F20" s="26"/>
      <c r="G20" s="26"/>
      <c r="H20" s="26"/>
      <c r="I20" s="22">
        <f t="shared" si="1"/>
        <v>0</v>
      </c>
      <c r="J20" s="22">
        <f t="shared" si="2"/>
        <v>0</v>
      </c>
    </row>
    <row r="21" spans="1:10" s="1" customFormat="1" ht="12.75" customHeight="1">
      <c r="A21" s="9" t="s">
        <v>62</v>
      </c>
      <c r="B21" s="17" t="s">
        <v>95</v>
      </c>
      <c r="C21" s="22"/>
      <c r="D21" s="22"/>
      <c r="E21" s="26"/>
      <c r="F21" s="26"/>
      <c r="G21" s="26"/>
      <c r="H21" s="26"/>
      <c r="I21" s="22">
        <f t="shared" si="1"/>
        <v>0</v>
      </c>
      <c r="J21" s="22">
        <f t="shared" si="2"/>
        <v>0</v>
      </c>
    </row>
    <row r="22" spans="1:10" s="1" customFormat="1" ht="12.75" customHeight="1">
      <c r="A22" s="9" t="s">
        <v>63</v>
      </c>
      <c r="B22" s="17" t="s">
        <v>96</v>
      </c>
      <c r="C22" s="22"/>
      <c r="D22" s="22"/>
      <c r="E22" s="26"/>
      <c r="F22" s="26"/>
      <c r="G22" s="26"/>
      <c r="H22" s="26"/>
      <c r="I22" s="26"/>
      <c r="J22" s="26"/>
    </row>
    <row r="23" spans="1:10" s="1" customFormat="1" ht="12.75" customHeight="1">
      <c r="A23" s="10" t="s">
        <v>3</v>
      </c>
      <c r="B23" s="7" t="s">
        <v>159</v>
      </c>
      <c r="C23" s="67">
        <f>SUM(C14:C18)</f>
        <v>11007000</v>
      </c>
      <c r="D23" s="67">
        <f>SUM(D14:D18)</f>
        <v>10953847</v>
      </c>
      <c r="E23" s="66">
        <f>SUM(E13:E22)</f>
        <v>0</v>
      </c>
      <c r="F23" s="66">
        <f>SUM(F13:F22)</f>
        <v>1074876</v>
      </c>
      <c r="G23" s="66"/>
      <c r="H23" s="66"/>
      <c r="I23" s="66">
        <f>SUM(I13:I18)</f>
        <v>11007000</v>
      </c>
      <c r="J23" s="66">
        <f>SUM(J13:J18)</f>
        <v>12675057</v>
      </c>
    </row>
    <row r="24" spans="1:10" s="1" customFormat="1" ht="12.75" customHeight="1">
      <c r="A24" s="9"/>
      <c r="B24" s="6" t="s">
        <v>122</v>
      </c>
      <c r="C24" s="23"/>
      <c r="D24" s="23"/>
      <c r="E24" s="26"/>
      <c r="F24" s="26"/>
      <c r="G24" s="26"/>
      <c r="H24" s="26"/>
      <c r="I24" s="26"/>
      <c r="J24" s="26"/>
    </row>
    <row r="25" spans="1:10" s="1" customFormat="1" ht="12.75" customHeight="1">
      <c r="A25" s="9" t="s">
        <v>15</v>
      </c>
      <c r="B25" s="17" t="s">
        <v>107</v>
      </c>
      <c r="C25" s="22"/>
      <c r="D25" s="22">
        <v>18448065</v>
      </c>
      <c r="E25" s="26"/>
      <c r="F25" s="26"/>
      <c r="G25" s="26"/>
      <c r="H25" s="26"/>
      <c r="I25" s="26"/>
      <c r="J25" s="26">
        <v>18448065</v>
      </c>
    </row>
    <row r="26" spans="1:10" s="1" customFormat="1" ht="12.75" customHeight="1">
      <c r="A26" s="9" t="s">
        <v>16</v>
      </c>
      <c r="B26" s="17" t="s">
        <v>97</v>
      </c>
      <c r="C26" s="22"/>
      <c r="D26" s="22"/>
      <c r="E26" s="26"/>
      <c r="F26" s="26"/>
      <c r="G26" s="26"/>
      <c r="H26" s="26"/>
      <c r="I26" s="26"/>
      <c r="J26" s="26"/>
    </row>
    <row r="27" spans="1:10" s="1" customFormat="1" ht="12.75" customHeight="1">
      <c r="A27" s="9" t="s">
        <v>70</v>
      </c>
      <c r="B27" s="17" t="s">
        <v>98</v>
      </c>
      <c r="C27" s="22"/>
      <c r="D27" s="22"/>
      <c r="E27" s="26"/>
      <c r="F27" s="26"/>
      <c r="G27" s="26"/>
      <c r="H27" s="26"/>
      <c r="I27" s="26"/>
      <c r="J27" s="26"/>
    </row>
    <row r="28" spans="1:10" s="1" customFormat="1" ht="12.75" customHeight="1">
      <c r="A28" s="9" t="s">
        <v>17</v>
      </c>
      <c r="B28" s="17" t="s">
        <v>101</v>
      </c>
      <c r="C28" s="22"/>
      <c r="D28" s="22"/>
      <c r="E28" s="26"/>
      <c r="F28" s="26"/>
      <c r="G28" s="26"/>
      <c r="H28" s="26"/>
      <c r="I28" s="26"/>
      <c r="J28" s="26"/>
    </row>
    <row r="29" spans="1:10" s="1" customFormat="1" ht="12.75" customHeight="1">
      <c r="A29" s="9" t="s">
        <v>43</v>
      </c>
      <c r="B29" s="17" t="s">
        <v>102</v>
      </c>
      <c r="C29" s="22"/>
      <c r="D29" s="22"/>
      <c r="E29" s="26"/>
      <c r="F29" s="26"/>
      <c r="G29" s="26"/>
      <c r="H29" s="26"/>
      <c r="I29" s="26"/>
      <c r="J29" s="26"/>
    </row>
    <row r="30" spans="1:10" s="1" customFormat="1" ht="12.75" customHeight="1">
      <c r="A30" s="9" t="s">
        <v>44</v>
      </c>
      <c r="B30" s="17" t="s">
        <v>99</v>
      </c>
      <c r="C30" s="22"/>
      <c r="D30" s="22"/>
      <c r="E30" s="26"/>
      <c r="F30" s="26"/>
      <c r="G30" s="26"/>
      <c r="H30" s="26"/>
      <c r="I30" s="26"/>
      <c r="J30" s="26"/>
    </row>
    <row r="31" spans="1:10" s="1" customFormat="1" ht="12.75" customHeight="1">
      <c r="A31" s="9" t="s">
        <v>45</v>
      </c>
      <c r="B31" s="17" t="s">
        <v>100</v>
      </c>
      <c r="C31" s="22"/>
      <c r="D31" s="22"/>
      <c r="E31" s="26"/>
      <c r="F31" s="26"/>
      <c r="G31" s="26"/>
      <c r="H31" s="26"/>
      <c r="I31" s="26"/>
      <c r="J31" s="26"/>
    </row>
    <row r="32" spans="1:10" s="1" customFormat="1" ht="12.75" customHeight="1">
      <c r="A32" s="9" t="s">
        <v>46</v>
      </c>
      <c r="B32" s="17" t="s">
        <v>103</v>
      </c>
      <c r="C32" s="22"/>
      <c r="D32" s="22"/>
      <c r="E32" s="26"/>
      <c r="F32" s="26"/>
      <c r="G32" s="26"/>
      <c r="H32" s="26"/>
      <c r="I32" s="26"/>
      <c r="J32" s="26"/>
    </row>
    <row r="33" spans="1:10" s="1" customFormat="1" ht="12.75" customHeight="1">
      <c r="A33" s="9" t="s">
        <v>71</v>
      </c>
      <c r="B33" s="17" t="s">
        <v>104</v>
      </c>
      <c r="C33" s="22"/>
      <c r="D33" s="22"/>
      <c r="E33" s="26"/>
      <c r="F33" s="26"/>
      <c r="G33" s="26"/>
      <c r="H33" s="26"/>
      <c r="I33" s="26"/>
      <c r="J33" s="26"/>
    </row>
    <row r="34" spans="1:10" s="1" customFormat="1" ht="12.75" customHeight="1">
      <c r="A34" s="9" t="s">
        <v>77</v>
      </c>
      <c r="B34" s="17" t="s">
        <v>105</v>
      </c>
      <c r="C34" s="22"/>
      <c r="D34" s="22"/>
      <c r="E34" s="26"/>
      <c r="F34" s="26"/>
      <c r="G34" s="26"/>
      <c r="H34" s="26"/>
      <c r="I34" s="26"/>
      <c r="J34" s="26"/>
    </row>
    <row r="35" spans="1:10" s="1" customFormat="1" ht="12.75" customHeight="1">
      <c r="A35" s="9" t="s">
        <v>79</v>
      </c>
      <c r="B35" s="17" t="s">
        <v>106</v>
      </c>
      <c r="C35" s="22"/>
      <c r="D35" s="22"/>
      <c r="E35" s="26"/>
      <c r="F35" s="26"/>
      <c r="G35" s="26"/>
      <c r="H35" s="26"/>
      <c r="I35" s="26"/>
      <c r="J35" s="26"/>
    </row>
    <row r="36" spans="1:10" s="1" customFormat="1" ht="12.75" customHeight="1">
      <c r="A36" s="10" t="s">
        <v>4</v>
      </c>
      <c r="B36" s="7" t="s">
        <v>161</v>
      </c>
      <c r="C36" s="67">
        <f>SUM(C25:C35)</f>
        <v>0</v>
      </c>
      <c r="D36" s="67">
        <f>SUM(D25:D35)</f>
        <v>18448065</v>
      </c>
      <c r="E36" s="67">
        <f aca="true" t="shared" si="3" ref="E36:J36">SUM(E25:E35)</f>
        <v>0</v>
      </c>
      <c r="F36" s="67">
        <f t="shared" si="3"/>
        <v>0</v>
      </c>
      <c r="G36" s="67">
        <f t="shared" si="3"/>
        <v>0</v>
      </c>
      <c r="H36" s="67">
        <f t="shared" si="3"/>
        <v>0</v>
      </c>
      <c r="I36" s="67">
        <f t="shared" si="3"/>
        <v>0</v>
      </c>
      <c r="J36" s="67">
        <f t="shared" si="3"/>
        <v>18448065</v>
      </c>
    </row>
    <row r="37" spans="1:10" s="1" customFormat="1" ht="12.75" customHeight="1">
      <c r="A37" s="12"/>
      <c r="B37" s="6" t="s">
        <v>123</v>
      </c>
      <c r="C37" s="47"/>
      <c r="D37" s="47"/>
      <c r="E37" s="48"/>
      <c r="F37" s="48"/>
      <c r="G37" s="48"/>
      <c r="H37" s="48"/>
      <c r="I37" s="48"/>
      <c r="J37" s="48"/>
    </row>
    <row r="38" spans="1:10" s="1" customFormat="1" ht="12.75" customHeight="1">
      <c r="A38" s="9" t="s">
        <v>18</v>
      </c>
      <c r="B38" s="16" t="s">
        <v>115</v>
      </c>
      <c r="C38" s="22">
        <v>8500000</v>
      </c>
      <c r="D38" s="22">
        <v>8500000</v>
      </c>
      <c r="E38" s="26"/>
      <c r="F38" s="26"/>
      <c r="G38" s="26"/>
      <c r="H38" s="26"/>
      <c r="I38" s="26">
        <f aca="true" t="shared" si="4" ref="I38:J42">C38</f>
        <v>8500000</v>
      </c>
      <c r="J38" s="26">
        <f t="shared" si="4"/>
        <v>8500000</v>
      </c>
    </row>
    <row r="39" spans="1:10" s="1" customFormat="1" ht="12.75" customHeight="1">
      <c r="A39" s="9" t="s">
        <v>19</v>
      </c>
      <c r="B39" s="16" t="s">
        <v>116</v>
      </c>
      <c r="C39" s="22">
        <v>35000000</v>
      </c>
      <c r="D39" s="22">
        <v>35000000</v>
      </c>
      <c r="E39" s="26"/>
      <c r="F39" s="26"/>
      <c r="G39" s="26"/>
      <c r="H39" s="26"/>
      <c r="I39" s="26">
        <f t="shared" si="4"/>
        <v>35000000</v>
      </c>
      <c r="J39" s="26">
        <f t="shared" si="4"/>
        <v>35000000</v>
      </c>
    </row>
    <row r="40" spans="1:10" s="1" customFormat="1" ht="12.75" customHeight="1">
      <c r="A40" s="9" t="s">
        <v>157</v>
      </c>
      <c r="B40" s="16" t="s">
        <v>117</v>
      </c>
      <c r="C40" s="22">
        <v>9000000</v>
      </c>
      <c r="D40" s="22">
        <v>9000000</v>
      </c>
      <c r="E40" s="26"/>
      <c r="F40" s="26"/>
      <c r="G40" s="26"/>
      <c r="H40" s="26"/>
      <c r="I40" s="26">
        <f t="shared" si="4"/>
        <v>9000000</v>
      </c>
      <c r="J40" s="26">
        <f t="shared" si="4"/>
        <v>9000000</v>
      </c>
    </row>
    <row r="41" spans="1:10" s="1" customFormat="1" ht="12.75" customHeight="1">
      <c r="A41" s="9" t="s">
        <v>158</v>
      </c>
      <c r="B41" s="16" t="s">
        <v>202</v>
      </c>
      <c r="C41" s="22">
        <v>0</v>
      </c>
      <c r="D41" s="22"/>
      <c r="E41" s="26"/>
      <c r="F41" s="26"/>
      <c r="G41" s="26"/>
      <c r="H41" s="26"/>
      <c r="I41" s="26">
        <f t="shared" si="4"/>
        <v>0</v>
      </c>
      <c r="J41" s="26">
        <f t="shared" si="4"/>
        <v>0</v>
      </c>
    </row>
    <row r="42" spans="1:10" s="1" customFormat="1" ht="12.75" customHeight="1">
      <c r="A42" s="9" t="s">
        <v>158</v>
      </c>
      <c r="B42" s="16" t="s">
        <v>118</v>
      </c>
      <c r="C42" s="22">
        <v>2200000</v>
      </c>
      <c r="D42" s="22">
        <v>2200000</v>
      </c>
      <c r="E42" s="26"/>
      <c r="F42" s="26"/>
      <c r="G42" s="26"/>
      <c r="H42" s="26"/>
      <c r="I42" s="26">
        <f t="shared" si="4"/>
        <v>2200000</v>
      </c>
      <c r="J42" s="26">
        <f t="shared" si="4"/>
        <v>2200000</v>
      </c>
    </row>
    <row r="43" spans="1:10" s="1" customFormat="1" ht="12.75" customHeight="1">
      <c r="A43" s="10" t="s">
        <v>5</v>
      </c>
      <c r="B43" s="7" t="s">
        <v>162</v>
      </c>
      <c r="C43" s="67">
        <f>SUM(C38:C42)</f>
        <v>54700000</v>
      </c>
      <c r="D43" s="67">
        <f>SUM(D38:D42)</f>
        <v>54700000</v>
      </c>
      <c r="E43" s="66"/>
      <c r="F43" s="66"/>
      <c r="G43" s="66"/>
      <c r="H43" s="66"/>
      <c r="I43" s="66">
        <f>SUM(I38:I42)</f>
        <v>54700000</v>
      </c>
      <c r="J43" s="66">
        <f>SUM(J38:J42)</f>
        <v>54700000</v>
      </c>
    </row>
    <row r="44" spans="1:10" s="1" customFormat="1" ht="12.75" customHeight="1">
      <c r="A44" s="12"/>
      <c r="B44" s="6" t="s">
        <v>124</v>
      </c>
      <c r="C44" s="19"/>
      <c r="D44" s="19"/>
      <c r="E44" s="26"/>
      <c r="F44" s="26"/>
      <c r="G44" s="26"/>
      <c r="H44" s="26"/>
      <c r="I44" s="26"/>
      <c r="J44" s="26"/>
    </row>
    <row r="45" spans="1:10" s="1" customFormat="1" ht="12.75" customHeight="1">
      <c r="A45" s="9" t="s">
        <v>20</v>
      </c>
      <c r="B45" s="16" t="s">
        <v>66</v>
      </c>
      <c r="C45" s="22"/>
      <c r="D45" s="22"/>
      <c r="E45" s="26"/>
      <c r="F45" s="26"/>
      <c r="G45" s="26"/>
      <c r="H45" s="26"/>
      <c r="I45" s="26"/>
      <c r="J45" s="26"/>
    </row>
    <row r="46" spans="1:10" s="1" customFormat="1" ht="12.75" customHeight="1">
      <c r="A46" s="9" t="s">
        <v>21</v>
      </c>
      <c r="B46" s="16" t="s">
        <v>67</v>
      </c>
      <c r="C46" s="22">
        <v>0</v>
      </c>
      <c r="D46" s="22"/>
      <c r="E46" s="26">
        <v>7842000</v>
      </c>
      <c r="F46" s="26">
        <v>7842000</v>
      </c>
      <c r="G46" s="26"/>
      <c r="H46" s="26"/>
      <c r="I46" s="26">
        <f>C46+E46+G46</f>
        <v>7842000</v>
      </c>
      <c r="J46" s="26">
        <f>D46+F46+H46</f>
        <v>7842000</v>
      </c>
    </row>
    <row r="47" spans="1:10" s="1" customFormat="1" ht="12.75" customHeight="1">
      <c r="A47" s="9" t="s">
        <v>22</v>
      </c>
      <c r="B47" s="16" t="s">
        <v>68</v>
      </c>
      <c r="C47" s="22">
        <f>6010000-780000</f>
        <v>5230000</v>
      </c>
      <c r="D47" s="22">
        <v>5230000</v>
      </c>
      <c r="E47" s="26">
        <v>780000</v>
      </c>
      <c r="F47" s="26">
        <v>780000</v>
      </c>
      <c r="G47" s="26"/>
      <c r="H47" s="26"/>
      <c r="I47" s="26">
        <f aca="true" t="shared" si="5" ref="I47:I55">C47+E47+G47</f>
        <v>6010000</v>
      </c>
      <c r="J47" s="26">
        <f aca="true" t="shared" si="6" ref="J47:J55">D47+F47+H47</f>
        <v>6010000</v>
      </c>
    </row>
    <row r="48" spans="1:10" s="1" customFormat="1" ht="12.75" customHeight="1">
      <c r="A48" s="9" t="s">
        <v>48</v>
      </c>
      <c r="B48" s="16" t="s">
        <v>69</v>
      </c>
      <c r="C48" s="22">
        <v>48000</v>
      </c>
      <c r="D48" s="22">
        <v>48000</v>
      </c>
      <c r="E48" s="26">
        <v>0</v>
      </c>
      <c r="F48" s="26"/>
      <c r="G48" s="26"/>
      <c r="H48" s="26"/>
      <c r="I48" s="26">
        <f t="shared" si="5"/>
        <v>48000</v>
      </c>
      <c r="J48" s="26">
        <f t="shared" si="6"/>
        <v>48000</v>
      </c>
    </row>
    <row r="49" spans="1:10" s="1" customFormat="1" ht="12.75" customHeight="1">
      <c r="A49" s="9" t="s">
        <v>49</v>
      </c>
      <c r="B49" s="16" t="s">
        <v>72</v>
      </c>
      <c r="C49" s="21">
        <v>6760000</v>
      </c>
      <c r="D49" s="21">
        <v>6760000</v>
      </c>
      <c r="E49" s="26">
        <v>0</v>
      </c>
      <c r="F49" s="26"/>
      <c r="G49" s="26">
        <v>200000</v>
      </c>
      <c r="H49" s="26">
        <v>200000</v>
      </c>
      <c r="I49" s="26">
        <f t="shared" si="5"/>
        <v>6960000</v>
      </c>
      <c r="J49" s="26">
        <f t="shared" si="6"/>
        <v>6960000</v>
      </c>
    </row>
    <row r="50" spans="1:10" s="1" customFormat="1" ht="12.75" customHeight="1">
      <c r="A50" s="9" t="s">
        <v>50</v>
      </c>
      <c r="B50" s="16" t="s">
        <v>73</v>
      </c>
      <c r="C50" s="22">
        <v>3220000</v>
      </c>
      <c r="D50" s="22">
        <v>3220000</v>
      </c>
      <c r="E50" s="26">
        <v>0</v>
      </c>
      <c r="F50" s="26">
        <v>12960</v>
      </c>
      <c r="G50" s="26"/>
      <c r="H50" s="26"/>
      <c r="I50" s="26">
        <f t="shared" si="5"/>
        <v>3220000</v>
      </c>
      <c r="J50" s="26">
        <f t="shared" si="6"/>
        <v>3232960</v>
      </c>
    </row>
    <row r="51" spans="1:10" s="1" customFormat="1" ht="12.75" customHeight="1">
      <c r="A51" s="9" t="s">
        <v>51</v>
      </c>
      <c r="B51" s="16" t="s">
        <v>74</v>
      </c>
      <c r="C51" s="21"/>
      <c r="D51" s="21"/>
      <c r="E51" s="26"/>
      <c r="F51" s="26"/>
      <c r="G51" s="26"/>
      <c r="H51" s="26"/>
      <c r="I51" s="26">
        <f t="shared" si="5"/>
        <v>0</v>
      </c>
      <c r="J51" s="26">
        <f t="shared" si="6"/>
        <v>0</v>
      </c>
    </row>
    <row r="52" spans="1:10" s="1" customFormat="1" ht="12.75" customHeight="1">
      <c r="A52" s="9" t="s">
        <v>52</v>
      </c>
      <c r="B52" s="16" t="s">
        <v>75</v>
      </c>
      <c r="C52" s="21">
        <v>0</v>
      </c>
      <c r="D52" s="21">
        <v>56</v>
      </c>
      <c r="E52" s="26">
        <v>0</v>
      </c>
      <c r="F52" s="26">
        <v>4</v>
      </c>
      <c r="G52" s="26"/>
      <c r="H52" s="26"/>
      <c r="I52" s="26">
        <f t="shared" si="5"/>
        <v>0</v>
      </c>
      <c r="J52" s="26">
        <f t="shared" si="6"/>
        <v>60</v>
      </c>
    </row>
    <row r="53" spans="1:10" s="1" customFormat="1" ht="12.75" customHeight="1">
      <c r="A53" s="9" t="s">
        <v>163</v>
      </c>
      <c r="B53" s="16" t="s">
        <v>76</v>
      </c>
      <c r="C53" s="21"/>
      <c r="D53" s="21"/>
      <c r="E53" s="26"/>
      <c r="F53" s="26"/>
      <c r="G53" s="26"/>
      <c r="H53" s="26"/>
      <c r="I53" s="26">
        <f t="shared" si="5"/>
        <v>0</v>
      </c>
      <c r="J53" s="26">
        <f t="shared" si="6"/>
        <v>0</v>
      </c>
    </row>
    <row r="54" spans="1:10" s="1" customFormat="1" ht="12.75" customHeight="1">
      <c r="A54" s="9" t="s">
        <v>164</v>
      </c>
      <c r="B54" s="16" t="s">
        <v>78</v>
      </c>
      <c r="C54" s="21">
        <v>0</v>
      </c>
      <c r="D54" s="21">
        <v>525418</v>
      </c>
      <c r="E54" s="26"/>
      <c r="F54" s="26"/>
      <c r="G54" s="26"/>
      <c r="H54" s="26"/>
      <c r="I54" s="26">
        <f t="shared" si="5"/>
        <v>0</v>
      </c>
      <c r="J54" s="26">
        <f t="shared" si="6"/>
        <v>525418</v>
      </c>
    </row>
    <row r="55" spans="1:10" s="1" customFormat="1" ht="12.75" customHeight="1">
      <c r="A55" s="9" t="s">
        <v>165</v>
      </c>
      <c r="B55" s="16" t="s">
        <v>80</v>
      </c>
      <c r="C55" s="21"/>
      <c r="D55" s="21"/>
      <c r="E55" s="26"/>
      <c r="F55" s="26"/>
      <c r="G55" s="26"/>
      <c r="H55" s="26"/>
      <c r="I55" s="26">
        <f t="shared" si="5"/>
        <v>0</v>
      </c>
      <c r="J55" s="26">
        <f t="shared" si="6"/>
        <v>0</v>
      </c>
    </row>
    <row r="56" spans="1:10" s="1" customFormat="1" ht="12.75" customHeight="1">
      <c r="A56" s="11" t="s">
        <v>6</v>
      </c>
      <c r="B56" s="7" t="s">
        <v>167</v>
      </c>
      <c r="C56" s="65">
        <f>SUM(C45:C54)</f>
        <v>15258000</v>
      </c>
      <c r="D56" s="65">
        <f>SUM(D45:D54)</f>
        <v>15783474</v>
      </c>
      <c r="E56" s="66">
        <f>SUM(E44:E55)</f>
        <v>8622000</v>
      </c>
      <c r="F56" s="66">
        <f>SUM(F44:F55)</f>
        <v>8634964</v>
      </c>
      <c r="G56" s="66">
        <f>SUM(G44:G55)</f>
        <v>200000</v>
      </c>
      <c r="H56" s="66">
        <f>SUM(H44:H55)</f>
        <v>200000</v>
      </c>
      <c r="I56" s="66">
        <f>SUM(I45:I55)</f>
        <v>24080000</v>
      </c>
      <c r="J56" s="66">
        <f>SUM(J45:J55)</f>
        <v>24618438</v>
      </c>
    </row>
    <row r="57" spans="1:10" s="1" customFormat="1" ht="12.75" customHeight="1">
      <c r="A57" s="8"/>
      <c r="B57" s="6" t="s">
        <v>131</v>
      </c>
      <c r="C57" s="20"/>
      <c r="D57" s="20"/>
      <c r="E57" s="48"/>
      <c r="F57" s="48"/>
      <c r="G57" s="48"/>
      <c r="H57" s="48"/>
      <c r="I57" s="48"/>
      <c r="J57" s="48"/>
    </row>
    <row r="58" spans="1:10" s="1" customFormat="1" ht="12.75" customHeight="1">
      <c r="A58" s="9" t="s">
        <v>166</v>
      </c>
      <c r="B58" s="16" t="s">
        <v>127</v>
      </c>
      <c r="C58" s="22"/>
      <c r="D58" s="22"/>
      <c r="E58" s="26"/>
      <c r="F58" s="26"/>
      <c r="G58" s="26"/>
      <c r="H58" s="26"/>
      <c r="I58" s="26"/>
      <c r="J58" s="26"/>
    </row>
    <row r="59" spans="1:10" s="1" customFormat="1" ht="12.75" customHeight="1">
      <c r="A59" s="9" t="s">
        <v>23</v>
      </c>
      <c r="B59" s="16" t="s">
        <v>128</v>
      </c>
      <c r="C59" s="22"/>
      <c r="D59" s="22"/>
      <c r="E59" s="26"/>
      <c r="F59" s="26"/>
      <c r="G59" s="26"/>
      <c r="H59" s="26"/>
      <c r="I59" s="26"/>
      <c r="J59" s="26">
        <f>SUM(C59:E59)</f>
        <v>0</v>
      </c>
    </row>
    <row r="60" spans="1:10" s="1" customFormat="1" ht="12.75" customHeight="1">
      <c r="A60" s="9" t="s">
        <v>87</v>
      </c>
      <c r="B60" s="18" t="s">
        <v>129</v>
      </c>
      <c r="C60" s="22"/>
      <c r="D60" s="22"/>
      <c r="E60" s="26"/>
      <c r="F60" s="26"/>
      <c r="G60" s="26"/>
      <c r="H60" s="26"/>
      <c r="I60" s="26"/>
      <c r="J60" s="26"/>
    </row>
    <row r="61" spans="1:10" s="1" customFormat="1" ht="12.75" customHeight="1">
      <c r="A61" s="9" t="s">
        <v>92</v>
      </c>
      <c r="B61" s="18" t="s">
        <v>130</v>
      </c>
      <c r="C61" s="22"/>
      <c r="D61" s="22"/>
      <c r="E61" s="26"/>
      <c r="F61" s="26"/>
      <c r="G61" s="26"/>
      <c r="H61" s="26"/>
      <c r="I61" s="26"/>
      <c r="J61" s="26"/>
    </row>
    <row r="62" spans="1:10" s="1" customFormat="1" ht="12.75" customHeight="1">
      <c r="A62" s="10" t="s">
        <v>7</v>
      </c>
      <c r="B62" s="7" t="s">
        <v>168</v>
      </c>
      <c r="C62" s="67">
        <f>SUM(C57:C61)</f>
        <v>0</v>
      </c>
      <c r="D62" s="67"/>
      <c r="E62" s="66"/>
      <c r="F62" s="66"/>
      <c r="G62" s="66"/>
      <c r="H62" s="66"/>
      <c r="I62" s="66"/>
      <c r="J62" s="66">
        <f>SUM(C62:E62)</f>
        <v>0</v>
      </c>
    </row>
    <row r="63" spans="1:10" s="1" customFormat="1" ht="12.75" customHeight="1">
      <c r="A63" s="8"/>
      <c r="B63" s="6" t="s">
        <v>132</v>
      </c>
      <c r="C63" s="24"/>
      <c r="D63" s="24"/>
      <c r="E63" s="26"/>
      <c r="F63" s="26"/>
      <c r="G63" s="26"/>
      <c r="H63" s="26"/>
      <c r="I63" s="26"/>
      <c r="J63" s="26"/>
    </row>
    <row r="64" spans="1:10" s="1" customFormat="1" ht="12.75" customHeight="1">
      <c r="A64" s="9" t="s">
        <v>169</v>
      </c>
      <c r="B64" s="16" t="s">
        <v>134</v>
      </c>
      <c r="C64" s="22">
        <v>42000</v>
      </c>
      <c r="D64" s="22">
        <v>42000</v>
      </c>
      <c r="E64" s="26">
        <v>0</v>
      </c>
      <c r="F64" s="26"/>
      <c r="G64" s="26"/>
      <c r="H64" s="26"/>
      <c r="I64" s="26">
        <v>42000</v>
      </c>
      <c r="J64" s="26">
        <v>42000</v>
      </c>
    </row>
    <row r="65" spans="1:10" s="1" customFormat="1" ht="12.75" customHeight="1">
      <c r="A65" s="9" t="s">
        <v>24</v>
      </c>
      <c r="B65" s="16" t="s">
        <v>135</v>
      </c>
      <c r="C65" s="22"/>
      <c r="D65" s="22"/>
      <c r="E65" s="26"/>
      <c r="F65" s="26"/>
      <c r="G65" s="26"/>
      <c r="H65" s="26"/>
      <c r="I65" s="26"/>
      <c r="J65" s="26"/>
    </row>
    <row r="66" spans="1:10" s="1" customFormat="1" ht="12.75" customHeight="1">
      <c r="A66" s="9" t="s">
        <v>53</v>
      </c>
      <c r="B66" s="16" t="s">
        <v>136</v>
      </c>
      <c r="C66" s="22"/>
      <c r="D66" s="22"/>
      <c r="E66" s="26">
        <v>0</v>
      </c>
      <c r="F66" s="26"/>
      <c r="G66" s="26"/>
      <c r="H66" s="26"/>
      <c r="I66" s="26"/>
      <c r="J66" s="26">
        <f>SUM(C66:E66)</f>
        <v>0</v>
      </c>
    </row>
    <row r="67" spans="1:10" s="1" customFormat="1" ht="12.75" customHeight="1">
      <c r="A67" s="9" t="s">
        <v>108</v>
      </c>
      <c r="B67" s="16" t="s">
        <v>133</v>
      </c>
      <c r="C67" s="22"/>
      <c r="D67" s="22"/>
      <c r="E67" s="26"/>
      <c r="F67" s="26"/>
      <c r="G67" s="26"/>
      <c r="H67" s="26"/>
      <c r="I67" s="26"/>
      <c r="J67" s="26"/>
    </row>
    <row r="68" spans="1:10" s="1" customFormat="1" ht="12.75" customHeight="1">
      <c r="A68" s="9" t="s">
        <v>109</v>
      </c>
      <c r="B68" s="16" t="s">
        <v>137</v>
      </c>
      <c r="C68" s="22"/>
      <c r="D68" s="22"/>
      <c r="E68" s="26"/>
      <c r="F68" s="26"/>
      <c r="G68" s="26"/>
      <c r="H68" s="26"/>
      <c r="I68" s="26"/>
      <c r="J68" s="26"/>
    </row>
    <row r="69" spans="1:10" s="1" customFormat="1" ht="12.75" customHeight="1">
      <c r="A69" s="9"/>
      <c r="B69" s="16" t="s">
        <v>138</v>
      </c>
      <c r="C69" s="22"/>
      <c r="D69" s="22"/>
      <c r="E69" s="26"/>
      <c r="F69" s="26"/>
      <c r="G69" s="26"/>
      <c r="H69" s="26"/>
      <c r="I69" s="26"/>
      <c r="J69" s="26"/>
    </row>
    <row r="70" spans="1:10" s="1" customFormat="1" ht="12.75" customHeight="1">
      <c r="A70" s="9" t="s">
        <v>110</v>
      </c>
      <c r="B70" s="16" t="s">
        <v>139</v>
      </c>
      <c r="C70" s="22">
        <v>0</v>
      </c>
      <c r="D70" s="22"/>
      <c r="E70" s="26">
        <v>0</v>
      </c>
      <c r="F70" s="26"/>
      <c r="G70" s="26"/>
      <c r="H70" s="26"/>
      <c r="I70" s="26"/>
      <c r="J70" s="26">
        <v>0</v>
      </c>
    </row>
    <row r="71" spans="1:10" s="1" customFormat="1" ht="12.75" customHeight="1">
      <c r="A71" s="9" t="s">
        <v>111</v>
      </c>
      <c r="B71" s="16" t="s">
        <v>140</v>
      </c>
      <c r="C71" s="22"/>
      <c r="D71" s="22"/>
      <c r="E71" s="26"/>
      <c r="F71" s="26"/>
      <c r="G71" s="26"/>
      <c r="H71" s="26"/>
      <c r="I71" s="26"/>
      <c r="J71" s="26"/>
    </row>
    <row r="72" spans="1:10" s="1" customFormat="1" ht="12.75" customHeight="1">
      <c r="A72" s="9" t="s">
        <v>112</v>
      </c>
      <c r="B72" s="16" t="s">
        <v>141</v>
      </c>
      <c r="C72" s="22"/>
      <c r="D72" s="22"/>
      <c r="E72" s="26"/>
      <c r="F72" s="26"/>
      <c r="G72" s="26"/>
      <c r="H72" s="26"/>
      <c r="I72" s="26"/>
      <c r="J72" s="26"/>
    </row>
    <row r="73" spans="1:10" s="1" customFormat="1" ht="12.75" customHeight="1">
      <c r="A73" s="9" t="s">
        <v>113</v>
      </c>
      <c r="B73" s="16" t="s">
        <v>142</v>
      </c>
      <c r="C73" s="22"/>
      <c r="D73" s="22"/>
      <c r="E73" s="26"/>
      <c r="F73" s="26"/>
      <c r="G73" s="26"/>
      <c r="H73" s="26"/>
      <c r="I73" s="26"/>
      <c r="J73" s="26"/>
    </row>
    <row r="74" spans="1:10" s="1" customFormat="1" ht="12.75" customHeight="1">
      <c r="A74" s="9" t="s">
        <v>114</v>
      </c>
      <c r="B74" s="16" t="s">
        <v>143</v>
      </c>
      <c r="C74" s="22"/>
      <c r="D74" s="22"/>
      <c r="E74" s="26"/>
      <c r="F74" s="26"/>
      <c r="G74" s="26"/>
      <c r="H74" s="26"/>
      <c r="I74" s="26"/>
      <c r="J74" s="26"/>
    </row>
    <row r="75" spans="1:10" s="1" customFormat="1" ht="12.75" customHeight="1">
      <c r="A75" s="10" t="s">
        <v>8</v>
      </c>
      <c r="B75" s="7" t="s">
        <v>211</v>
      </c>
      <c r="C75" s="67">
        <f>SUM(C64:C70)</f>
        <v>42000</v>
      </c>
      <c r="D75" s="67">
        <f>SUM(D64:D70)</f>
        <v>42000</v>
      </c>
      <c r="E75" s="67">
        <f aca="true" t="shared" si="7" ref="E75:J75">SUM(E64:E70)</f>
        <v>0</v>
      </c>
      <c r="F75" s="67">
        <f t="shared" si="7"/>
        <v>0</v>
      </c>
      <c r="G75" s="67">
        <f t="shared" si="7"/>
        <v>0</v>
      </c>
      <c r="H75" s="67">
        <f t="shared" si="7"/>
        <v>0</v>
      </c>
      <c r="I75" s="67">
        <f t="shared" si="7"/>
        <v>42000</v>
      </c>
      <c r="J75" s="67">
        <f t="shared" si="7"/>
        <v>42000</v>
      </c>
    </row>
    <row r="76" spans="1:10" s="1" customFormat="1" ht="12.75" customHeight="1">
      <c r="A76" s="12"/>
      <c r="B76" s="6" t="s">
        <v>144</v>
      </c>
      <c r="C76" s="47"/>
      <c r="D76" s="47"/>
      <c r="E76" s="48"/>
      <c r="F76" s="48"/>
      <c r="G76" s="48"/>
      <c r="H76" s="48"/>
      <c r="I76" s="48"/>
      <c r="J76" s="48"/>
    </row>
    <row r="77" spans="1:10" s="1" customFormat="1" ht="12.75" customHeight="1">
      <c r="A77" s="9" t="s">
        <v>54</v>
      </c>
      <c r="B77" s="16" t="s">
        <v>145</v>
      </c>
      <c r="C77" s="47"/>
      <c r="D77" s="47"/>
      <c r="E77" s="48"/>
      <c r="F77" s="48"/>
      <c r="G77" s="48"/>
      <c r="H77" s="48"/>
      <c r="I77" s="48"/>
      <c r="J77" s="48"/>
    </row>
    <row r="78" spans="1:10" s="1" customFormat="1" ht="12.75" customHeight="1">
      <c r="A78" s="9" t="s">
        <v>55</v>
      </c>
      <c r="B78" s="16" t="s">
        <v>146</v>
      </c>
      <c r="C78" s="47"/>
      <c r="D78" s="47"/>
      <c r="E78" s="48"/>
      <c r="F78" s="48"/>
      <c r="G78" s="48"/>
      <c r="H78" s="48"/>
      <c r="I78" s="48"/>
      <c r="J78" s="48"/>
    </row>
    <row r="79" spans="1:10" s="1" customFormat="1" ht="12.75" customHeight="1">
      <c r="A79" s="9" t="s">
        <v>119</v>
      </c>
      <c r="B79" s="16" t="s">
        <v>147</v>
      </c>
      <c r="C79" s="47"/>
      <c r="D79" s="47"/>
      <c r="E79" s="48"/>
      <c r="F79" s="48"/>
      <c r="G79" s="48"/>
      <c r="H79" s="48"/>
      <c r="I79" s="48"/>
      <c r="J79" s="48"/>
    </row>
    <row r="80" spans="1:10" s="1" customFormat="1" ht="12.75" customHeight="1">
      <c r="A80" s="9" t="s">
        <v>120</v>
      </c>
      <c r="B80" s="16" t="s">
        <v>148</v>
      </c>
      <c r="C80" s="47"/>
      <c r="D80" s="22">
        <v>163104969</v>
      </c>
      <c r="E80" s="48"/>
      <c r="F80" s="48"/>
      <c r="G80" s="48"/>
      <c r="H80" s="48"/>
      <c r="I80" s="48"/>
      <c r="J80" s="48">
        <v>163104969</v>
      </c>
    </row>
    <row r="81" spans="1:10" s="1" customFormat="1" ht="12.75" customHeight="1">
      <c r="A81" s="9" t="s">
        <v>170</v>
      </c>
      <c r="B81" s="16" t="s">
        <v>149</v>
      </c>
      <c r="C81" s="47"/>
      <c r="D81" s="47"/>
      <c r="E81" s="48"/>
      <c r="F81" s="48"/>
      <c r="G81" s="48"/>
      <c r="H81" s="48"/>
      <c r="I81" s="48"/>
      <c r="J81" s="48"/>
    </row>
    <row r="82" spans="1:10" s="1" customFormat="1" ht="12.75" customHeight="1">
      <c r="A82" s="9"/>
      <c r="B82" s="16" t="s">
        <v>150</v>
      </c>
      <c r="C82" s="47"/>
      <c r="D82" s="47"/>
      <c r="E82" s="48"/>
      <c r="F82" s="48"/>
      <c r="G82" s="48"/>
      <c r="H82" s="48"/>
      <c r="I82" s="48"/>
      <c r="J82" s="48"/>
    </row>
    <row r="83" spans="1:10" s="1" customFormat="1" ht="12.75" customHeight="1">
      <c r="A83" s="9" t="s">
        <v>171</v>
      </c>
      <c r="B83" s="16" t="s">
        <v>151</v>
      </c>
      <c r="C83" s="47"/>
      <c r="D83" s="47"/>
      <c r="E83" s="48"/>
      <c r="F83" s="48"/>
      <c r="G83" s="48"/>
      <c r="H83" s="48"/>
      <c r="I83" s="48"/>
      <c r="J83" s="48"/>
    </row>
    <row r="84" spans="1:10" s="1" customFormat="1" ht="12.75" customHeight="1">
      <c r="A84" s="9" t="s">
        <v>172</v>
      </c>
      <c r="B84" s="16" t="s">
        <v>152</v>
      </c>
      <c r="C84" s="47"/>
      <c r="D84" s="47"/>
      <c r="E84" s="48"/>
      <c r="F84" s="48"/>
      <c r="G84" s="48"/>
      <c r="H84" s="48"/>
      <c r="I84" s="48"/>
      <c r="J84" s="48"/>
    </row>
    <row r="85" spans="1:10" s="1" customFormat="1" ht="12.75" customHeight="1">
      <c r="A85" s="9" t="s">
        <v>173</v>
      </c>
      <c r="B85" s="16" t="s">
        <v>153</v>
      </c>
      <c r="C85" s="47"/>
      <c r="D85" s="47"/>
      <c r="E85" s="48"/>
      <c r="F85" s="48"/>
      <c r="G85" s="48"/>
      <c r="H85" s="48"/>
      <c r="I85" s="48"/>
      <c r="J85" s="48"/>
    </row>
    <row r="86" spans="1:10" s="1" customFormat="1" ht="12.75" customHeight="1">
      <c r="A86" s="9" t="s">
        <v>174</v>
      </c>
      <c r="B86" s="16" t="s">
        <v>154</v>
      </c>
      <c r="C86" s="47"/>
      <c r="D86" s="47"/>
      <c r="E86" s="48"/>
      <c r="F86" s="48"/>
      <c r="G86" s="48"/>
      <c r="H86" s="48"/>
      <c r="I86" s="48"/>
      <c r="J86" s="48"/>
    </row>
    <row r="87" spans="1:10" s="1" customFormat="1" ht="12.75" customHeight="1">
      <c r="A87" s="9" t="s">
        <v>175</v>
      </c>
      <c r="B87" s="16" t="s">
        <v>155</v>
      </c>
      <c r="C87" s="47"/>
      <c r="D87" s="47"/>
      <c r="E87" s="26"/>
      <c r="F87" s="26"/>
      <c r="G87" s="26"/>
      <c r="H87" s="26"/>
      <c r="I87" s="26"/>
      <c r="J87" s="48"/>
    </row>
    <row r="88" spans="1:10" s="1" customFormat="1" ht="12.75" customHeight="1" thickBot="1">
      <c r="A88" s="51" t="s">
        <v>9</v>
      </c>
      <c r="B88" s="52" t="s">
        <v>212</v>
      </c>
      <c r="C88" s="69"/>
      <c r="D88" s="69"/>
      <c r="E88" s="70">
        <f>SUM(E77:E87)</f>
        <v>0</v>
      </c>
      <c r="F88" s="70"/>
      <c r="G88" s="70"/>
      <c r="H88" s="70"/>
      <c r="I88" s="70"/>
      <c r="J88" s="70">
        <f>SUM(J77:J87)</f>
        <v>163104969</v>
      </c>
    </row>
    <row r="89" spans="1:10" s="1" customFormat="1" ht="20.25" customHeight="1" thickBot="1">
      <c r="A89" s="35"/>
      <c r="B89" s="56" t="s">
        <v>156</v>
      </c>
      <c r="C89" s="71">
        <f aca="true" t="shared" si="8" ref="C89:I89">C11+C23+C43+C56+C62+C75</f>
        <v>255653568</v>
      </c>
      <c r="D89" s="71">
        <f t="shared" si="8"/>
        <v>260590804</v>
      </c>
      <c r="E89" s="71">
        <f t="shared" si="8"/>
        <v>8622000</v>
      </c>
      <c r="F89" s="71">
        <f t="shared" si="8"/>
        <v>9709840</v>
      </c>
      <c r="G89" s="71">
        <f t="shared" si="8"/>
        <v>200000</v>
      </c>
      <c r="H89" s="71">
        <f t="shared" si="8"/>
        <v>200000</v>
      </c>
      <c r="I89" s="71">
        <f t="shared" si="8"/>
        <v>264475568</v>
      </c>
      <c r="J89" s="71">
        <f>J11+J23+J43+J56+J62+J75+J88+J36</f>
        <v>452700012</v>
      </c>
    </row>
    <row r="90" spans="1:10" s="1" customFormat="1" ht="12" customHeight="1">
      <c r="A90" s="62" t="s">
        <v>126</v>
      </c>
      <c r="B90" s="53" t="s">
        <v>176</v>
      </c>
      <c r="C90" s="54"/>
      <c r="D90" s="54"/>
      <c r="E90" s="55"/>
      <c r="F90" s="55"/>
      <c r="G90" s="55"/>
      <c r="H90" s="55"/>
      <c r="I90" s="55"/>
      <c r="J90" s="55"/>
    </row>
    <row r="91" spans="1:10" s="1" customFormat="1" ht="12" customHeight="1">
      <c r="A91" s="9" t="s">
        <v>10</v>
      </c>
      <c r="B91" s="16" t="s">
        <v>177</v>
      </c>
      <c r="C91" s="22">
        <v>0</v>
      </c>
      <c r="D91" s="22"/>
      <c r="E91" s="26"/>
      <c r="F91" s="26"/>
      <c r="G91" s="26"/>
      <c r="H91" s="26"/>
      <c r="I91" s="26"/>
      <c r="J91" s="26">
        <f>SUM(C91:E91)</f>
        <v>0</v>
      </c>
    </row>
    <row r="92" spans="1:10" s="1" customFormat="1" ht="18" customHeight="1" thickBot="1">
      <c r="A92" s="63" t="s">
        <v>11</v>
      </c>
      <c r="B92" s="57" t="s">
        <v>178</v>
      </c>
      <c r="C92" s="58">
        <f>112251000-8260000-433000</f>
        <v>103558000</v>
      </c>
      <c r="D92" s="58">
        <f>127402608-8532172-544087</f>
        <v>118326349</v>
      </c>
      <c r="E92" s="59">
        <v>8260000</v>
      </c>
      <c r="F92" s="59">
        <v>8532172</v>
      </c>
      <c r="G92" s="59">
        <v>433000</v>
      </c>
      <c r="H92" s="59">
        <v>544087</v>
      </c>
      <c r="I92" s="59">
        <f>C92+E92+G92</f>
        <v>112251000</v>
      </c>
      <c r="J92" s="59">
        <f>D92+F92+H92</f>
        <v>127402608</v>
      </c>
    </row>
    <row r="93" spans="1:10" s="1" customFormat="1" ht="27" customHeight="1" thickBot="1">
      <c r="A93" s="60"/>
      <c r="B93" s="56" t="s">
        <v>179</v>
      </c>
      <c r="C93" s="72">
        <f aca="true" t="shared" si="9" ref="C93:J93">C90+C91+C92</f>
        <v>103558000</v>
      </c>
      <c r="D93" s="72">
        <f t="shared" si="9"/>
        <v>118326349</v>
      </c>
      <c r="E93" s="72">
        <f t="shared" si="9"/>
        <v>8260000</v>
      </c>
      <c r="F93" s="72">
        <f t="shared" si="9"/>
        <v>8532172</v>
      </c>
      <c r="G93" s="72">
        <f t="shared" si="9"/>
        <v>433000</v>
      </c>
      <c r="H93" s="72">
        <f t="shared" si="9"/>
        <v>544087</v>
      </c>
      <c r="I93" s="72">
        <f t="shared" si="9"/>
        <v>112251000</v>
      </c>
      <c r="J93" s="72">
        <f t="shared" si="9"/>
        <v>127402608</v>
      </c>
    </row>
    <row r="94" spans="1:10" s="1" customFormat="1" ht="23.25" customHeight="1" thickBot="1">
      <c r="A94" s="61"/>
      <c r="B94" s="77" t="s">
        <v>180</v>
      </c>
      <c r="C94" s="78">
        <f aca="true" t="shared" si="10" ref="C94:J94">C89+C93</f>
        <v>359211568</v>
      </c>
      <c r="D94" s="78">
        <f t="shared" si="10"/>
        <v>378917153</v>
      </c>
      <c r="E94" s="78">
        <f t="shared" si="10"/>
        <v>16882000</v>
      </c>
      <c r="F94" s="78">
        <f t="shared" si="10"/>
        <v>18242012</v>
      </c>
      <c r="G94" s="78">
        <f t="shared" si="10"/>
        <v>633000</v>
      </c>
      <c r="H94" s="78">
        <f t="shared" si="10"/>
        <v>744087</v>
      </c>
      <c r="I94" s="78">
        <f t="shared" si="10"/>
        <v>376726568</v>
      </c>
      <c r="J94" s="78">
        <f t="shared" si="10"/>
        <v>580102620</v>
      </c>
    </row>
    <row r="95" spans="1:10" s="1" customFormat="1" ht="12" customHeight="1">
      <c r="A95" s="49"/>
      <c r="B95" s="41"/>
      <c r="C95" s="42"/>
      <c r="D95" s="42"/>
      <c r="E95" s="50"/>
      <c r="F95" s="50"/>
      <c r="G95" s="50"/>
      <c r="H95" s="50"/>
      <c r="I95" s="50"/>
      <c r="J95" s="50"/>
    </row>
    <row r="96" spans="1:10" ht="16.5" customHeight="1">
      <c r="A96" s="100" t="s">
        <v>199</v>
      </c>
      <c r="B96" s="100"/>
      <c r="C96" s="100"/>
      <c r="D96" s="100"/>
      <c r="E96" s="100"/>
      <c r="F96" s="100"/>
      <c r="G96" s="100"/>
      <c r="H96" s="100"/>
      <c r="I96" s="100"/>
      <c r="J96" s="100"/>
    </row>
    <row r="97" spans="1:10" ht="32.25" customHeight="1" thickBot="1">
      <c r="A97" s="87"/>
      <c r="B97" s="87"/>
      <c r="C97" s="87"/>
      <c r="D97" s="87"/>
      <c r="E97" s="87"/>
      <c r="F97" s="87"/>
      <c r="G97" s="87"/>
      <c r="H97" s="87"/>
      <c r="I97" s="87"/>
      <c r="J97" s="87"/>
    </row>
    <row r="98" spans="1:10" ht="66" customHeight="1" thickBot="1">
      <c r="A98" s="39" t="s">
        <v>0</v>
      </c>
      <c r="B98" s="39" t="s">
        <v>12</v>
      </c>
      <c r="C98" s="39" t="s">
        <v>203</v>
      </c>
      <c r="D98" s="39" t="s">
        <v>204</v>
      </c>
      <c r="E98" s="39" t="s">
        <v>205</v>
      </c>
      <c r="F98" s="39" t="s">
        <v>206</v>
      </c>
      <c r="G98" s="39" t="s">
        <v>207</v>
      </c>
      <c r="H98" s="39" t="s">
        <v>208</v>
      </c>
      <c r="I98" s="39" t="s">
        <v>209</v>
      </c>
      <c r="J98" s="39" t="s">
        <v>210</v>
      </c>
    </row>
    <row r="99" spans="1:10" s="2" customFormat="1" ht="12" customHeight="1">
      <c r="A99" s="37">
        <v>1</v>
      </c>
      <c r="B99" s="37">
        <v>2</v>
      </c>
      <c r="C99" s="37"/>
      <c r="D99" s="37"/>
      <c r="E99" s="38"/>
      <c r="F99" s="38"/>
      <c r="G99" s="38"/>
      <c r="H99" s="38"/>
      <c r="I99" s="38"/>
      <c r="J99" s="38"/>
    </row>
    <row r="100" spans="1:10" ht="12" customHeight="1">
      <c r="A100" s="8" t="s">
        <v>2</v>
      </c>
      <c r="B100" s="28" t="s">
        <v>64</v>
      </c>
      <c r="C100" s="31"/>
      <c r="D100" s="31"/>
      <c r="E100" s="25"/>
      <c r="F100" s="25"/>
      <c r="G100" s="25"/>
      <c r="H100" s="25"/>
      <c r="I100" s="25"/>
      <c r="J100" s="25"/>
    </row>
    <row r="101" spans="1:10" ht="12" customHeight="1">
      <c r="A101" s="9" t="s">
        <v>25</v>
      </c>
      <c r="B101" s="14" t="s">
        <v>13</v>
      </c>
      <c r="C101" s="32">
        <v>23645000</v>
      </c>
      <c r="D101" s="32">
        <v>24463725</v>
      </c>
      <c r="E101" s="26">
        <v>28176000</v>
      </c>
      <c r="F101" s="26">
        <v>42326772</v>
      </c>
      <c r="G101" s="26">
        <v>31306000</v>
      </c>
      <c r="H101" s="26">
        <v>33255946</v>
      </c>
      <c r="I101" s="26">
        <f>C101+E101+G101</f>
        <v>83127000</v>
      </c>
      <c r="J101" s="26">
        <f>D101+F101+H101</f>
        <v>100046443</v>
      </c>
    </row>
    <row r="102" spans="1:10" ht="12" customHeight="1">
      <c r="A102" s="9" t="s">
        <v>26</v>
      </c>
      <c r="B102" s="14" t="s">
        <v>56</v>
      </c>
      <c r="C102" s="32">
        <v>4223000</v>
      </c>
      <c r="D102" s="32">
        <v>4773432</v>
      </c>
      <c r="E102" s="26">
        <v>5513000</v>
      </c>
      <c r="F102" s="26">
        <v>5885120</v>
      </c>
      <c r="G102" s="26">
        <v>6270000</v>
      </c>
      <c r="H102" s="26">
        <v>6936240</v>
      </c>
      <c r="I102" s="26">
        <f aca="true" t="shared" si="11" ref="I102:I109">C102+E102+G102</f>
        <v>16006000</v>
      </c>
      <c r="J102" s="26">
        <f aca="true" t="shared" si="12" ref="J102:J109">D102+F102+H102</f>
        <v>17594792</v>
      </c>
    </row>
    <row r="103" spans="1:10" ht="12" customHeight="1">
      <c r="A103" s="9" t="s">
        <v>27</v>
      </c>
      <c r="B103" s="14" t="s">
        <v>41</v>
      </c>
      <c r="C103" s="32">
        <v>53635000</v>
      </c>
      <c r="D103" s="32">
        <v>109838067</v>
      </c>
      <c r="E103" s="26">
        <v>6644000</v>
      </c>
      <c r="F103" s="26">
        <v>9481120</v>
      </c>
      <c r="G103" s="26">
        <v>12708000</v>
      </c>
      <c r="H103" s="26">
        <v>13081938</v>
      </c>
      <c r="I103" s="26">
        <f t="shared" si="11"/>
        <v>72987000</v>
      </c>
      <c r="J103" s="26">
        <f t="shared" si="12"/>
        <v>132401125</v>
      </c>
    </row>
    <row r="104" spans="1:10" ht="12" customHeight="1">
      <c r="A104" s="9" t="s">
        <v>28</v>
      </c>
      <c r="B104" s="14" t="s">
        <v>57</v>
      </c>
      <c r="C104" s="73">
        <v>2300000</v>
      </c>
      <c r="D104" s="73">
        <v>4348000</v>
      </c>
      <c r="E104" s="26"/>
      <c r="F104" s="26"/>
      <c r="G104" s="26"/>
      <c r="H104" s="26"/>
      <c r="I104" s="26">
        <f t="shared" si="11"/>
        <v>2300000</v>
      </c>
      <c r="J104" s="26">
        <f t="shared" si="12"/>
        <v>4348000</v>
      </c>
    </row>
    <row r="105" spans="1:10" ht="12" customHeight="1">
      <c r="A105" s="9" t="s">
        <v>36</v>
      </c>
      <c r="B105" s="14" t="s">
        <v>181</v>
      </c>
      <c r="C105" s="32">
        <v>0</v>
      </c>
      <c r="D105" s="32">
        <v>2914498</v>
      </c>
      <c r="E105" s="26"/>
      <c r="F105" s="26"/>
      <c r="G105" s="26"/>
      <c r="H105" s="26"/>
      <c r="I105" s="26">
        <f t="shared" si="11"/>
        <v>0</v>
      </c>
      <c r="J105" s="26">
        <f t="shared" si="12"/>
        <v>2914498</v>
      </c>
    </row>
    <row r="106" spans="1:10" ht="12" customHeight="1">
      <c r="A106" s="9" t="s">
        <v>29</v>
      </c>
      <c r="B106" s="14" t="s">
        <v>182</v>
      </c>
      <c r="C106" s="32">
        <v>2318000</v>
      </c>
      <c r="D106" s="32">
        <v>8318000</v>
      </c>
      <c r="E106" s="26">
        <v>0</v>
      </c>
      <c r="F106" s="26"/>
      <c r="G106" s="26"/>
      <c r="H106" s="26"/>
      <c r="I106" s="26">
        <f t="shared" si="11"/>
        <v>2318000</v>
      </c>
      <c r="J106" s="26">
        <f t="shared" si="12"/>
        <v>8318000</v>
      </c>
    </row>
    <row r="107" spans="1:10" ht="12" customHeight="1">
      <c r="A107" s="9" t="s">
        <v>30</v>
      </c>
      <c r="B107" s="64" t="s">
        <v>183</v>
      </c>
      <c r="C107" s="32">
        <v>0</v>
      </c>
      <c r="D107" s="32"/>
      <c r="E107" s="33"/>
      <c r="F107" s="33"/>
      <c r="G107" s="33"/>
      <c r="H107" s="33"/>
      <c r="I107" s="26">
        <f t="shared" si="11"/>
        <v>0</v>
      </c>
      <c r="J107" s="26">
        <f t="shared" si="12"/>
        <v>0</v>
      </c>
    </row>
    <row r="108" spans="1:10" ht="12" customHeight="1">
      <c r="A108" s="9" t="s">
        <v>37</v>
      </c>
      <c r="B108" s="64" t="s">
        <v>184</v>
      </c>
      <c r="C108" s="32">
        <v>10255000</v>
      </c>
      <c r="D108" s="32">
        <v>10255000</v>
      </c>
      <c r="E108" s="33">
        <v>0</v>
      </c>
      <c r="F108" s="33"/>
      <c r="G108" s="33"/>
      <c r="H108" s="33"/>
      <c r="I108" s="26">
        <f t="shared" si="11"/>
        <v>10255000</v>
      </c>
      <c r="J108" s="26">
        <f t="shared" si="12"/>
        <v>10255000</v>
      </c>
    </row>
    <row r="109" spans="1:10" ht="12" customHeight="1">
      <c r="A109" s="9" t="s">
        <v>38</v>
      </c>
      <c r="B109" s="14" t="s">
        <v>185</v>
      </c>
      <c r="C109" s="32">
        <v>177178567</v>
      </c>
      <c r="D109" s="32">
        <v>198180954</v>
      </c>
      <c r="E109" s="33"/>
      <c r="F109" s="33"/>
      <c r="G109" s="33"/>
      <c r="H109" s="33"/>
      <c r="I109" s="26">
        <f t="shared" si="11"/>
        <v>177178567</v>
      </c>
      <c r="J109" s="26">
        <f t="shared" si="12"/>
        <v>198180954</v>
      </c>
    </row>
    <row r="110" spans="1:12" ht="18" customHeight="1">
      <c r="A110" s="27"/>
      <c r="B110" s="29" t="s">
        <v>186</v>
      </c>
      <c r="C110" s="79">
        <f aca="true" t="shared" si="13" ref="C110:J110">SUM(C101:C109)</f>
        <v>273554567</v>
      </c>
      <c r="D110" s="79">
        <f t="shared" si="13"/>
        <v>363091676</v>
      </c>
      <c r="E110" s="66">
        <f t="shared" si="13"/>
        <v>40333000</v>
      </c>
      <c r="F110" s="66">
        <f t="shared" si="13"/>
        <v>57693012</v>
      </c>
      <c r="G110" s="66">
        <f t="shared" si="13"/>
        <v>50284000</v>
      </c>
      <c r="H110" s="66">
        <f t="shared" si="13"/>
        <v>53274124</v>
      </c>
      <c r="I110" s="66">
        <f t="shared" si="13"/>
        <v>364171567</v>
      </c>
      <c r="J110" s="66">
        <f t="shared" si="13"/>
        <v>474058812</v>
      </c>
      <c r="L110" s="84"/>
    </row>
    <row r="111" spans="1:10" ht="12" customHeight="1">
      <c r="A111" s="8" t="s">
        <v>3</v>
      </c>
      <c r="B111" s="28" t="s">
        <v>187</v>
      </c>
      <c r="C111" s="31"/>
      <c r="D111" s="31"/>
      <c r="E111" s="26"/>
      <c r="F111" s="26"/>
      <c r="G111" s="26"/>
      <c r="H111" s="26"/>
      <c r="I111" s="26"/>
      <c r="J111" s="26"/>
    </row>
    <row r="112" spans="1:10" ht="12" customHeight="1">
      <c r="A112" s="9" t="s">
        <v>31</v>
      </c>
      <c r="B112" s="14" t="s">
        <v>58</v>
      </c>
      <c r="C112" s="32">
        <v>5333000</v>
      </c>
      <c r="D112" s="32">
        <v>31139820</v>
      </c>
      <c r="E112" s="26">
        <v>254000</v>
      </c>
      <c r="F112" s="26">
        <v>254000</v>
      </c>
      <c r="G112" s="26"/>
      <c r="H112" s="26">
        <v>69500</v>
      </c>
      <c r="I112" s="26">
        <f aca="true" t="shared" si="14" ref="I112:J115">C112+E112+G112</f>
        <v>5587000</v>
      </c>
      <c r="J112" s="26">
        <f t="shared" si="14"/>
        <v>31463320</v>
      </c>
    </row>
    <row r="113" spans="1:10" ht="12" customHeight="1">
      <c r="A113" s="9" t="s">
        <v>32</v>
      </c>
      <c r="B113" s="14" t="s">
        <v>59</v>
      </c>
      <c r="C113" s="32"/>
      <c r="D113" s="32">
        <v>43813200</v>
      </c>
      <c r="E113" s="26">
        <v>0</v>
      </c>
      <c r="F113" s="26"/>
      <c r="G113" s="26"/>
      <c r="H113" s="26"/>
      <c r="I113" s="26">
        <f t="shared" si="14"/>
        <v>0</v>
      </c>
      <c r="J113" s="26">
        <f t="shared" si="14"/>
        <v>43813200</v>
      </c>
    </row>
    <row r="114" spans="1:10" ht="12" customHeight="1">
      <c r="A114" s="9" t="s">
        <v>33</v>
      </c>
      <c r="B114" s="14" t="s">
        <v>60</v>
      </c>
      <c r="C114" s="32">
        <v>600000</v>
      </c>
      <c r="D114" s="32">
        <v>1100000</v>
      </c>
      <c r="E114" s="26"/>
      <c r="F114" s="26"/>
      <c r="G114" s="26"/>
      <c r="H114" s="26"/>
      <c r="I114" s="26">
        <f t="shared" si="14"/>
        <v>600000</v>
      </c>
      <c r="J114" s="26">
        <f t="shared" si="14"/>
        <v>1100000</v>
      </c>
    </row>
    <row r="115" spans="1:10" ht="12" customHeight="1">
      <c r="A115" s="9" t="s">
        <v>34</v>
      </c>
      <c r="B115" s="14" t="s">
        <v>188</v>
      </c>
      <c r="C115" s="32">
        <v>0</v>
      </c>
      <c r="D115" s="32">
        <v>23299287</v>
      </c>
      <c r="E115" s="26"/>
      <c r="F115" s="26"/>
      <c r="G115" s="26"/>
      <c r="H115" s="26"/>
      <c r="I115" s="26">
        <f t="shared" si="14"/>
        <v>0</v>
      </c>
      <c r="J115" s="26">
        <f t="shared" si="14"/>
        <v>23299287</v>
      </c>
    </row>
    <row r="116" spans="1:10" ht="18" customHeight="1">
      <c r="A116" s="10" t="s">
        <v>3</v>
      </c>
      <c r="B116" s="29" t="s">
        <v>196</v>
      </c>
      <c r="C116" s="79">
        <f aca="true" t="shared" si="15" ref="C116:J116">SUM(C112:C115)</f>
        <v>5933000</v>
      </c>
      <c r="D116" s="79">
        <f t="shared" si="15"/>
        <v>99352307</v>
      </c>
      <c r="E116" s="66">
        <f t="shared" si="15"/>
        <v>254000</v>
      </c>
      <c r="F116" s="66">
        <f t="shared" si="15"/>
        <v>254000</v>
      </c>
      <c r="G116" s="66">
        <f t="shared" si="15"/>
        <v>0</v>
      </c>
      <c r="H116" s="66">
        <f t="shared" si="15"/>
        <v>69500</v>
      </c>
      <c r="I116" s="66">
        <f t="shared" si="15"/>
        <v>6187000</v>
      </c>
      <c r="J116" s="66">
        <f t="shared" si="15"/>
        <v>99675807</v>
      </c>
    </row>
    <row r="117" spans="1:12" ht="26.25" customHeight="1">
      <c r="A117" s="11"/>
      <c r="B117" s="15" t="s">
        <v>189</v>
      </c>
      <c r="C117" s="80">
        <f aca="true" t="shared" si="16" ref="C117:J117">C110+C116</f>
        <v>279487567</v>
      </c>
      <c r="D117" s="80">
        <f t="shared" si="16"/>
        <v>462443983</v>
      </c>
      <c r="E117" s="68">
        <f t="shared" si="16"/>
        <v>40587000</v>
      </c>
      <c r="F117" s="68">
        <f t="shared" si="16"/>
        <v>57947012</v>
      </c>
      <c r="G117" s="68">
        <f t="shared" si="16"/>
        <v>50284000</v>
      </c>
      <c r="H117" s="68">
        <f t="shared" si="16"/>
        <v>53343624</v>
      </c>
      <c r="I117" s="68">
        <f t="shared" si="16"/>
        <v>370358567</v>
      </c>
      <c r="J117" s="68">
        <f t="shared" si="16"/>
        <v>573734619</v>
      </c>
      <c r="L117" s="84"/>
    </row>
    <row r="118" spans="1:10" ht="12" customHeight="1">
      <c r="A118" s="8"/>
      <c r="B118" s="28" t="s">
        <v>194</v>
      </c>
      <c r="C118" s="34"/>
      <c r="D118" s="34"/>
      <c r="E118" s="26"/>
      <c r="F118" s="26"/>
      <c r="G118" s="26"/>
      <c r="H118" s="26"/>
      <c r="I118" s="26"/>
      <c r="J118" s="26"/>
    </row>
    <row r="119" spans="1:10" ht="12" customHeight="1">
      <c r="A119" s="9" t="s">
        <v>4</v>
      </c>
      <c r="B119" s="14" t="s">
        <v>190</v>
      </c>
      <c r="C119" s="74"/>
      <c r="D119" s="74"/>
      <c r="E119" s="26"/>
      <c r="F119" s="26"/>
      <c r="G119" s="26"/>
      <c r="H119" s="26"/>
      <c r="I119" s="26"/>
      <c r="J119" s="26">
        <f>SUM(C119:E119)</f>
        <v>0</v>
      </c>
    </row>
    <row r="120" spans="1:10" ht="12" customHeight="1">
      <c r="A120" s="9" t="s">
        <v>47</v>
      </c>
      <c r="B120" s="14" t="s">
        <v>191</v>
      </c>
      <c r="C120" s="73">
        <v>6368001</v>
      </c>
      <c r="D120" s="73">
        <v>6368001</v>
      </c>
      <c r="E120" s="26"/>
      <c r="F120" s="26"/>
      <c r="G120" s="26"/>
      <c r="H120" s="26"/>
      <c r="I120" s="26">
        <f>C120</f>
        <v>6368001</v>
      </c>
      <c r="J120" s="26">
        <f>D120</f>
        <v>6368001</v>
      </c>
    </row>
    <row r="121" spans="1:10" ht="12" customHeight="1">
      <c r="A121" s="9" t="s">
        <v>6</v>
      </c>
      <c r="B121" s="14" t="s">
        <v>192</v>
      </c>
      <c r="C121" s="73"/>
      <c r="D121" s="73"/>
      <c r="E121" s="26"/>
      <c r="F121" s="26"/>
      <c r="G121" s="26"/>
      <c r="H121" s="26"/>
      <c r="I121" s="26"/>
      <c r="J121" s="26">
        <f>SUM(C121:G121)</f>
        <v>0</v>
      </c>
    </row>
    <row r="122" spans="1:10" ht="18" customHeight="1">
      <c r="A122" s="12"/>
      <c r="B122" s="28" t="s">
        <v>193</v>
      </c>
      <c r="C122" s="75">
        <f>SUM(C119:C121)</f>
        <v>6368001</v>
      </c>
      <c r="D122" s="75">
        <f>SUM(D119:D121)</f>
        <v>6368001</v>
      </c>
      <c r="E122" s="75">
        <f aca="true" t="shared" si="17" ref="E122:J122">SUM(E119:E121)</f>
        <v>0</v>
      </c>
      <c r="F122" s="75">
        <f t="shared" si="17"/>
        <v>0</v>
      </c>
      <c r="G122" s="75">
        <f t="shared" si="17"/>
        <v>0</v>
      </c>
      <c r="H122" s="75">
        <f t="shared" si="17"/>
        <v>0</v>
      </c>
      <c r="I122" s="75">
        <f t="shared" si="17"/>
        <v>6368001</v>
      </c>
      <c r="J122" s="75">
        <f t="shared" si="17"/>
        <v>6368001</v>
      </c>
    </row>
    <row r="123" spans="1:12" ht="18" customHeight="1" thickBot="1">
      <c r="A123" s="13" t="s">
        <v>8</v>
      </c>
      <c r="B123" s="30" t="s">
        <v>197</v>
      </c>
      <c r="C123" s="81">
        <f aca="true" t="shared" si="18" ref="C123:J123">C117+C122</f>
        <v>285855568</v>
      </c>
      <c r="D123" s="81">
        <f t="shared" si="18"/>
        <v>468811984</v>
      </c>
      <c r="E123" s="82">
        <f t="shared" si="18"/>
        <v>40587000</v>
      </c>
      <c r="F123" s="82">
        <f t="shared" si="18"/>
        <v>57947012</v>
      </c>
      <c r="G123" s="82">
        <f t="shared" si="18"/>
        <v>50284000</v>
      </c>
      <c r="H123" s="82">
        <f t="shared" si="18"/>
        <v>53343624</v>
      </c>
      <c r="I123" s="82">
        <f t="shared" si="18"/>
        <v>376726568</v>
      </c>
      <c r="J123" s="82">
        <f t="shared" si="18"/>
        <v>580102620</v>
      </c>
      <c r="K123" s="3"/>
      <c r="L123" s="76"/>
    </row>
    <row r="124" spans="1:10" s="1" customFormat="1" ht="12.75" customHeight="1">
      <c r="A124" s="92"/>
      <c r="B124" s="92"/>
      <c r="C124" s="92"/>
      <c r="D124" s="85"/>
      <c r="E124" s="5"/>
      <c r="F124" s="5"/>
      <c r="G124" s="5"/>
      <c r="H124" s="5"/>
      <c r="I124" s="5"/>
      <c r="J124" s="5"/>
    </row>
    <row r="125" spans="1:10" ht="15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21" customHeight="1">
      <c r="A126" s="93" t="s">
        <v>42</v>
      </c>
      <c r="B126" s="93"/>
      <c r="C126" s="93"/>
      <c r="D126" s="93"/>
      <c r="E126" s="94"/>
      <c r="F126" s="94"/>
      <c r="G126" s="94"/>
      <c r="H126" s="94"/>
      <c r="I126" s="94"/>
      <c r="J126" s="94"/>
    </row>
    <row r="127" spans="1:10" ht="20.25" customHeight="1" thickBo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</row>
    <row r="128" spans="1:10" ht="47.25" customHeight="1" thickBot="1">
      <c r="A128" s="35"/>
      <c r="B128" s="36" t="s">
        <v>195</v>
      </c>
      <c r="C128" s="71">
        <f>C89-C117</f>
        <v>-23833999</v>
      </c>
      <c r="D128" s="71">
        <f aca="true" t="shared" si="19" ref="D128:J128">D89-D117</f>
        <v>-201853179</v>
      </c>
      <c r="E128" s="71">
        <f t="shared" si="19"/>
        <v>-31965000</v>
      </c>
      <c r="F128" s="71">
        <f t="shared" si="19"/>
        <v>-48237172</v>
      </c>
      <c r="G128" s="71">
        <f t="shared" si="19"/>
        <v>-50084000</v>
      </c>
      <c r="H128" s="71">
        <f t="shared" si="19"/>
        <v>-53143624</v>
      </c>
      <c r="I128" s="71">
        <f t="shared" si="19"/>
        <v>-105882999</v>
      </c>
      <c r="J128" s="71">
        <f t="shared" si="19"/>
        <v>-121034607</v>
      </c>
    </row>
    <row r="129" spans="1:10" ht="15.75">
      <c r="A129" s="95"/>
      <c r="B129" s="96"/>
      <c r="C129" s="96"/>
      <c r="D129" s="96"/>
      <c r="E129" s="97"/>
      <c r="F129" s="97"/>
      <c r="G129" s="97"/>
      <c r="H129" s="97"/>
      <c r="I129" s="97"/>
      <c r="J129" s="97"/>
    </row>
    <row r="130" spans="1:10" ht="33" customHeight="1">
      <c r="A130" s="98"/>
      <c r="B130" s="98"/>
      <c r="C130" s="98"/>
      <c r="D130" s="98"/>
      <c r="E130" s="99"/>
      <c r="F130" s="99"/>
      <c r="G130" s="99"/>
      <c r="H130" s="99"/>
      <c r="I130" s="99"/>
      <c r="J130" s="99"/>
    </row>
    <row r="131" spans="1:10" ht="15.75">
      <c r="A131" s="90"/>
      <c r="B131" s="90"/>
      <c r="C131" s="91"/>
      <c r="D131" s="91"/>
      <c r="E131" s="91"/>
      <c r="F131" s="91"/>
      <c r="G131" s="91"/>
      <c r="H131" s="91"/>
      <c r="I131" s="91"/>
      <c r="J131" s="91"/>
    </row>
    <row r="132" spans="1:10" ht="12" customHeight="1">
      <c r="A132" s="41"/>
      <c r="B132" s="4"/>
      <c r="C132" s="42"/>
      <c r="D132" s="42"/>
      <c r="E132" s="5"/>
      <c r="F132" s="5"/>
      <c r="G132" s="5"/>
      <c r="H132" s="5"/>
      <c r="I132" s="5"/>
      <c r="J132" s="5"/>
    </row>
    <row r="133" spans="1:10" ht="12.75" customHeight="1">
      <c r="A133" s="43"/>
      <c r="B133" s="44"/>
      <c r="C133" s="45"/>
      <c r="D133" s="45"/>
      <c r="E133" s="5"/>
      <c r="F133" s="5"/>
      <c r="G133" s="5"/>
      <c r="H133" s="5"/>
      <c r="I133" s="5"/>
      <c r="J133" s="5"/>
    </row>
    <row r="134" spans="1:10" ht="12.75" customHeight="1">
      <c r="A134" s="43"/>
      <c r="B134" s="44"/>
      <c r="C134" s="45"/>
      <c r="D134" s="45"/>
      <c r="E134" s="5"/>
      <c r="F134" s="5"/>
      <c r="G134" s="5"/>
      <c r="H134" s="5"/>
      <c r="I134" s="5"/>
      <c r="J134" s="5"/>
    </row>
    <row r="135" spans="1:10" ht="12.75" customHeight="1">
      <c r="A135" s="43"/>
      <c r="B135" s="46"/>
      <c r="C135" s="45"/>
      <c r="D135" s="45"/>
      <c r="E135" s="5"/>
      <c r="F135" s="5"/>
      <c r="G135" s="5"/>
      <c r="H135" s="5"/>
      <c r="I135" s="5"/>
      <c r="J135" s="5"/>
    </row>
    <row r="136" spans="1:10" ht="12.75" customHeight="1">
      <c r="A136" s="43"/>
      <c r="B136" s="44"/>
      <c r="C136" s="45"/>
      <c r="D136" s="45"/>
      <c r="E136" s="5"/>
      <c r="F136" s="5"/>
      <c r="G136" s="5"/>
      <c r="H136" s="5"/>
      <c r="I136" s="5"/>
      <c r="J136" s="5"/>
    </row>
    <row r="137" spans="1:10" ht="12.75" customHeight="1">
      <c r="A137" s="43"/>
      <c r="B137" s="44"/>
      <c r="C137" s="45"/>
      <c r="D137" s="45"/>
      <c r="E137" s="5"/>
      <c r="F137" s="5"/>
      <c r="G137" s="5"/>
      <c r="H137" s="5"/>
      <c r="I137" s="5"/>
      <c r="J137" s="5"/>
    </row>
    <row r="138" spans="1:10" ht="12.75" customHeight="1">
      <c r="A138" s="43"/>
      <c r="B138" s="46"/>
      <c r="C138" s="45"/>
      <c r="D138" s="45"/>
      <c r="E138" s="86"/>
      <c r="F138" s="86"/>
      <c r="G138" s="86"/>
      <c r="H138" s="86"/>
      <c r="I138" s="86"/>
      <c r="J138" s="86"/>
    </row>
  </sheetData>
  <sheetProtection/>
  <mergeCells count="8">
    <mergeCell ref="A97:J97"/>
    <mergeCell ref="A1:J1"/>
    <mergeCell ref="A131:J131"/>
    <mergeCell ref="A124:C124"/>
    <mergeCell ref="A126:J127"/>
    <mergeCell ref="A129:J130"/>
    <mergeCell ref="A2:J2"/>
    <mergeCell ref="A96:J96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landscape" paperSize="8" scale="76" r:id="rId1"/>
  <headerFooter alignWithMargins="0">
    <oddHeader>&amp;L2. melléklet a 6/2019. (V. 9.) önkormányzati rendelethez&amp;C&amp;"Times New Roman CE,Félkövér"&amp;12
Győrszemere Községi.Önkormányzat
2018. ÉVI KÖLTSÉGVETÉSÉNEK MÉRLEGE&amp;10
</oddHeader>
  </headerFooter>
  <rowBreaks count="1" manualBreakCount="1"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2019-05-10T08:51:44Z</cp:lastPrinted>
  <dcterms:created xsi:type="dcterms:W3CDTF">1999-10-30T10:30:45Z</dcterms:created>
  <dcterms:modified xsi:type="dcterms:W3CDTF">2019-05-10T08:51:52Z</dcterms:modified>
  <cp:category/>
  <cp:version/>
  <cp:contentType/>
  <cp:contentStatus/>
</cp:coreProperties>
</file>