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040" activeTab="1"/>
  </bookViews>
  <sheets>
    <sheet name="Kiadás" sheetId="5" r:id="rId1"/>
    <sheet name="Bevétel" sheetId="4" r:id="rId2"/>
  </sheets>
  <definedNames>
    <definedName name="_xlnm.Print_Titles" localSheetId="1">Bevétel!$1:$4</definedName>
    <definedName name="_xlnm.Print_Titles" localSheetId="0">Kiadás!$1:$5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4" l="1"/>
  <c r="E51" i="4"/>
  <c r="D51" i="4"/>
  <c r="C51" i="4"/>
  <c r="E46" i="4"/>
  <c r="D46" i="4"/>
  <c r="C46" i="4"/>
  <c r="C49" i="4"/>
  <c r="C47" i="4"/>
  <c r="C45" i="4"/>
  <c r="E30" i="4"/>
  <c r="D30" i="4"/>
  <c r="E28" i="4"/>
  <c r="D28" i="4"/>
  <c r="E21" i="4"/>
  <c r="D21" i="4"/>
  <c r="E15" i="4"/>
  <c r="D15" i="4"/>
  <c r="E13" i="4"/>
  <c r="D13" i="4"/>
  <c r="C31" i="4"/>
  <c r="C29" i="4"/>
  <c r="C30" i="4" s="1"/>
  <c r="C27" i="4"/>
  <c r="C26" i="4"/>
  <c r="C25" i="4"/>
  <c r="C24" i="4"/>
  <c r="C23" i="4"/>
  <c r="C22" i="4"/>
  <c r="C28" i="4" s="1"/>
  <c r="C20" i="4"/>
  <c r="C19" i="4"/>
  <c r="C21" i="4" s="1"/>
  <c r="C18" i="4"/>
  <c r="C17" i="4"/>
  <c r="C16" i="4"/>
  <c r="C14" i="4"/>
  <c r="C15" i="4" s="1"/>
  <c r="C12" i="4"/>
  <c r="C11" i="4"/>
  <c r="C10" i="4"/>
  <c r="C9" i="4"/>
  <c r="C8" i="4"/>
  <c r="C13" i="4" s="1"/>
  <c r="E97" i="5"/>
  <c r="D97" i="5"/>
  <c r="C97" i="5"/>
  <c r="C96" i="5"/>
  <c r="C95" i="5"/>
  <c r="C94" i="5"/>
  <c r="C93" i="5"/>
  <c r="C92" i="5"/>
  <c r="C91" i="5"/>
  <c r="C90" i="5"/>
  <c r="C89" i="5"/>
  <c r="C88" i="5"/>
  <c r="C86" i="5"/>
  <c r="C84" i="5"/>
  <c r="C83" i="5"/>
  <c r="C82" i="5"/>
  <c r="C81" i="5"/>
  <c r="C80" i="5"/>
  <c r="E63" i="5"/>
  <c r="D63" i="5"/>
  <c r="C73" i="5"/>
  <c r="C72" i="5"/>
  <c r="C71" i="5"/>
  <c r="C70" i="5"/>
  <c r="C69" i="5"/>
  <c r="C68" i="5"/>
  <c r="C67" i="5"/>
  <c r="C66" i="5"/>
  <c r="C64" i="5"/>
  <c r="C62" i="5"/>
  <c r="C61" i="5"/>
  <c r="C60" i="5"/>
  <c r="C59" i="5"/>
  <c r="C58" i="5"/>
  <c r="C57" i="5"/>
  <c r="E40" i="5"/>
  <c r="D40" i="5"/>
  <c r="E36" i="5"/>
  <c r="D36" i="5"/>
  <c r="C46" i="5"/>
  <c r="C45" i="5"/>
  <c r="C43" i="5"/>
  <c r="C42" i="5"/>
  <c r="C41" i="5"/>
  <c r="C39" i="5"/>
  <c r="C38" i="5"/>
  <c r="C37" i="5"/>
  <c r="C35" i="5"/>
  <c r="C34" i="5"/>
  <c r="C33" i="5"/>
  <c r="C32" i="5"/>
  <c r="C31" i="5"/>
  <c r="E30" i="5"/>
  <c r="D30" i="5"/>
  <c r="C63" i="5" l="1"/>
  <c r="C40" i="5"/>
  <c r="C36" i="5"/>
  <c r="C29" i="5"/>
  <c r="C30" i="5" s="1"/>
  <c r="C27" i="5"/>
  <c r="C26" i="5"/>
  <c r="C25" i="5"/>
  <c r="C24" i="5"/>
  <c r="C23" i="5"/>
  <c r="C22" i="5"/>
  <c r="C21" i="5"/>
  <c r="C20" i="5"/>
  <c r="C19" i="5"/>
  <c r="C18" i="5"/>
  <c r="C17" i="5"/>
  <c r="C15" i="5"/>
  <c r="C13" i="5"/>
  <c r="C12" i="5"/>
  <c r="C11" i="5"/>
  <c r="C10" i="5"/>
  <c r="C9" i="5"/>
  <c r="C14" i="5" l="1"/>
  <c r="E48" i="4"/>
  <c r="C48" i="4"/>
  <c r="D48" i="4"/>
  <c r="E32" i="4"/>
  <c r="E33" i="4" s="1"/>
  <c r="C32" i="4"/>
  <c r="C33" i="4" s="1"/>
  <c r="D32" i="4"/>
  <c r="D33" i="4" s="1"/>
  <c r="E75" i="5"/>
  <c r="E47" i="5"/>
  <c r="C47" i="5"/>
  <c r="C28" i="5"/>
  <c r="D47" i="5" l="1"/>
  <c r="E44" i="5"/>
  <c r="D44" i="5"/>
  <c r="E28" i="5"/>
  <c r="E14" i="5"/>
  <c r="D14" i="5"/>
  <c r="C44" i="5" l="1"/>
  <c r="E85" i="5" l="1"/>
  <c r="E58" i="4" l="1"/>
  <c r="E59" i="4" s="1"/>
  <c r="D58" i="4"/>
  <c r="D59" i="4" s="1"/>
  <c r="E50" i="4"/>
  <c r="D50" i="4"/>
  <c r="E87" i="5" l="1"/>
  <c r="E98" i="5" s="1"/>
  <c r="E65" i="5"/>
  <c r="E76" i="5" s="1"/>
  <c r="C87" i="5"/>
  <c r="C58" i="4"/>
  <c r="C59" i="4" s="1"/>
  <c r="C50" i="4"/>
  <c r="D16" i="5" l="1"/>
  <c r="E16" i="5"/>
  <c r="E48" i="5" s="1"/>
  <c r="C16" i="5"/>
  <c r="C48" i="5" s="1"/>
  <c r="D87" i="5" l="1"/>
  <c r="D28" i="5" l="1"/>
  <c r="D48" i="5" s="1"/>
  <c r="D65" i="5"/>
  <c r="C65" i="5"/>
  <c r="C85" i="5"/>
  <c r="C98" i="5" s="1"/>
  <c r="D85" i="5" l="1"/>
  <c r="D98" i="5" s="1"/>
  <c r="C74" i="5" l="1"/>
  <c r="C75" i="5" s="1"/>
  <c r="C76" i="5" s="1"/>
  <c r="D75" i="5"/>
  <c r="D76" i="5" s="1"/>
</calcChain>
</file>

<file path=xl/sharedStrings.xml><?xml version="1.0" encoding="utf-8"?>
<sst xmlns="http://schemas.openxmlformats.org/spreadsheetml/2006/main" count="237" uniqueCount="147">
  <si>
    <t>Szákszend Község Önkormányzata</t>
  </si>
  <si>
    <t>2856 Szákszend, Száki u. 91.</t>
  </si>
  <si>
    <t>Rovat</t>
  </si>
  <si>
    <t>Megnevezés</t>
  </si>
  <si>
    <t>K1113</t>
  </si>
  <si>
    <t>K1 rovat összesen</t>
  </si>
  <si>
    <t>K2 rovat összesen</t>
  </si>
  <si>
    <t>K3 rovat összesen</t>
  </si>
  <si>
    <t>K915</t>
  </si>
  <si>
    <t>K9 rovat összesen</t>
  </si>
  <si>
    <t>Kiadások összesen</t>
  </si>
  <si>
    <t>B115</t>
  </si>
  <si>
    <t>B1 rovat összesen</t>
  </si>
  <si>
    <t>B8 rovat összesen</t>
  </si>
  <si>
    <t>Foglalk.egyéb szem.jutt.</t>
  </si>
  <si>
    <t>K2</t>
  </si>
  <si>
    <t>Munkaadókat terh.jár.</t>
  </si>
  <si>
    <t>Kp-i irány.szerv.tám.</t>
  </si>
  <si>
    <t>Műk.célű ktgv.tám.</t>
  </si>
  <si>
    <t>B816</t>
  </si>
  <si>
    <t>Irányítószervi támogatás</t>
  </si>
  <si>
    <t>Kiadások</t>
  </si>
  <si>
    <t>Módosítás</t>
  </si>
  <si>
    <t>Intézményi kiadások</t>
  </si>
  <si>
    <t>Közös Hivatal</t>
  </si>
  <si>
    <t>Kiskuckó Óvoda</t>
  </si>
  <si>
    <t>Intézményi bevételek</t>
  </si>
  <si>
    <t>Közös Önkormányzati Hivatal</t>
  </si>
  <si>
    <t>Munkaadókat terhelő járulékok</t>
  </si>
  <si>
    <t>K1101</t>
  </si>
  <si>
    <t>K337</t>
  </si>
  <si>
    <t>Egyéb szolgáltatás</t>
  </si>
  <si>
    <t>K5 rovat összesen</t>
  </si>
  <si>
    <t>K64</t>
  </si>
  <si>
    <t>K67</t>
  </si>
  <si>
    <t>Bevételek összesen</t>
  </si>
  <si>
    <t>Egyéb szolgáltatások</t>
  </si>
  <si>
    <t>K331</t>
  </si>
  <si>
    <t>Közüzemi díjak</t>
  </si>
  <si>
    <t>Illtmények</t>
  </si>
  <si>
    <t>K311</t>
  </si>
  <si>
    <t>Szakmai anyag</t>
  </si>
  <si>
    <t>Egyéb tárgyieszk. beszerz.</t>
  </si>
  <si>
    <t>Beruházás ÁFA-ja</t>
  </si>
  <si>
    <t>K71</t>
  </si>
  <si>
    <t>Ingatlanok felújítása</t>
  </si>
  <si>
    <t>K334</t>
  </si>
  <si>
    <t>K355</t>
  </si>
  <si>
    <t>Egyéb dologi kiadás</t>
  </si>
  <si>
    <t>K336</t>
  </si>
  <si>
    <t>Szakmai tev.segítő szolg.</t>
  </si>
  <si>
    <t>K5023</t>
  </si>
  <si>
    <t>Egyéb elvonások befizetések</t>
  </si>
  <si>
    <t>K73</t>
  </si>
  <si>
    <t>K914</t>
  </si>
  <si>
    <t>ÁHB megelőlegzés visszafiz.</t>
  </si>
  <si>
    <t>K312</t>
  </si>
  <si>
    <t>Üzemeltetési anyag</t>
  </si>
  <si>
    <t>B34</t>
  </si>
  <si>
    <t>Vagyoni típusú adók</t>
  </si>
  <si>
    <t>B354</t>
  </si>
  <si>
    <t>Gjm.adók</t>
  </si>
  <si>
    <t>B3 rovat összesen</t>
  </si>
  <si>
    <t>B411</t>
  </si>
  <si>
    <t>Egyéb működési bevételek</t>
  </si>
  <si>
    <t>B4 rovat összesen</t>
  </si>
  <si>
    <t>2017. 11-12. havi előirányzat-módosítás</t>
  </si>
  <si>
    <t>Törvény szerinti illetmények</t>
  </si>
  <si>
    <t>K1107</t>
  </si>
  <si>
    <t>Béren kívüli juttatások</t>
  </si>
  <si>
    <t>Foglalk. egyéb juttatásai</t>
  </si>
  <si>
    <t>K122</t>
  </si>
  <si>
    <t>Egyéb jogv. juttatásai</t>
  </si>
  <si>
    <t>K123</t>
  </si>
  <si>
    <t>Egyéb külső személyi juttatás</t>
  </si>
  <si>
    <t>K322</t>
  </si>
  <si>
    <t>Egyéb kommunkikációs szolg.</t>
  </si>
  <si>
    <t>K332</t>
  </si>
  <si>
    <t>Vásárolt élelmezés</t>
  </si>
  <si>
    <t>Szakmai tevékenységet segítő szolg.</t>
  </si>
  <si>
    <t>Kiküldetés</t>
  </si>
  <si>
    <t>K341</t>
  </si>
  <si>
    <t>K351</t>
  </si>
  <si>
    <t>Működési célú felsz. ÁFA</t>
  </si>
  <si>
    <t>K352</t>
  </si>
  <si>
    <t>Fizetendő ÁFA</t>
  </si>
  <si>
    <t>K48</t>
  </si>
  <si>
    <t>Egyéb nem int. ellátások</t>
  </si>
  <si>
    <t>K4 rovat összesen</t>
  </si>
  <si>
    <t>K5021</t>
  </si>
  <si>
    <t>Önkorm. előző évi elsz.</t>
  </si>
  <si>
    <t>K506</t>
  </si>
  <si>
    <t>Egyéb működési célú támogatás</t>
  </si>
  <si>
    <t>K512</t>
  </si>
  <si>
    <t>K513</t>
  </si>
  <si>
    <t>Tartalékok</t>
  </si>
  <si>
    <t>K62</t>
  </si>
  <si>
    <t>Ingatlanok beszerzése</t>
  </si>
  <si>
    <t>Egyéb tárgyi eszk. felújítás</t>
  </si>
  <si>
    <t>K74</t>
  </si>
  <si>
    <t>Felújítás ÁFA-ja</t>
  </si>
  <si>
    <t>Módosított előirányzat 2017.10.31.</t>
  </si>
  <si>
    <t>Módosított előirányzat 2017.12.31.</t>
  </si>
  <si>
    <t>K1109</t>
  </si>
  <si>
    <t>Közlekedési ktg.térítés</t>
  </si>
  <si>
    <t>K1110</t>
  </si>
  <si>
    <t>Egyéb költségtérítés</t>
  </si>
  <si>
    <t>K321</t>
  </si>
  <si>
    <t>Informatkai szolgáltatások</t>
  </si>
  <si>
    <t>Egyéb kommunikációs szolg.</t>
  </si>
  <si>
    <t>Karbantartás</t>
  </si>
  <si>
    <t>K1108</t>
  </si>
  <si>
    <t>Ruházati ktg.térítés</t>
  </si>
  <si>
    <t>Egyéb külső szem.juttatás</t>
  </si>
  <si>
    <t>Informatikai szolg.</t>
  </si>
  <si>
    <t>B111</t>
  </si>
  <si>
    <t>Önkorm. működési tám.</t>
  </si>
  <si>
    <t>B112</t>
  </si>
  <si>
    <t>Köznev.támogatás</t>
  </si>
  <si>
    <t>B113</t>
  </si>
  <si>
    <t>Szoc. gyerekjóléti tám.</t>
  </si>
  <si>
    <t>B16</t>
  </si>
  <si>
    <t>Egyéb működési c.tám.</t>
  </si>
  <si>
    <t>B21</t>
  </si>
  <si>
    <t>Felhalm. célú önkorm.tám.</t>
  </si>
  <si>
    <t>B311</t>
  </si>
  <si>
    <t>Magánszem. jöv.adói</t>
  </si>
  <si>
    <t>B351</t>
  </si>
  <si>
    <t>Érték.forgalmi adók</t>
  </si>
  <si>
    <t>B36</t>
  </si>
  <si>
    <t>Egyéb közhatalmi bevétel</t>
  </si>
  <si>
    <t>B402</t>
  </si>
  <si>
    <t>Szolg.ellenértéke</t>
  </si>
  <si>
    <t>B403</t>
  </si>
  <si>
    <t>Közvetített szolg.</t>
  </si>
  <si>
    <t>B404</t>
  </si>
  <si>
    <t>Taljdonosi bevételek</t>
  </si>
  <si>
    <t>B405</t>
  </si>
  <si>
    <t>Ellátási díjak</t>
  </si>
  <si>
    <t>B406</t>
  </si>
  <si>
    <t>Kiszámlázott ÁFA</t>
  </si>
  <si>
    <t>B75</t>
  </si>
  <si>
    <t>Egyéb felhalm.célú átvett pe.</t>
  </si>
  <si>
    <t>B814</t>
  </si>
  <si>
    <t>ÁHB megelőlegz.</t>
  </si>
  <si>
    <t>B65</t>
  </si>
  <si>
    <t>Egyéb működési c.átvett 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</si>
</sst>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2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24"/>
      <color theme="1"/>
      <name val="Times New Roman"/>
      <family val="1"/>
      <charset val="238"/>
    </font>
    <font>
      <i/>
      <sz val="2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2F2F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/>
    <xf numFmtId="0" fontId="2" fillId="0" borderId="1" xfId="0" applyFont="1" applyBorder="1"/>
    <xf numFmtId="0" fontId="2" fillId="0" borderId="4" xfId="0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1" fillId="3" borderId="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2" fillId="0" borderId="0" xfId="0" applyFont="1" applyFill="1"/>
    <xf numFmtId="0" fontId="7" fillId="0" borderId="1" xfId="0" applyFont="1" applyBorder="1"/>
    <xf numFmtId="0" fontId="7" fillId="0" borderId="4" xfId="0" applyFont="1" applyBorder="1"/>
    <xf numFmtId="3" fontId="7" fillId="0" borderId="7" xfId="0" applyNumberFormat="1" applyFont="1" applyBorder="1"/>
    <xf numFmtId="3" fontId="7" fillId="0" borderId="2" xfId="0" applyNumberFormat="1" applyFont="1" applyBorder="1"/>
    <xf numFmtId="3" fontId="7" fillId="0" borderId="6" xfId="0" applyNumberFormat="1" applyFont="1" applyBorder="1"/>
    <xf numFmtId="3" fontId="5" fillId="2" borderId="7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3" fontId="1" fillId="3" borderId="8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5" fillId="2" borderId="29" xfId="0" applyNumberFormat="1" applyFont="1" applyFill="1" applyBorder="1" applyAlignment="1">
      <alignment vertical="center"/>
    </xf>
    <xf numFmtId="3" fontId="5" fillId="5" borderId="24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3" fontId="2" fillId="0" borderId="31" xfId="0" applyNumberFormat="1" applyFont="1" applyBorder="1"/>
    <xf numFmtId="3" fontId="1" fillId="6" borderId="24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0" fontId="1" fillId="0" borderId="3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9" fillId="0" borderId="0" xfId="0" applyFont="1"/>
    <xf numFmtId="3" fontId="7" fillId="0" borderId="35" xfId="0" applyNumberFormat="1" applyFont="1" applyBorder="1"/>
    <xf numFmtId="3" fontId="7" fillId="0" borderId="32" xfId="0" applyNumberFormat="1" applyFont="1" applyFill="1" applyBorder="1" applyAlignment="1">
      <alignment vertical="center"/>
    </xf>
    <xf numFmtId="3" fontId="7" fillId="0" borderId="36" xfId="0" applyNumberFormat="1" applyFont="1" applyFill="1" applyBorder="1" applyAlignment="1">
      <alignment vertical="center"/>
    </xf>
    <xf numFmtId="3" fontId="2" fillId="0" borderId="32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6" borderId="2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2F2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76" workbookViewId="0">
      <selection activeCell="A50" sqref="A50:XFD50"/>
    </sheetView>
  </sheetViews>
  <sheetFormatPr defaultColWidth="8.85546875" defaultRowHeight="15.75" x14ac:dyDescent="0.25"/>
  <cols>
    <col min="1" max="1" width="15.28515625" style="2" customWidth="1"/>
    <col min="2" max="2" width="30.7109375" style="2" customWidth="1"/>
    <col min="3" max="3" width="17.140625" style="3" customWidth="1"/>
    <col min="4" max="4" width="15.28515625" style="3" customWidth="1"/>
    <col min="5" max="5" width="16.7109375" style="3" customWidth="1"/>
    <col min="6" max="16384" width="8.85546875" style="2"/>
  </cols>
  <sheetData>
    <row r="1" spans="1:5" s="12" customFormat="1" ht="20.25" x14ac:dyDescent="0.3">
      <c r="A1" s="12" t="s">
        <v>0</v>
      </c>
      <c r="C1" s="13"/>
      <c r="E1" s="13"/>
    </row>
    <row r="2" spans="1:5" s="12" customFormat="1" ht="20.25" x14ac:dyDescent="0.3">
      <c r="A2" s="12" t="s">
        <v>1</v>
      </c>
      <c r="C2" s="13"/>
      <c r="E2" s="13"/>
    </row>
    <row r="3" spans="1:5" s="12" customFormat="1" ht="20.25" x14ac:dyDescent="0.3">
      <c r="C3" s="13"/>
      <c r="E3" s="13"/>
    </row>
    <row r="4" spans="1:5" s="12" customFormat="1" ht="20.25" x14ac:dyDescent="0.3">
      <c r="C4" s="13"/>
      <c r="E4" s="13"/>
    </row>
    <row r="5" spans="1:5" s="4" customFormat="1" ht="41.45" customHeight="1" x14ac:dyDescent="0.25">
      <c r="A5" s="65" t="s">
        <v>66</v>
      </c>
      <c r="B5" s="65"/>
      <c r="C5" s="65"/>
      <c r="D5" s="65"/>
      <c r="E5" s="65"/>
    </row>
    <row r="6" spans="1:5" s="4" customFormat="1" ht="22.9" customHeight="1" x14ac:dyDescent="0.25">
      <c r="A6" s="55"/>
      <c r="B6" s="55"/>
      <c r="C6" s="55"/>
      <c r="D6" s="55"/>
      <c r="E6" s="55"/>
    </row>
    <row r="7" spans="1:5" s="4" customFormat="1" ht="35.450000000000003" customHeight="1" thickBot="1" x14ac:dyDescent="0.3">
      <c r="A7" s="66" t="s">
        <v>0</v>
      </c>
      <c r="B7" s="66"/>
      <c r="C7" s="66"/>
      <c r="D7" s="66"/>
      <c r="E7" s="66"/>
    </row>
    <row r="8" spans="1:5" ht="40.15" customHeight="1" thickTop="1" thickBot="1" x14ac:dyDescent="0.3">
      <c r="A8" s="41" t="s">
        <v>2</v>
      </c>
      <c r="B8" s="42" t="s">
        <v>21</v>
      </c>
      <c r="C8" s="43" t="s">
        <v>101</v>
      </c>
      <c r="D8" s="44" t="s">
        <v>22</v>
      </c>
      <c r="E8" s="43" t="s">
        <v>102</v>
      </c>
    </row>
    <row r="9" spans="1:5" ht="15" customHeight="1" thickTop="1" x14ac:dyDescent="0.25">
      <c r="A9" s="15" t="s">
        <v>29</v>
      </c>
      <c r="B9" s="16" t="s">
        <v>67</v>
      </c>
      <c r="C9" s="17">
        <f>SUM(E9)-D9</f>
        <v>28890438</v>
      </c>
      <c r="D9" s="38">
        <v>4514201</v>
      </c>
      <c r="E9" s="19">
        <v>33404639</v>
      </c>
    </row>
    <row r="10" spans="1:5" ht="15" customHeight="1" x14ac:dyDescent="0.25">
      <c r="A10" s="15" t="s">
        <v>68</v>
      </c>
      <c r="B10" s="16" t="s">
        <v>69</v>
      </c>
      <c r="C10" s="17">
        <f t="shared" ref="C10:C13" si="0">SUM(E10)-D10</f>
        <v>900000</v>
      </c>
      <c r="D10" s="38">
        <v>208500</v>
      </c>
      <c r="E10" s="19">
        <v>1108500</v>
      </c>
    </row>
    <row r="11" spans="1:5" ht="15" customHeight="1" x14ac:dyDescent="0.25">
      <c r="A11" s="15" t="s">
        <v>4</v>
      </c>
      <c r="B11" s="16" t="s">
        <v>70</v>
      </c>
      <c r="C11" s="17">
        <f t="shared" si="0"/>
        <v>138900</v>
      </c>
      <c r="D11" s="38">
        <v>9500</v>
      </c>
      <c r="E11" s="19">
        <v>148400</v>
      </c>
    </row>
    <row r="12" spans="1:5" ht="15" customHeight="1" x14ac:dyDescent="0.25">
      <c r="A12" s="15" t="s">
        <v>71</v>
      </c>
      <c r="B12" s="16" t="s">
        <v>72</v>
      </c>
      <c r="C12" s="17">
        <f t="shared" si="0"/>
        <v>661937</v>
      </c>
      <c r="D12" s="38">
        <v>143000</v>
      </c>
      <c r="E12" s="19">
        <v>804937</v>
      </c>
    </row>
    <row r="13" spans="1:5" ht="15" customHeight="1" x14ac:dyDescent="0.25">
      <c r="A13" s="15" t="s">
        <v>73</v>
      </c>
      <c r="B13" s="16" t="s">
        <v>74</v>
      </c>
      <c r="C13" s="17">
        <f t="shared" si="0"/>
        <v>543991</v>
      </c>
      <c r="D13" s="38">
        <v>600000</v>
      </c>
      <c r="E13" s="19">
        <v>1143991</v>
      </c>
    </row>
    <row r="14" spans="1:5" s="1" customFormat="1" ht="15" customHeight="1" x14ac:dyDescent="0.25">
      <c r="A14" s="63" t="s">
        <v>5</v>
      </c>
      <c r="B14" s="64"/>
      <c r="C14" s="20">
        <f>SUM(C9:C13)</f>
        <v>31135266</v>
      </c>
      <c r="D14" s="20">
        <f>SUM(D13:D13)</f>
        <v>600000</v>
      </c>
      <c r="E14" s="20">
        <f>SUM(E13:E13)</f>
        <v>1143991</v>
      </c>
    </row>
    <row r="15" spans="1:5" s="34" customFormat="1" ht="15" customHeight="1" x14ac:dyDescent="0.2">
      <c r="A15" s="35" t="s">
        <v>15</v>
      </c>
      <c r="B15" s="36" t="s">
        <v>28</v>
      </c>
      <c r="C15" s="17">
        <f>SUM(E15)-D15</f>
        <v>8849349</v>
      </c>
      <c r="D15" s="38">
        <v>-425815</v>
      </c>
      <c r="E15" s="19">
        <v>8423534</v>
      </c>
    </row>
    <row r="16" spans="1:5" s="1" customFormat="1" ht="15" customHeight="1" x14ac:dyDescent="0.25">
      <c r="A16" s="32"/>
      <c r="B16" s="37" t="s">
        <v>6</v>
      </c>
      <c r="C16" s="33">
        <f>SUM(C15)</f>
        <v>8849349</v>
      </c>
      <c r="D16" s="33">
        <f>SUM(D15)</f>
        <v>-425815</v>
      </c>
      <c r="E16" s="33">
        <f>SUM(E15)</f>
        <v>8423534</v>
      </c>
    </row>
    <row r="17" spans="1:5" ht="15" customHeight="1" x14ac:dyDescent="0.25">
      <c r="A17" s="15" t="s">
        <v>40</v>
      </c>
      <c r="B17" s="16" t="s">
        <v>41</v>
      </c>
      <c r="C17" s="17">
        <f>SUM(E17)-D17</f>
        <v>165000</v>
      </c>
      <c r="D17" s="38">
        <v>150000</v>
      </c>
      <c r="E17" s="19">
        <v>315000</v>
      </c>
    </row>
    <row r="18" spans="1:5" ht="15" customHeight="1" x14ac:dyDescent="0.25">
      <c r="A18" s="15" t="s">
        <v>56</v>
      </c>
      <c r="B18" s="16" t="s">
        <v>57</v>
      </c>
      <c r="C18" s="17">
        <f t="shared" ref="C18:C27" si="1">SUM(E18)-D18</f>
        <v>3719690</v>
      </c>
      <c r="D18" s="38">
        <v>554394</v>
      </c>
      <c r="E18" s="19">
        <v>4274084</v>
      </c>
    </row>
    <row r="19" spans="1:5" ht="15" customHeight="1" x14ac:dyDescent="0.25">
      <c r="A19" s="15" t="s">
        <v>75</v>
      </c>
      <c r="B19" s="16" t="s">
        <v>76</v>
      </c>
      <c r="C19" s="17">
        <f t="shared" si="1"/>
        <v>220000</v>
      </c>
      <c r="D19" s="38">
        <v>100000</v>
      </c>
      <c r="E19" s="19">
        <v>320000</v>
      </c>
    </row>
    <row r="20" spans="1:5" ht="15" customHeight="1" x14ac:dyDescent="0.25">
      <c r="A20" s="15" t="s">
        <v>37</v>
      </c>
      <c r="B20" s="16" t="s">
        <v>38</v>
      </c>
      <c r="C20" s="17">
        <f t="shared" si="1"/>
        <v>4576000</v>
      </c>
      <c r="D20" s="38">
        <v>-100000</v>
      </c>
      <c r="E20" s="19">
        <v>4476000</v>
      </c>
    </row>
    <row r="21" spans="1:5" ht="15" customHeight="1" x14ac:dyDescent="0.25">
      <c r="A21" s="15" t="s">
        <v>77</v>
      </c>
      <c r="B21" s="16" t="s">
        <v>78</v>
      </c>
      <c r="C21" s="17">
        <f t="shared" si="1"/>
        <v>7524835</v>
      </c>
      <c r="D21" s="38">
        <v>-2288291</v>
      </c>
      <c r="E21" s="19">
        <v>5236544</v>
      </c>
    </row>
    <row r="22" spans="1:5" ht="15" customHeight="1" x14ac:dyDescent="0.25">
      <c r="A22" s="15" t="s">
        <v>49</v>
      </c>
      <c r="B22" s="16" t="s">
        <v>79</v>
      </c>
      <c r="C22" s="17">
        <f t="shared" si="1"/>
        <v>621000</v>
      </c>
      <c r="D22" s="38">
        <v>328000</v>
      </c>
      <c r="E22" s="19">
        <v>949000</v>
      </c>
    </row>
    <row r="23" spans="1:5" ht="15" customHeight="1" x14ac:dyDescent="0.25">
      <c r="A23" s="15" t="s">
        <v>30</v>
      </c>
      <c r="B23" s="16" t="s">
        <v>31</v>
      </c>
      <c r="C23" s="17">
        <f t="shared" si="1"/>
        <v>9400694</v>
      </c>
      <c r="D23" s="38">
        <v>-1573653</v>
      </c>
      <c r="E23" s="19">
        <v>7827041</v>
      </c>
    </row>
    <row r="24" spans="1:5" ht="15" customHeight="1" x14ac:dyDescent="0.25">
      <c r="A24" s="15" t="s">
        <v>81</v>
      </c>
      <c r="B24" s="16" t="s">
        <v>80</v>
      </c>
      <c r="C24" s="17">
        <f t="shared" si="1"/>
        <v>240000</v>
      </c>
      <c r="D24" s="38">
        <v>-31054</v>
      </c>
      <c r="E24" s="19">
        <v>208946</v>
      </c>
    </row>
    <row r="25" spans="1:5" ht="15" customHeight="1" x14ac:dyDescent="0.25">
      <c r="A25" s="15" t="s">
        <v>82</v>
      </c>
      <c r="B25" s="16" t="s">
        <v>83</v>
      </c>
      <c r="C25" s="17">
        <f t="shared" si="1"/>
        <v>6376256</v>
      </c>
      <c r="D25" s="38">
        <v>-1332752</v>
      </c>
      <c r="E25" s="19">
        <v>5043504</v>
      </c>
    </row>
    <row r="26" spans="1:5" ht="15" customHeight="1" x14ac:dyDescent="0.25">
      <c r="A26" s="15" t="s">
        <v>84</v>
      </c>
      <c r="B26" s="16" t="s">
        <v>85</v>
      </c>
      <c r="C26" s="17">
        <f t="shared" si="1"/>
        <v>2474076</v>
      </c>
      <c r="D26" s="38">
        <v>-2408900</v>
      </c>
      <c r="E26" s="19">
        <v>65176</v>
      </c>
    </row>
    <row r="27" spans="1:5" ht="15" customHeight="1" x14ac:dyDescent="0.25">
      <c r="A27" s="15" t="s">
        <v>47</v>
      </c>
      <c r="B27" s="16" t="s">
        <v>48</v>
      </c>
      <c r="C27" s="17">
        <f t="shared" si="1"/>
        <v>606000</v>
      </c>
      <c r="D27" s="38">
        <v>55000</v>
      </c>
      <c r="E27" s="19">
        <v>661000</v>
      </c>
    </row>
    <row r="28" spans="1:5" ht="15" customHeight="1" x14ac:dyDescent="0.25">
      <c r="A28" s="63" t="s">
        <v>7</v>
      </c>
      <c r="B28" s="64"/>
      <c r="C28" s="20">
        <f>SUM(C17:C27)</f>
        <v>35923551</v>
      </c>
      <c r="D28" s="20">
        <f>SUM(D17:D27)</f>
        <v>-6547256</v>
      </c>
      <c r="E28" s="20">
        <f>SUM(E17:E27)</f>
        <v>29376295</v>
      </c>
    </row>
    <row r="29" spans="1:5" ht="15" customHeight="1" x14ac:dyDescent="0.25">
      <c r="A29" s="15" t="s">
        <v>86</v>
      </c>
      <c r="B29" s="16" t="s">
        <v>87</v>
      </c>
      <c r="C29" s="17">
        <f>SUM(E29)-D29</f>
        <v>10685080</v>
      </c>
      <c r="D29" s="38">
        <v>715000</v>
      </c>
      <c r="E29" s="19">
        <v>11400080</v>
      </c>
    </row>
    <row r="30" spans="1:5" ht="15" customHeight="1" x14ac:dyDescent="0.25">
      <c r="A30" s="63" t="s">
        <v>88</v>
      </c>
      <c r="B30" s="64"/>
      <c r="C30" s="20">
        <f>SUM(C29)</f>
        <v>10685080</v>
      </c>
      <c r="D30" s="20">
        <f>SUM(D29)</f>
        <v>715000</v>
      </c>
      <c r="E30" s="20">
        <f>SUM(E29)</f>
        <v>11400080</v>
      </c>
    </row>
    <row r="31" spans="1:5" ht="15" customHeight="1" x14ac:dyDescent="0.25">
      <c r="A31" s="15" t="s">
        <v>89</v>
      </c>
      <c r="B31" s="16" t="s">
        <v>90</v>
      </c>
      <c r="C31" s="17">
        <f>SUM(E31)-D31</f>
        <v>0</v>
      </c>
      <c r="D31" s="38">
        <v>170679</v>
      </c>
      <c r="E31" s="19">
        <v>170679</v>
      </c>
    </row>
    <row r="32" spans="1:5" ht="15" customHeight="1" x14ac:dyDescent="0.25">
      <c r="A32" s="15" t="s">
        <v>51</v>
      </c>
      <c r="B32" s="16" t="s">
        <v>52</v>
      </c>
      <c r="C32" s="17">
        <f t="shared" ref="C32:C46" si="2">SUM(E32)-D32</f>
        <v>189679</v>
      </c>
      <c r="D32" s="38">
        <v>-189679</v>
      </c>
      <c r="E32" s="19">
        <v>0</v>
      </c>
    </row>
    <row r="33" spans="1:5" ht="15" customHeight="1" x14ac:dyDescent="0.25">
      <c r="A33" s="15" t="s">
        <v>91</v>
      </c>
      <c r="B33" s="16" t="s">
        <v>92</v>
      </c>
      <c r="C33" s="17">
        <f t="shared" si="2"/>
        <v>90000</v>
      </c>
      <c r="D33" s="38">
        <v>-90000</v>
      </c>
      <c r="E33" s="19">
        <v>0</v>
      </c>
    </row>
    <row r="34" spans="1:5" ht="15" customHeight="1" x14ac:dyDescent="0.25">
      <c r="A34" s="15" t="s">
        <v>93</v>
      </c>
      <c r="B34" s="16" t="s">
        <v>92</v>
      </c>
      <c r="C34" s="17">
        <f t="shared" si="2"/>
        <v>910000</v>
      </c>
      <c r="D34" s="60">
        <v>-200000</v>
      </c>
      <c r="E34" s="19">
        <v>710000</v>
      </c>
    </row>
    <row r="35" spans="1:5" ht="15" customHeight="1" x14ac:dyDescent="0.25">
      <c r="A35" s="15" t="s">
        <v>94</v>
      </c>
      <c r="B35" s="16" t="s">
        <v>95</v>
      </c>
      <c r="C35" s="17">
        <f t="shared" si="2"/>
        <v>297100</v>
      </c>
      <c r="D35" s="60">
        <v>-297100</v>
      </c>
      <c r="E35" s="19">
        <v>0</v>
      </c>
    </row>
    <row r="36" spans="1:5" ht="15" customHeight="1" x14ac:dyDescent="0.25">
      <c r="A36" s="63" t="s">
        <v>32</v>
      </c>
      <c r="B36" s="64"/>
      <c r="C36" s="20">
        <f>SUM(C31:C35)</f>
        <v>1486779</v>
      </c>
      <c r="D36" s="20">
        <f>SUM(D31:D35)</f>
        <v>-606100</v>
      </c>
      <c r="E36" s="20">
        <f>SUM(E31:E35)</f>
        <v>880679</v>
      </c>
    </row>
    <row r="37" spans="1:5" ht="15" customHeight="1" x14ac:dyDescent="0.25">
      <c r="A37" s="15" t="s">
        <v>96</v>
      </c>
      <c r="B37" s="16" t="s">
        <v>97</v>
      </c>
      <c r="C37" s="17">
        <f t="shared" si="2"/>
        <v>8979160</v>
      </c>
      <c r="D37" s="38">
        <v>39728866</v>
      </c>
      <c r="E37" s="19">
        <v>48708026</v>
      </c>
    </row>
    <row r="38" spans="1:5" ht="15" customHeight="1" x14ac:dyDescent="0.25">
      <c r="A38" s="15" t="s">
        <v>33</v>
      </c>
      <c r="B38" s="16" t="s">
        <v>42</v>
      </c>
      <c r="C38" s="17">
        <f t="shared" si="2"/>
        <v>4897397</v>
      </c>
      <c r="D38" s="38">
        <v>365000</v>
      </c>
      <c r="E38" s="19">
        <v>5262397</v>
      </c>
    </row>
    <row r="39" spans="1:5" ht="15" customHeight="1" x14ac:dyDescent="0.25">
      <c r="A39" s="15" t="s">
        <v>34</v>
      </c>
      <c r="B39" s="16" t="s">
        <v>43</v>
      </c>
      <c r="C39" s="17">
        <f t="shared" si="2"/>
        <v>2129332</v>
      </c>
      <c r="D39" s="38">
        <v>10904794</v>
      </c>
      <c r="E39" s="19">
        <v>13034126</v>
      </c>
    </row>
    <row r="40" spans="1:5" ht="15" customHeight="1" x14ac:dyDescent="0.25">
      <c r="A40" s="63"/>
      <c r="B40" s="64"/>
      <c r="C40" s="20">
        <f>SUM(C37:C39)</f>
        <v>16005889</v>
      </c>
      <c r="D40" s="20">
        <f>SUM(D37:D39)</f>
        <v>50998660</v>
      </c>
      <c r="E40" s="20">
        <f>SUM(E37:E39)</f>
        <v>67004549</v>
      </c>
    </row>
    <row r="41" spans="1:5" ht="15" customHeight="1" x14ac:dyDescent="0.25">
      <c r="A41" s="15" t="s">
        <v>44</v>
      </c>
      <c r="B41" s="16" t="s">
        <v>45</v>
      </c>
      <c r="C41" s="17">
        <f t="shared" si="2"/>
        <v>35030511</v>
      </c>
      <c r="D41" s="38">
        <v>-19265000</v>
      </c>
      <c r="E41" s="19">
        <v>15765511</v>
      </c>
    </row>
    <row r="42" spans="1:5" ht="15" customHeight="1" x14ac:dyDescent="0.25">
      <c r="A42" s="15" t="s">
        <v>53</v>
      </c>
      <c r="B42" s="16" t="s">
        <v>98</v>
      </c>
      <c r="C42" s="17">
        <f t="shared" si="2"/>
        <v>925000</v>
      </c>
      <c r="D42" s="38">
        <v>-130000</v>
      </c>
      <c r="E42" s="19">
        <v>795000</v>
      </c>
    </row>
    <row r="43" spans="1:5" ht="15" customHeight="1" x14ac:dyDescent="0.25">
      <c r="A43" s="15" t="s">
        <v>99</v>
      </c>
      <c r="B43" s="16" t="s">
        <v>100</v>
      </c>
      <c r="C43" s="17">
        <f t="shared" si="2"/>
        <v>12768835</v>
      </c>
      <c r="D43" s="38">
        <v>-8158000</v>
      </c>
      <c r="E43" s="19">
        <v>4610835</v>
      </c>
    </row>
    <row r="44" spans="1:5" ht="15" customHeight="1" x14ac:dyDescent="0.25">
      <c r="A44" s="63"/>
      <c r="B44" s="64"/>
      <c r="C44" s="20">
        <f>SUM(C41:C43)</f>
        <v>48724346</v>
      </c>
      <c r="D44" s="20">
        <f>SUM(D41:D43)</f>
        <v>-27553000</v>
      </c>
      <c r="E44" s="20">
        <f>SUM(E41:E43)</f>
        <v>21171346</v>
      </c>
    </row>
    <row r="45" spans="1:5" s="1" customFormat="1" ht="15" customHeight="1" x14ac:dyDescent="0.2">
      <c r="A45" s="15" t="s">
        <v>54</v>
      </c>
      <c r="B45" s="16" t="s">
        <v>55</v>
      </c>
      <c r="C45" s="17">
        <f t="shared" si="2"/>
        <v>4201113</v>
      </c>
      <c r="D45" s="38">
        <v>4287895</v>
      </c>
      <c r="E45" s="19">
        <v>8489008</v>
      </c>
    </row>
    <row r="46" spans="1:5" s="1" customFormat="1" ht="15" customHeight="1" x14ac:dyDescent="0.2">
      <c r="A46" s="15" t="s">
        <v>8</v>
      </c>
      <c r="B46" s="16" t="s">
        <v>17</v>
      </c>
      <c r="C46" s="17">
        <f t="shared" si="2"/>
        <v>84690722</v>
      </c>
      <c r="D46" s="38">
        <v>3282500</v>
      </c>
      <c r="E46" s="19">
        <v>87973222</v>
      </c>
    </row>
    <row r="47" spans="1:5" ht="15" customHeight="1" thickBot="1" x14ac:dyDescent="0.3">
      <c r="A47" s="67" t="s">
        <v>9</v>
      </c>
      <c r="B47" s="68"/>
      <c r="C47" s="45">
        <f>SUM(C45:C46)</f>
        <v>88891835</v>
      </c>
      <c r="D47" s="45">
        <f>SUM(D45:D46)</f>
        <v>7570395</v>
      </c>
      <c r="E47" s="45">
        <f>SUM(E45:E46)</f>
        <v>96462230</v>
      </c>
    </row>
    <row r="48" spans="1:5" ht="15" customHeight="1" thickTop="1" thickBot="1" x14ac:dyDescent="0.3">
      <c r="A48" s="69" t="s">
        <v>10</v>
      </c>
      <c r="B48" s="70"/>
      <c r="C48" s="46">
        <f>SUM(C47,C36,C28,C16,C14)+C30+C40+C44</f>
        <v>241702095</v>
      </c>
      <c r="D48" s="46">
        <f>SUM(D47,D36,D28,D16,D14)</f>
        <v>591224</v>
      </c>
      <c r="E48" s="46">
        <f>SUM(E47,E36,E28,E16,E14)</f>
        <v>136286729</v>
      </c>
    </row>
    <row r="49" spans="1:5" ht="15" customHeight="1" thickTop="1" x14ac:dyDescent="0.25">
      <c r="A49" s="22"/>
      <c r="B49" s="22"/>
      <c r="C49" s="23"/>
      <c r="D49" s="23"/>
      <c r="E49" s="23"/>
    </row>
    <row r="50" spans="1:5" ht="15" customHeight="1" x14ac:dyDescent="0.25">
      <c r="A50" s="28"/>
      <c r="B50" s="28"/>
      <c r="C50" s="29"/>
      <c r="D50" s="29"/>
      <c r="E50" s="29"/>
    </row>
    <row r="51" spans="1:5" ht="15" customHeight="1" x14ac:dyDescent="0.25">
      <c r="A51" s="28"/>
      <c r="B51" s="28"/>
      <c r="C51" s="29"/>
      <c r="D51" s="29"/>
      <c r="E51" s="29"/>
    </row>
    <row r="52" spans="1:5" ht="15" customHeight="1" x14ac:dyDescent="0.25">
      <c r="A52" s="28"/>
      <c r="B52" s="28"/>
      <c r="C52" s="29"/>
      <c r="D52" s="29"/>
      <c r="E52" s="29"/>
    </row>
    <row r="53" spans="1:5" ht="15" customHeight="1" thickBot="1" x14ac:dyDescent="0.3">
      <c r="A53" s="28"/>
      <c r="B53" s="28"/>
      <c r="C53" s="29"/>
      <c r="D53" s="29"/>
      <c r="E53" s="29"/>
    </row>
    <row r="54" spans="1:5" s="58" customFormat="1" ht="38.450000000000003" customHeight="1" thickTop="1" x14ac:dyDescent="0.45">
      <c r="A54" s="73" t="s">
        <v>23</v>
      </c>
      <c r="B54" s="74"/>
      <c r="C54" s="56"/>
      <c r="D54" s="56"/>
      <c r="E54" s="57"/>
    </row>
    <row r="55" spans="1:5" ht="30.6" customHeight="1" thickBot="1" x14ac:dyDescent="0.3">
      <c r="A55" s="75" t="s">
        <v>24</v>
      </c>
      <c r="B55" s="76"/>
      <c r="C55" s="24"/>
      <c r="D55" s="24"/>
      <c r="E55" s="25"/>
    </row>
    <row r="56" spans="1:5" ht="40.15" customHeight="1" thickTop="1" thickBot="1" x14ac:dyDescent="0.3">
      <c r="A56" s="41" t="s">
        <v>2</v>
      </c>
      <c r="B56" s="42" t="s">
        <v>21</v>
      </c>
      <c r="C56" s="43" t="s">
        <v>101</v>
      </c>
      <c r="D56" s="44" t="s">
        <v>22</v>
      </c>
      <c r="E56" s="43" t="s">
        <v>102</v>
      </c>
    </row>
    <row r="57" spans="1:5" ht="15" customHeight="1" thickTop="1" x14ac:dyDescent="0.25">
      <c r="A57" s="15" t="s">
        <v>29</v>
      </c>
      <c r="B57" s="16" t="s">
        <v>67</v>
      </c>
      <c r="C57" s="17">
        <f>SUM(E57)-D57</f>
        <v>24604347</v>
      </c>
      <c r="D57" s="18">
        <v>853988</v>
      </c>
      <c r="E57" s="19">
        <v>25458335</v>
      </c>
    </row>
    <row r="58" spans="1:5" ht="15" customHeight="1" x14ac:dyDescent="0.25">
      <c r="A58" s="15" t="s">
        <v>68</v>
      </c>
      <c r="B58" s="16" t="s">
        <v>69</v>
      </c>
      <c r="C58" s="17">
        <f t="shared" ref="C58:C74" si="3">SUM(E58)-D58</f>
        <v>2150000</v>
      </c>
      <c r="D58" s="18">
        <v>259000</v>
      </c>
      <c r="E58" s="19">
        <v>2409000</v>
      </c>
    </row>
    <row r="59" spans="1:5" ht="15" customHeight="1" x14ac:dyDescent="0.25">
      <c r="A59" s="15" t="s">
        <v>103</v>
      </c>
      <c r="B59" s="16" t="s">
        <v>104</v>
      </c>
      <c r="C59" s="17">
        <f t="shared" si="3"/>
        <v>425000</v>
      </c>
      <c r="D59" s="18">
        <v>50000</v>
      </c>
      <c r="E59" s="19">
        <v>475000</v>
      </c>
    </row>
    <row r="60" spans="1:5" ht="15" customHeight="1" x14ac:dyDescent="0.25">
      <c r="A60" s="15" t="s">
        <v>105</v>
      </c>
      <c r="B60" s="16" t="s">
        <v>106</v>
      </c>
      <c r="C60" s="17">
        <f t="shared" si="3"/>
        <v>0</v>
      </c>
      <c r="D60" s="18">
        <v>309200</v>
      </c>
      <c r="E60" s="19">
        <v>309200</v>
      </c>
    </row>
    <row r="61" spans="1:5" ht="15" customHeight="1" x14ac:dyDescent="0.25">
      <c r="A61" s="15" t="s">
        <v>4</v>
      </c>
      <c r="B61" s="16" t="s">
        <v>14</v>
      </c>
      <c r="C61" s="17">
        <f t="shared" si="3"/>
        <v>2545223</v>
      </c>
      <c r="D61" s="38">
        <v>350800</v>
      </c>
      <c r="E61" s="19">
        <v>2896023</v>
      </c>
    </row>
    <row r="62" spans="1:5" ht="15" customHeight="1" x14ac:dyDescent="0.25">
      <c r="A62" s="15" t="s">
        <v>73</v>
      </c>
      <c r="B62" s="16" t="s">
        <v>74</v>
      </c>
      <c r="C62" s="17">
        <f t="shared" si="3"/>
        <v>249200</v>
      </c>
      <c r="D62" s="60">
        <v>-171020</v>
      </c>
      <c r="E62" s="19">
        <v>78180</v>
      </c>
    </row>
    <row r="63" spans="1:5" s="1" customFormat="1" ht="15" customHeight="1" x14ac:dyDescent="0.25">
      <c r="A63" s="63" t="s">
        <v>5</v>
      </c>
      <c r="B63" s="64"/>
      <c r="C63" s="20">
        <f>SUM(C57:C62)</f>
        <v>29973770</v>
      </c>
      <c r="D63" s="20">
        <f>SUM(D57:D62)</f>
        <v>1651968</v>
      </c>
      <c r="E63" s="20">
        <f>SUM(E57:E62)</f>
        <v>31625738</v>
      </c>
    </row>
    <row r="64" spans="1:5" ht="15" customHeight="1" x14ac:dyDescent="0.25">
      <c r="A64" s="26" t="s">
        <v>15</v>
      </c>
      <c r="B64" s="27" t="s">
        <v>16</v>
      </c>
      <c r="C64" s="17">
        <f t="shared" si="3"/>
        <v>7199951</v>
      </c>
      <c r="D64" s="38">
        <v>1414483</v>
      </c>
      <c r="E64" s="19">
        <v>8614434</v>
      </c>
    </row>
    <row r="65" spans="1:5" ht="15" customHeight="1" x14ac:dyDescent="0.25">
      <c r="A65" s="63" t="s">
        <v>6</v>
      </c>
      <c r="B65" s="64"/>
      <c r="C65" s="20">
        <f t="shared" ref="C65:E65" si="4">SUM(C64)</f>
        <v>7199951</v>
      </c>
      <c r="D65" s="21">
        <f t="shared" si="4"/>
        <v>1414483</v>
      </c>
      <c r="E65" s="21">
        <f t="shared" si="4"/>
        <v>8614434</v>
      </c>
    </row>
    <row r="66" spans="1:5" ht="15" customHeight="1" x14ac:dyDescent="0.25">
      <c r="A66" s="26" t="s">
        <v>56</v>
      </c>
      <c r="B66" s="27" t="s">
        <v>57</v>
      </c>
      <c r="C66" s="17">
        <f t="shared" si="3"/>
        <v>1108950</v>
      </c>
      <c r="D66" s="38">
        <v>-400000</v>
      </c>
      <c r="E66" s="19">
        <v>708950</v>
      </c>
    </row>
    <row r="67" spans="1:5" ht="15" customHeight="1" x14ac:dyDescent="0.25">
      <c r="A67" s="26" t="s">
        <v>107</v>
      </c>
      <c r="B67" s="27" t="s">
        <v>108</v>
      </c>
      <c r="C67" s="17">
        <f t="shared" si="3"/>
        <v>1331000</v>
      </c>
      <c r="D67" s="38">
        <v>-100000</v>
      </c>
      <c r="E67" s="19">
        <v>1231000</v>
      </c>
    </row>
    <row r="68" spans="1:5" ht="15" customHeight="1" x14ac:dyDescent="0.25">
      <c r="A68" s="15" t="s">
        <v>75</v>
      </c>
      <c r="B68" s="16" t="s">
        <v>109</v>
      </c>
      <c r="C68" s="17">
        <f t="shared" si="3"/>
        <v>350000</v>
      </c>
      <c r="D68" s="38">
        <v>-76189</v>
      </c>
      <c r="E68" s="19">
        <v>273811</v>
      </c>
    </row>
    <row r="69" spans="1:5" ht="15" customHeight="1" x14ac:dyDescent="0.25">
      <c r="A69" s="15" t="s">
        <v>37</v>
      </c>
      <c r="B69" s="16" t="s">
        <v>38</v>
      </c>
      <c r="C69" s="17">
        <f t="shared" si="3"/>
        <v>1275000</v>
      </c>
      <c r="D69" s="38">
        <v>-110811</v>
      </c>
      <c r="E69" s="19">
        <v>1164189</v>
      </c>
    </row>
    <row r="70" spans="1:5" ht="15" customHeight="1" x14ac:dyDescent="0.25">
      <c r="A70" s="15" t="s">
        <v>46</v>
      </c>
      <c r="B70" s="16" t="s">
        <v>110</v>
      </c>
      <c r="C70" s="17">
        <f t="shared" si="3"/>
        <v>150000</v>
      </c>
      <c r="D70" s="60">
        <v>-98000</v>
      </c>
      <c r="E70" s="19">
        <v>52000</v>
      </c>
    </row>
    <row r="71" spans="1:5" ht="15" customHeight="1" x14ac:dyDescent="0.25">
      <c r="A71" s="15" t="s">
        <v>49</v>
      </c>
      <c r="B71" s="16" t="s">
        <v>50</v>
      </c>
      <c r="C71" s="17">
        <f t="shared" si="3"/>
        <v>408000</v>
      </c>
      <c r="D71" s="60">
        <v>48000</v>
      </c>
      <c r="E71" s="19">
        <v>456000</v>
      </c>
    </row>
    <row r="72" spans="1:5" ht="15" customHeight="1" x14ac:dyDescent="0.25">
      <c r="A72" s="15" t="s">
        <v>30</v>
      </c>
      <c r="B72" s="16" t="s">
        <v>36</v>
      </c>
      <c r="C72" s="17">
        <f t="shared" si="3"/>
        <v>1345270</v>
      </c>
      <c r="D72" s="60">
        <v>245000</v>
      </c>
      <c r="E72" s="19">
        <v>1590270</v>
      </c>
    </row>
    <row r="73" spans="1:5" ht="15" customHeight="1" x14ac:dyDescent="0.25">
      <c r="A73" s="15" t="s">
        <v>81</v>
      </c>
      <c r="B73" s="16" t="s">
        <v>80</v>
      </c>
      <c r="C73" s="17">
        <f t="shared" si="3"/>
        <v>870000</v>
      </c>
      <c r="D73" s="60">
        <v>100000</v>
      </c>
      <c r="E73" s="19">
        <v>970000</v>
      </c>
    </row>
    <row r="74" spans="1:5" ht="15" customHeight="1" x14ac:dyDescent="0.25">
      <c r="A74" s="15" t="s">
        <v>47</v>
      </c>
      <c r="B74" s="16" t="s">
        <v>48</v>
      </c>
      <c r="C74" s="17">
        <f t="shared" si="3"/>
        <v>14500</v>
      </c>
      <c r="D74" s="60">
        <v>5000</v>
      </c>
      <c r="E74" s="19">
        <v>19500</v>
      </c>
    </row>
    <row r="75" spans="1:5" ht="15" customHeight="1" thickBot="1" x14ac:dyDescent="0.3">
      <c r="A75" s="63" t="s">
        <v>7</v>
      </c>
      <c r="B75" s="64"/>
      <c r="C75" s="20">
        <f>SUM(C66:C74)</f>
        <v>6852720</v>
      </c>
      <c r="D75" s="20">
        <f>SUM(D66:D74)</f>
        <v>-387000</v>
      </c>
      <c r="E75" s="20">
        <f>SUM(E66:E74)</f>
        <v>6465720</v>
      </c>
    </row>
    <row r="76" spans="1:5" ht="15" customHeight="1" thickTop="1" thickBot="1" x14ac:dyDescent="0.3">
      <c r="A76" s="69" t="s">
        <v>10</v>
      </c>
      <c r="B76" s="70"/>
      <c r="C76" s="46">
        <f>SUM(C63)+C65+C75</f>
        <v>44026441</v>
      </c>
      <c r="D76" s="46">
        <f>SUM(D63)+D65+D75</f>
        <v>2679451</v>
      </c>
      <c r="E76" s="46">
        <f>SUM(E63)+E65+E75</f>
        <v>46705892</v>
      </c>
    </row>
    <row r="77" spans="1:5" s="14" customFormat="1" ht="15" customHeight="1" thickTop="1" thickBot="1" x14ac:dyDescent="0.3">
      <c r="A77" s="28"/>
      <c r="B77" s="28"/>
      <c r="C77" s="29"/>
      <c r="D77" s="29"/>
      <c r="E77" s="30"/>
    </row>
    <row r="78" spans="1:5" s="14" customFormat="1" ht="43.9" customHeight="1" thickTop="1" thickBot="1" x14ac:dyDescent="0.3">
      <c r="A78" s="71" t="s">
        <v>25</v>
      </c>
      <c r="B78" s="72"/>
      <c r="C78" s="47"/>
      <c r="D78" s="47"/>
      <c r="E78" s="48"/>
    </row>
    <row r="79" spans="1:5" ht="40.15" customHeight="1" thickTop="1" thickBot="1" x14ac:dyDescent="0.3">
      <c r="A79" s="41" t="s">
        <v>2</v>
      </c>
      <c r="B79" s="42" t="s">
        <v>3</v>
      </c>
      <c r="C79" s="43" t="s">
        <v>101</v>
      </c>
      <c r="D79" s="44" t="s">
        <v>22</v>
      </c>
      <c r="E79" s="43" t="s">
        <v>102</v>
      </c>
    </row>
    <row r="80" spans="1:5" ht="15" customHeight="1" thickTop="1" x14ac:dyDescent="0.25">
      <c r="A80" s="15" t="s">
        <v>29</v>
      </c>
      <c r="B80" s="16" t="s">
        <v>39</v>
      </c>
      <c r="C80" s="17">
        <f>SUM(E80)-D80</f>
        <v>22220173</v>
      </c>
      <c r="D80" s="38">
        <v>-351200</v>
      </c>
      <c r="E80" s="19">
        <v>21868973</v>
      </c>
    </row>
    <row r="81" spans="1:5" ht="15" customHeight="1" x14ac:dyDescent="0.25">
      <c r="A81" s="15" t="s">
        <v>68</v>
      </c>
      <c r="B81" s="16" t="s">
        <v>69</v>
      </c>
      <c r="C81" s="17">
        <f>SUM(E81)-D81</f>
        <v>1350000</v>
      </c>
      <c r="D81" s="38">
        <v>242200</v>
      </c>
      <c r="E81" s="19">
        <v>1592200</v>
      </c>
    </row>
    <row r="82" spans="1:5" ht="15" customHeight="1" x14ac:dyDescent="0.25">
      <c r="A82" s="15" t="s">
        <v>111</v>
      </c>
      <c r="B82" s="16" t="s">
        <v>112</v>
      </c>
      <c r="C82" s="17">
        <f>SUM(E82)-D82</f>
        <v>166000</v>
      </c>
      <c r="D82" s="38">
        <v>-41000</v>
      </c>
      <c r="E82" s="19">
        <v>125000</v>
      </c>
    </row>
    <row r="83" spans="1:5" ht="15" customHeight="1" x14ac:dyDescent="0.25">
      <c r="A83" s="15" t="s">
        <v>103</v>
      </c>
      <c r="B83" s="16" t="s">
        <v>104</v>
      </c>
      <c r="C83" s="17">
        <f>SUM(E83)-D83</f>
        <v>375000</v>
      </c>
      <c r="D83" s="38">
        <v>69000</v>
      </c>
      <c r="E83" s="19">
        <v>444000</v>
      </c>
    </row>
    <row r="84" spans="1:5" ht="15" customHeight="1" x14ac:dyDescent="0.25">
      <c r="A84" s="15" t="s">
        <v>73</v>
      </c>
      <c r="B84" s="16" t="s">
        <v>113</v>
      </c>
      <c r="C84" s="17">
        <f>SUM(E84)-D84</f>
        <v>0</v>
      </c>
      <c r="D84" s="38">
        <v>11000</v>
      </c>
      <c r="E84" s="19">
        <v>11000</v>
      </c>
    </row>
    <row r="85" spans="1:5" s="1" customFormat="1" ht="15" customHeight="1" x14ac:dyDescent="0.25">
      <c r="A85" s="63" t="s">
        <v>5</v>
      </c>
      <c r="B85" s="64"/>
      <c r="C85" s="20">
        <f>SUM(C80:C84)</f>
        <v>24111173</v>
      </c>
      <c r="D85" s="20">
        <f>SUM(D80:D84)</f>
        <v>-70000</v>
      </c>
      <c r="E85" s="20">
        <f>SUM(E80:E84)</f>
        <v>24041173</v>
      </c>
    </row>
    <row r="86" spans="1:5" ht="15" customHeight="1" x14ac:dyDescent="0.25">
      <c r="A86" s="26" t="s">
        <v>15</v>
      </c>
      <c r="B86" s="27" t="s">
        <v>16</v>
      </c>
      <c r="C86" s="17">
        <f>SUM(E86)-D86</f>
        <v>5460552</v>
      </c>
      <c r="D86" s="38">
        <v>70000</v>
      </c>
      <c r="E86" s="19">
        <v>5530552</v>
      </c>
    </row>
    <row r="87" spans="1:5" ht="15" customHeight="1" x14ac:dyDescent="0.25">
      <c r="A87" s="63" t="s">
        <v>6</v>
      </c>
      <c r="B87" s="64"/>
      <c r="C87" s="20">
        <f t="shared" ref="C87:E87" si="5">SUM(C86)</f>
        <v>5460552</v>
      </c>
      <c r="D87" s="21">
        <f t="shared" si="5"/>
        <v>70000</v>
      </c>
      <c r="E87" s="21">
        <f t="shared" si="5"/>
        <v>5530552</v>
      </c>
    </row>
    <row r="88" spans="1:5" ht="15" customHeight="1" x14ac:dyDescent="0.25">
      <c r="A88" s="15" t="s">
        <v>40</v>
      </c>
      <c r="B88" s="16" t="s">
        <v>41</v>
      </c>
      <c r="C88" s="17">
        <f t="shared" ref="C88:C96" si="6">SUM(E88)-D88</f>
        <v>437775</v>
      </c>
      <c r="D88" s="38">
        <v>-100000</v>
      </c>
      <c r="E88" s="19">
        <v>337775</v>
      </c>
    </row>
    <row r="89" spans="1:5" ht="15" customHeight="1" x14ac:dyDescent="0.25">
      <c r="A89" s="15" t="s">
        <v>56</v>
      </c>
      <c r="B89" s="16" t="s">
        <v>57</v>
      </c>
      <c r="C89" s="17">
        <f t="shared" si="6"/>
        <v>778873</v>
      </c>
      <c r="D89" s="38">
        <v>-75000</v>
      </c>
      <c r="E89" s="19">
        <v>703873</v>
      </c>
    </row>
    <row r="90" spans="1:5" ht="15" customHeight="1" x14ac:dyDescent="0.25">
      <c r="A90" s="15" t="s">
        <v>107</v>
      </c>
      <c r="B90" s="16" t="s">
        <v>114</v>
      </c>
      <c r="C90" s="17">
        <f t="shared" si="6"/>
        <v>78000</v>
      </c>
      <c r="D90" s="38">
        <v>25000</v>
      </c>
      <c r="E90" s="19">
        <v>103000</v>
      </c>
    </row>
    <row r="91" spans="1:5" ht="15" customHeight="1" x14ac:dyDescent="0.25">
      <c r="A91" s="15" t="s">
        <v>37</v>
      </c>
      <c r="B91" s="16" t="s">
        <v>38</v>
      </c>
      <c r="C91" s="17">
        <f t="shared" si="6"/>
        <v>1534303</v>
      </c>
      <c r="D91" s="38">
        <v>-247000</v>
      </c>
      <c r="E91" s="19">
        <v>1287303</v>
      </c>
    </row>
    <row r="92" spans="1:5" ht="15" customHeight="1" x14ac:dyDescent="0.25">
      <c r="A92" s="15" t="s">
        <v>77</v>
      </c>
      <c r="B92" s="16" t="s">
        <v>78</v>
      </c>
      <c r="C92" s="17">
        <f t="shared" si="6"/>
        <v>4554717</v>
      </c>
      <c r="D92" s="38">
        <v>-625000</v>
      </c>
      <c r="E92" s="19">
        <v>3929717</v>
      </c>
    </row>
    <row r="93" spans="1:5" ht="15" customHeight="1" x14ac:dyDescent="0.25">
      <c r="A93" s="15" t="s">
        <v>30</v>
      </c>
      <c r="B93" s="16" t="s">
        <v>36</v>
      </c>
      <c r="C93" s="17">
        <f t="shared" si="6"/>
        <v>312698</v>
      </c>
      <c r="D93" s="61">
        <v>55000</v>
      </c>
      <c r="E93" s="59">
        <v>367698</v>
      </c>
    </row>
    <row r="94" spans="1:5" ht="15" customHeight="1" x14ac:dyDescent="0.25">
      <c r="A94" s="15" t="s">
        <v>81</v>
      </c>
      <c r="B94" s="16" t="s">
        <v>80</v>
      </c>
      <c r="C94" s="17">
        <f t="shared" si="6"/>
        <v>80000</v>
      </c>
      <c r="D94" s="61">
        <v>50000</v>
      </c>
      <c r="E94" s="59">
        <v>130000</v>
      </c>
    </row>
    <row r="95" spans="1:5" ht="15" customHeight="1" x14ac:dyDescent="0.25">
      <c r="A95" s="15" t="s">
        <v>82</v>
      </c>
      <c r="B95" s="16" t="s">
        <v>83</v>
      </c>
      <c r="C95" s="17">
        <f t="shared" si="6"/>
        <v>1726000</v>
      </c>
      <c r="D95" s="61">
        <v>61900</v>
      </c>
      <c r="E95" s="59">
        <v>1787900</v>
      </c>
    </row>
    <row r="96" spans="1:5" ht="15" customHeight="1" x14ac:dyDescent="0.25">
      <c r="A96" s="15" t="s">
        <v>47</v>
      </c>
      <c r="B96" s="16" t="s">
        <v>48</v>
      </c>
      <c r="C96" s="17">
        <f t="shared" si="6"/>
        <v>7984</v>
      </c>
      <c r="D96" s="61">
        <v>100</v>
      </c>
      <c r="E96" s="59">
        <v>8084</v>
      </c>
    </row>
    <row r="97" spans="1:5" ht="15" customHeight="1" thickBot="1" x14ac:dyDescent="0.3">
      <c r="A97" s="63" t="s">
        <v>7</v>
      </c>
      <c r="B97" s="64"/>
      <c r="C97" s="51">
        <f>SUM(C88:C96)</f>
        <v>9510350</v>
      </c>
      <c r="D97" s="51">
        <f>SUM(D88:D96)</f>
        <v>-855000</v>
      </c>
      <c r="E97" s="51">
        <f>SUM(E88:E96)</f>
        <v>8655350</v>
      </c>
    </row>
    <row r="98" spans="1:5" ht="15" customHeight="1" thickTop="1" thickBot="1" x14ac:dyDescent="0.3">
      <c r="A98" s="69" t="s">
        <v>10</v>
      </c>
      <c r="B98" s="70"/>
      <c r="C98" s="46">
        <f>SUM(C85)+C87+C97</f>
        <v>39082075</v>
      </c>
      <c r="D98" s="46">
        <f>SUM(D85)+D87+D97</f>
        <v>-855000</v>
      </c>
      <c r="E98" s="46">
        <f>SUM(E85)+E87+E97</f>
        <v>38227075</v>
      </c>
    </row>
    <row r="99" spans="1:5" ht="16.5" thickTop="1" x14ac:dyDescent="0.25"/>
  </sheetData>
  <mergeCells count="21">
    <mergeCell ref="A5:E5"/>
    <mergeCell ref="A36:B36"/>
    <mergeCell ref="A7:E7"/>
    <mergeCell ref="A47:B47"/>
    <mergeCell ref="A98:B98"/>
    <mergeCell ref="A78:B78"/>
    <mergeCell ref="A54:B54"/>
    <mergeCell ref="A55:B55"/>
    <mergeCell ref="A63:B63"/>
    <mergeCell ref="A65:B65"/>
    <mergeCell ref="A75:B75"/>
    <mergeCell ref="A76:B76"/>
    <mergeCell ref="A87:B87"/>
    <mergeCell ref="A85:B85"/>
    <mergeCell ref="A97:B97"/>
    <mergeCell ref="A48:B48"/>
    <mergeCell ref="A28:B28"/>
    <mergeCell ref="A14:B14"/>
    <mergeCell ref="A40:B40"/>
    <mergeCell ref="A44:B44"/>
    <mergeCell ref="A30:B30"/>
  </mergeCells>
  <pageMargins left="0.70866141732283472" right="0.70866141732283472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selection activeCell="F25" sqref="F25"/>
    </sheetView>
  </sheetViews>
  <sheetFormatPr defaultColWidth="8.85546875" defaultRowHeight="15.75" x14ac:dyDescent="0.25"/>
  <cols>
    <col min="1" max="1" width="11.42578125" style="2" customWidth="1"/>
    <col min="2" max="2" width="27.28515625" style="2" customWidth="1"/>
    <col min="3" max="3" width="15.28515625" style="3" customWidth="1"/>
    <col min="4" max="4" width="14.28515625" style="2" customWidth="1"/>
    <col min="5" max="5" width="18.28515625" style="3" customWidth="1"/>
    <col min="6" max="6" width="17.42578125" style="2" customWidth="1"/>
    <col min="7" max="7" width="9.7109375" style="3" customWidth="1"/>
    <col min="8" max="8" width="7.7109375" style="2" customWidth="1"/>
    <col min="9" max="9" width="9.7109375" style="3" customWidth="1"/>
    <col min="10" max="10" width="7.7109375" style="2" customWidth="1"/>
    <col min="11" max="11" width="9.7109375" style="3" customWidth="1"/>
    <col min="12" max="12" width="7.7109375" style="2" customWidth="1"/>
    <col min="13" max="13" width="9.7109375" style="3" customWidth="1"/>
    <col min="14" max="14" width="7.7109375" style="2" customWidth="1"/>
    <col min="15" max="15" width="9.7109375" style="3" customWidth="1"/>
    <col min="16" max="16" width="7.7109375" style="2" customWidth="1"/>
    <col min="17" max="17" width="9.7109375" style="3" customWidth="1"/>
    <col min="18" max="18" width="7.7109375" style="2" customWidth="1"/>
    <col min="19" max="19" width="9.7109375" style="3" customWidth="1"/>
    <col min="20" max="20" width="7.7109375" style="2" customWidth="1"/>
    <col min="21" max="21" width="9.7109375" style="3" customWidth="1"/>
    <col min="22" max="22" width="7.7109375" style="2" customWidth="1"/>
    <col min="23" max="23" width="9.7109375" style="3" customWidth="1"/>
    <col min="24" max="24" width="14.5703125" style="3" customWidth="1"/>
    <col min="25" max="16384" width="8.85546875" style="2"/>
  </cols>
  <sheetData>
    <row r="1" spans="1:24" s="12" customFormat="1" ht="20.25" x14ac:dyDescent="0.3">
      <c r="A1" s="12" t="s">
        <v>0</v>
      </c>
      <c r="C1" s="13"/>
      <c r="E1" s="13"/>
      <c r="G1" s="13"/>
      <c r="I1" s="13"/>
      <c r="K1" s="13"/>
      <c r="M1" s="13"/>
      <c r="O1" s="13"/>
      <c r="Q1" s="13"/>
      <c r="S1" s="13"/>
      <c r="U1" s="13"/>
      <c r="W1" s="13"/>
      <c r="X1" s="13"/>
    </row>
    <row r="2" spans="1:24" s="12" customFormat="1" ht="20.25" x14ac:dyDescent="0.3">
      <c r="A2" s="12" t="s">
        <v>1</v>
      </c>
      <c r="C2" s="13"/>
      <c r="E2" s="13"/>
      <c r="G2" s="13"/>
      <c r="I2" s="13"/>
      <c r="K2" s="13"/>
      <c r="M2" s="13"/>
      <c r="O2" s="13"/>
      <c r="Q2" s="13"/>
      <c r="S2" s="13"/>
      <c r="U2" s="13"/>
      <c r="W2" s="13"/>
      <c r="X2" s="13"/>
    </row>
    <row r="3" spans="1:24" s="11" customFormat="1" ht="28.15" customHeight="1" x14ac:dyDescent="0.3">
      <c r="A3" s="12"/>
      <c r="B3" s="12"/>
      <c r="C3" s="13"/>
      <c r="D3" s="12"/>
      <c r="E3" s="13"/>
      <c r="F3" s="12"/>
      <c r="G3" s="13"/>
      <c r="H3" s="12"/>
      <c r="I3" s="13"/>
      <c r="J3" s="12"/>
      <c r="K3" s="13"/>
      <c r="L3" s="12"/>
      <c r="M3" s="13"/>
      <c r="N3" s="12"/>
      <c r="O3" s="13"/>
      <c r="P3" s="12"/>
      <c r="Q3" s="13"/>
      <c r="R3" s="12"/>
      <c r="S3" s="13"/>
      <c r="T3" s="12"/>
      <c r="U3" s="13"/>
      <c r="V3" s="12"/>
      <c r="W3" s="13"/>
      <c r="X3" s="13"/>
    </row>
    <row r="4" spans="1:24" s="4" customFormat="1" ht="41.45" customHeight="1" x14ac:dyDescent="0.25">
      <c r="A4" s="65" t="s">
        <v>66</v>
      </c>
      <c r="B4" s="65"/>
      <c r="C4" s="65"/>
      <c r="D4" s="65"/>
      <c r="E4" s="6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4" customFormat="1" ht="41.45" customHeight="1" thickBot="1" x14ac:dyDescent="0.3">
      <c r="A5" s="87" t="s">
        <v>0</v>
      </c>
      <c r="B5" s="87"/>
      <c r="C5" s="87"/>
      <c r="D5" s="87"/>
      <c r="E5" s="8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6.149999999999999" customHeight="1" thickTop="1" x14ac:dyDescent="0.25">
      <c r="A6" s="81" t="s">
        <v>2</v>
      </c>
      <c r="B6" s="83" t="s">
        <v>3</v>
      </c>
      <c r="C6" s="85" t="s">
        <v>101</v>
      </c>
      <c r="D6" s="79" t="s">
        <v>22</v>
      </c>
      <c r="E6" s="85" t="s">
        <v>102</v>
      </c>
      <c r="G6" s="2"/>
      <c r="I6" s="2"/>
      <c r="K6" s="2"/>
      <c r="M6" s="2"/>
      <c r="O6" s="2"/>
      <c r="Q6" s="2"/>
      <c r="S6" s="2"/>
      <c r="U6" s="2"/>
      <c r="W6" s="2"/>
      <c r="X6" s="2"/>
    </row>
    <row r="7" spans="1:24" ht="25.9" customHeight="1" thickBot="1" x14ac:dyDescent="0.3">
      <c r="A7" s="82"/>
      <c r="B7" s="84"/>
      <c r="C7" s="86"/>
      <c r="D7" s="80"/>
      <c r="E7" s="86"/>
      <c r="G7" s="2"/>
      <c r="I7" s="2"/>
      <c r="K7" s="2"/>
      <c r="M7" s="2"/>
      <c r="O7" s="2"/>
      <c r="Q7" s="2"/>
      <c r="S7" s="2"/>
      <c r="U7" s="2"/>
      <c r="W7" s="2"/>
      <c r="X7" s="2"/>
    </row>
    <row r="8" spans="1:24" s="1" customFormat="1" ht="19.899999999999999" customHeight="1" thickTop="1" x14ac:dyDescent="0.25">
      <c r="A8" s="6" t="s">
        <v>115</v>
      </c>
      <c r="B8" s="7" t="s">
        <v>116</v>
      </c>
      <c r="C8" s="8">
        <f>SUM(E8)-D8</f>
        <v>54912729</v>
      </c>
      <c r="D8" s="9">
        <v>1000000</v>
      </c>
      <c r="E8" s="5">
        <v>55912729</v>
      </c>
    </row>
    <row r="9" spans="1:24" s="1" customFormat="1" ht="19.899999999999999" customHeight="1" x14ac:dyDescent="0.25">
      <c r="A9" s="6" t="s">
        <v>117</v>
      </c>
      <c r="B9" s="7" t="s">
        <v>118</v>
      </c>
      <c r="C9" s="8">
        <f>SUM(E9)-D9</f>
        <v>32891970</v>
      </c>
      <c r="D9" s="9">
        <v>1828100</v>
      </c>
      <c r="E9" s="5">
        <v>34720070</v>
      </c>
    </row>
    <row r="10" spans="1:24" s="1" customFormat="1" ht="19.899999999999999" customHeight="1" x14ac:dyDescent="0.25">
      <c r="A10" s="6" t="s">
        <v>119</v>
      </c>
      <c r="B10" s="7" t="s">
        <v>120</v>
      </c>
      <c r="C10" s="8">
        <f>SUM(E10)-D10</f>
        <v>26961486</v>
      </c>
      <c r="D10" s="9">
        <v>3095315</v>
      </c>
      <c r="E10" s="5">
        <v>30056801</v>
      </c>
    </row>
    <row r="11" spans="1:24" s="1" customFormat="1" ht="19.899999999999999" customHeight="1" x14ac:dyDescent="0.25">
      <c r="A11" s="6" t="s">
        <v>11</v>
      </c>
      <c r="B11" s="7" t="s">
        <v>18</v>
      </c>
      <c r="C11" s="8">
        <f>SUM(E11)-D11</f>
        <v>3531888</v>
      </c>
      <c r="D11" s="9">
        <v>18178</v>
      </c>
      <c r="E11" s="5">
        <v>3550066</v>
      </c>
    </row>
    <row r="12" spans="1:24" s="1" customFormat="1" ht="19.899999999999999" customHeight="1" x14ac:dyDescent="0.25">
      <c r="A12" s="6" t="s">
        <v>121</v>
      </c>
      <c r="B12" s="7" t="s">
        <v>122</v>
      </c>
      <c r="C12" s="8">
        <f>SUM(E12)-D12</f>
        <v>12600144</v>
      </c>
      <c r="D12" s="62">
        <v>4493832</v>
      </c>
      <c r="E12" s="5">
        <v>17093976</v>
      </c>
    </row>
    <row r="13" spans="1:24" x14ac:dyDescent="0.25">
      <c r="A13" s="77" t="s">
        <v>12</v>
      </c>
      <c r="B13" s="78"/>
      <c r="C13" s="10">
        <f>SUM(C8:C12)</f>
        <v>130898217</v>
      </c>
      <c r="D13" s="10">
        <f>SUM(D8:D12)</f>
        <v>10435425</v>
      </c>
      <c r="E13" s="10">
        <f>SUM(E8:E12)</f>
        <v>141333642</v>
      </c>
      <c r="G13" s="2"/>
      <c r="I13" s="2"/>
      <c r="K13" s="2"/>
      <c r="M13" s="2"/>
      <c r="O13" s="2"/>
      <c r="Q13" s="2"/>
      <c r="S13" s="2"/>
      <c r="U13" s="2"/>
      <c r="W13" s="2"/>
      <c r="X13" s="2"/>
    </row>
    <row r="14" spans="1:24" s="1" customFormat="1" ht="19.899999999999999" customHeight="1" x14ac:dyDescent="0.25">
      <c r="A14" s="6" t="s">
        <v>123</v>
      </c>
      <c r="B14" s="7" t="s">
        <v>124</v>
      </c>
      <c r="C14" s="8">
        <f>SUM(E14)-D14</f>
        <v>0</v>
      </c>
      <c r="D14" s="9">
        <v>11595660</v>
      </c>
      <c r="E14" s="49">
        <v>11595660</v>
      </c>
    </row>
    <row r="15" spans="1:24" x14ac:dyDescent="0.25">
      <c r="A15" s="77"/>
      <c r="B15" s="78"/>
      <c r="C15" s="10">
        <f>SUM(C14)</f>
        <v>0</v>
      </c>
      <c r="D15" s="10">
        <f>SUM(D14)</f>
        <v>11595660</v>
      </c>
      <c r="E15" s="10">
        <f>SUM(E14)</f>
        <v>11595660</v>
      </c>
      <c r="G15" s="2"/>
      <c r="I15" s="2"/>
      <c r="K15" s="2"/>
      <c r="M15" s="2"/>
      <c r="O15" s="2"/>
      <c r="Q15" s="2"/>
      <c r="S15" s="2"/>
      <c r="U15" s="2"/>
      <c r="W15" s="2"/>
      <c r="X15" s="2"/>
    </row>
    <row r="16" spans="1:24" s="1" customFormat="1" ht="19.899999999999999" customHeight="1" x14ac:dyDescent="0.25">
      <c r="A16" s="6" t="s">
        <v>125</v>
      </c>
      <c r="B16" s="7" t="s">
        <v>126</v>
      </c>
      <c r="C16" s="8">
        <f>SUM(E16)-D16</f>
        <v>100000</v>
      </c>
      <c r="D16" s="9">
        <v>-50000</v>
      </c>
      <c r="E16" s="49">
        <v>50000</v>
      </c>
    </row>
    <row r="17" spans="1:24" s="1" customFormat="1" ht="19.899999999999999" customHeight="1" x14ac:dyDescent="0.25">
      <c r="A17" s="6" t="s">
        <v>58</v>
      </c>
      <c r="B17" s="7" t="s">
        <v>59</v>
      </c>
      <c r="C17" s="8">
        <f>SUM(E17)-D17</f>
        <v>6399149</v>
      </c>
      <c r="D17" s="9">
        <v>-1530000</v>
      </c>
      <c r="E17" s="49">
        <v>4869149</v>
      </c>
    </row>
    <row r="18" spans="1:24" s="1" customFormat="1" ht="19.899999999999999" customHeight="1" x14ac:dyDescent="0.25">
      <c r="A18" s="6" t="s">
        <v>127</v>
      </c>
      <c r="B18" s="7" t="s">
        <v>128</v>
      </c>
      <c r="C18" s="8">
        <f>SUM(E18)-D18</f>
        <v>25700000</v>
      </c>
      <c r="D18" s="9">
        <v>8225105</v>
      </c>
      <c r="E18" s="49">
        <v>33925105</v>
      </c>
    </row>
    <row r="19" spans="1:24" s="1" customFormat="1" ht="19.899999999999999" customHeight="1" x14ac:dyDescent="0.25">
      <c r="A19" s="6" t="s">
        <v>60</v>
      </c>
      <c r="B19" s="7" t="s">
        <v>61</v>
      </c>
      <c r="C19" s="8">
        <f>SUM(E19)-D19</f>
        <v>3800000</v>
      </c>
      <c r="D19" s="9">
        <v>160000</v>
      </c>
      <c r="E19" s="49">
        <v>3960000</v>
      </c>
    </row>
    <row r="20" spans="1:24" s="1" customFormat="1" ht="19.899999999999999" customHeight="1" x14ac:dyDescent="0.25">
      <c r="A20" s="6" t="s">
        <v>129</v>
      </c>
      <c r="B20" s="7" t="s">
        <v>130</v>
      </c>
      <c r="C20" s="8">
        <f>SUM(E20)-D20</f>
        <v>622000</v>
      </c>
      <c r="D20" s="9">
        <v>-120000</v>
      </c>
      <c r="E20" s="49">
        <v>502000</v>
      </c>
    </row>
    <row r="21" spans="1:24" x14ac:dyDescent="0.25">
      <c r="A21" s="77" t="s">
        <v>62</v>
      </c>
      <c r="B21" s="78"/>
      <c r="C21" s="10">
        <f>SUM(C16:C20)</f>
        <v>36621149</v>
      </c>
      <c r="D21" s="10">
        <f>SUM(D16:D20)</f>
        <v>6685105</v>
      </c>
      <c r="E21" s="10">
        <f>SUM(E16:E20)</f>
        <v>43306254</v>
      </c>
      <c r="G21" s="2"/>
      <c r="I21" s="2"/>
      <c r="K21" s="2"/>
      <c r="M21" s="2"/>
      <c r="O21" s="2"/>
      <c r="Q21" s="2"/>
      <c r="S21" s="2"/>
      <c r="U21" s="2"/>
      <c r="W21" s="2"/>
      <c r="X21" s="2"/>
    </row>
    <row r="22" spans="1:24" x14ac:dyDescent="0.25">
      <c r="A22" s="6" t="s">
        <v>131</v>
      </c>
      <c r="B22" s="7" t="s">
        <v>132</v>
      </c>
      <c r="C22" s="8">
        <f t="shared" ref="C22:C27" si="0">SUM(E22)-D22</f>
        <v>800000</v>
      </c>
      <c r="D22" s="9">
        <v>160000</v>
      </c>
      <c r="E22" s="5">
        <v>960000</v>
      </c>
      <c r="G22" s="2"/>
      <c r="I22" s="2"/>
      <c r="K22" s="2"/>
      <c r="M22" s="2"/>
      <c r="O22" s="2"/>
      <c r="Q22" s="2"/>
      <c r="S22" s="2"/>
      <c r="U22" s="2"/>
      <c r="W22" s="2"/>
      <c r="X22" s="2"/>
    </row>
    <row r="23" spans="1:24" x14ac:dyDescent="0.25">
      <c r="A23" s="6" t="s">
        <v>133</v>
      </c>
      <c r="B23" s="7" t="s">
        <v>134</v>
      </c>
      <c r="C23" s="8">
        <f t="shared" si="0"/>
        <v>660000</v>
      </c>
      <c r="D23" s="9">
        <v>-100000</v>
      </c>
      <c r="E23" s="5">
        <v>560000</v>
      </c>
      <c r="G23" s="2"/>
      <c r="I23" s="2"/>
      <c r="K23" s="2"/>
      <c r="M23" s="2"/>
      <c r="O23" s="2"/>
      <c r="Q23" s="2"/>
      <c r="S23" s="2"/>
      <c r="U23" s="2"/>
      <c r="W23" s="2"/>
      <c r="X23" s="2"/>
    </row>
    <row r="24" spans="1:24" x14ac:dyDescent="0.25">
      <c r="A24" s="6" t="s">
        <v>135</v>
      </c>
      <c r="B24" s="7" t="s">
        <v>136</v>
      </c>
      <c r="C24" s="8">
        <f t="shared" si="0"/>
        <v>11500000</v>
      </c>
      <c r="D24" s="9">
        <v>-3550000</v>
      </c>
      <c r="E24" s="5">
        <v>7950000</v>
      </c>
      <c r="G24" s="2"/>
      <c r="I24" s="2"/>
      <c r="K24" s="2"/>
      <c r="M24" s="2"/>
      <c r="O24" s="2"/>
      <c r="Q24" s="2"/>
      <c r="S24" s="2"/>
      <c r="U24" s="2"/>
      <c r="W24" s="2"/>
      <c r="X24" s="2"/>
    </row>
    <row r="25" spans="1:24" x14ac:dyDescent="0.25">
      <c r="A25" s="6" t="s">
        <v>137</v>
      </c>
      <c r="B25" s="7" t="s">
        <v>138</v>
      </c>
      <c r="C25" s="8">
        <f t="shared" si="0"/>
        <v>3297265</v>
      </c>
      <c r="D25" s="9">
        <v>-400000</v>
      </c>
      <c r="E25" s="5">
        <v>2897265</v>
      </c>
      <c r="G25" s="2"/>
      <c r="I25" s="2"/>
      <c r="K25" s="2"/>
      <c r="M25" s="2"/>
      <c r="O25" s="2"/>
      <c r="Q25" s="2"/>
      <c r="S25" s="2"/>
      <c r="U25" s="2"/>
      <c r="W25" s="2"/>
      <c r="X25" s="2"/>
    </row>
    <row r="26" spans="1:24" x14ac:dyDescent="0.25">
      <c r="A26" s="6" t="s">
        <v>139</v>
      </c>
      <c r="B26" s="7" t="s">
        <v>140</v>
      </c>
      <c r="C26" s="8">
        <f t="shared" si="0"/>
        <v>1800081</v>
      </c>
      <c r="D26" s="9">
        <v>-400000</v>
      </c>
      <c r="E26" s="5">
        <v>1400081</v>
      </c>
      <c r="G26" s="2"/>
      <c r="I26" s="2"/>
      <c r="K26" s="2"/>
      <c r="M26" s="2"/>
      <c r="O26" s="2"/>
      <c r="Q26" s="2"/>
      <c r="S26" s="2"/>
      <c r="U26" s="2"/>
      <c r="W26" s="2"/>
      <c r="X26" s="2"/>
    </row>
    <row r="27" spans="1:24" x14ac:dyDescent="0.25">
      <c r="A27" s="6" t="s">
        <v>63</v>
      </c>
      <c r="B27" s="7" t="s">
        <v>64</v>
      </c>
      <c r="C27" s="8">
        <f t="shared" si="0"/>
        <v>2547594</v>
      </c>
      <c r="D27" s="9">
        <v>40000</v>
      </c>
      <c r="E27" s="5">
        <v>2587594</v>
      </c>
      <c r="G27" s="2"/>
      <c r="I27" s="2"/>
      <c r="K27" s="2"/>
      <c r="M27" s="2"/>
      <c r="O27" s="2"/>
      <c r="Q27" s="2"/>
      <c r="S27" s="2"/>
      <c r="U27" s="2"/>
      <c r="W27" s="2"/>
      <c r="X27" s="2"/>
    </row>
    <row r="28" spans="1:24" x14ac:dyDescent="0.25">
      <c r="A28" s="77"/>
      <c r="B28" s="78"/>
      <c r="C28" s="10">
        <f>SUM(C22:C27)</f>
        <v>20604940</v>
      </c>
      <c r="D28" s="10">
        <f>SUM(D22:D27)</f>
        <v>-4250000</v>
      </c>
      <c r="E28" s="10">
        <f>SUM(E22:E27)</f>
        <v>16354940</v>
      </c>
      <c r="G28" s="2"/>
      <c r="I28" s="2"/>
      <c r="K28" s="2"/>
      <c r="M28" s="2"/>
      <c r="O28" s="2"/>
      <c r="Q28" s="2"/>
      <c r="S28" s="2"/>
      <c r="U28" s="2"/>
      <c r="W28" s="2"/>
      <c r="X28" s="2"/>
    </row>
    <row r="29" spans="1:24" s="1" customFormat="1" ht="19.899999999999999" customHeight="1" x14ac:dyDescent="0.25">
      <c r="A29" s="6" t="s">
        <v>141</v>
      </c>
      <c r="B29" s="7" t="s">
        <v>142</v>
      </c>
      <c r="C29" s="8">
        <f>SUM(E29)-D29</f>
        <v>3636000</v>
      </c>
      <c r="D29" s="9">
        <v>873000</v>
      </c>
      <c r="E29" s="49">
        <v>4509000</v>
      </c>
    </row>
    <row r="30" spans="1:24" x14ac:dyDescent="0.25">
      <c r="A30" s="77"/>
      <c r="B30" s="78"/>
      <c r="C30" s="10">
        <f>SUM(C29)</f>
        <v>3636000</v>
      </c>
      <c r="D30" s="10">
        <f>SUM(D29)</f>
        <v>873000</v>
      </c>
      <c r="E30" s="10">
        <f>SUM(E29)</f>
        <v>4509000</v>
      </c>
      <c r="G30" s="2"/>
      <c r="I30" s="2"/>
      <c r="K30" s="2"/>
      <c r="M30" s="2"/>
      <c r="O30" s="2"/>
      <c r="Q30" s="2"/>
      <c r="S30" s="2"/>
      <c r="U30" s="2"/>
      <c r="W30" s="2"/>
      <c r="X30" s="2"/>
    </row>
    <row r="31" spans="1:24" s="1" customFormat="1" ht="19.899999999999999" customHeight="1" x14ac:dyDescent="0.25">
      <c r="A31" s="6" t="s">
        <v>143</v>
      </c>
      <c r="B31" s="7" t="s">
        <v>144</v>
      </c>
      <c r="C31" s="8">
        <f>SUM(E31)-D31</f>
        <v>0</v>
      </c>
      <c r="D31" s="9">
        <v>4287895</v>
      </c>
      <c r="E31" s="49">
        <v>4287895</v>
      </c>
    </row>
    <row r="32" spans="1:24" ht="16.5" thickBot="1" x14ac:dyDescent="0.3">
      <c r="A32" s="77"/>
      <c r="B32" s="78"/>
      <c r="C32" s="10">
        <f>SUM(C31)</f>
        <v>0</v>
      </c>
      <c r="D32" s="10">
        <f>SUM(D31)</f>
        <v>4287895</v>
      </c>
      <c r="E32" s="10">
        <f>SUM(E31)</f>
        <v>4287895</v>
      </c>
      <c r="G32" s="2"/>
      <c r="I32" s="2"/>
      <c r="K32" s="2"/>
      <c r="M32" s="2"/>
      <c r="O32" s="2"/>
      <c r="Q32" s="2"/>
      <c r="S32" s="2"/>
      <c r="U32" s="2"/>
      <c r="W32" s="2"/>
      <c r="X32" s="2"/>
    </row>
    <row r="33" spans="1:24" ht="17.25" thickTop="1" thickBot="1" x14ac:dyDescent="0.3">
      <c r="A33" s="88" t="s">
        <v>35</v>
      </c>
      <c r="B33" s="88"/>
      <c r="C33" s="50">
        <f>SUM(C13)+C28+C21+C32+C15+C30</f>
        <v>191760306</v>
      </c>
      <c r="D33" s="50">
        <f>SUM(D13)+D28+D21+D32+D15+D30</f>
        <v>29627085</v>
      </c>
      <c r="E33" s="50">
        <f>SUM(E13)+E28+E21+E32+E15+E30</f>
        <v>221387391</v>
      </c>
      <c r="G33" s="2"/>
      <c r="I33" s="2"/>
      <c r="K33" s="2"/>
      <c r="M33" s="2"/>
      <c r="O33" s="2"/>
      <c r="Q33" s="2"/>
      <c r="S33" s="2"/>
      <c r="U33" s="2"/>
      <c r="W33" s="2"/>
      <c r="X33" s="2"/>
    </row>
    <row r="34" spans="1:24" s="14" customFormat="1" ht="16.5" thickTop="1" x14ac:dyDescent="0.25">
      <c r="A34" s="39"/>
      <c r="B34" s="39"/>
      <c r="C34" s="40"/>
      <c r="D34" s="40"/>
      <c r="E34" s="40"/>
    </row>
    <row r="35" spans="1:24" s="14" customFormat="1" x14ac:dyDescent="0.25">
      <c r="A35" s="39"/>
      <c r="B35" s="39"/>
      <c r="C35" s="40"/>
      <c r="D35" s="40"/>
      <c r="E35" s="40"/>
    </row>
    <row r="36" spans="1:24" s="14" customFormat="1" x14ac:dyDescent="0.25">
      <c r="A36" s="39"/>
      <c r="B36" s="39"/>
      <c r="C36" s="40"/>
      <c r="D36" s="40"/>
      <c r="E36" s="40"/>
    </row>
    <row r="37" spans="1:24" s="14" customFormat="1" x14ac:dyDescent="0.25">
      <c r="A37" s="39"/>
      <c r="B37" s="39"/>
      <c r="C37" s="40"/>
      <c r="D37" s="40"/>
      <c r="E37" s="40"/>
    </row>
    <row r="38" spans="1:24" s="14" customFormat="1" x14ac:dyDescent="0.25">
      <c r="A38" s="39"/>
      <c r="B38" s="39"/>
      <c r="C38" s="40"/>
      <c r="D38" s="40"/>
      <c r="E38" s="40"/>
    </row>
    <row r="39" spans="1:24" ht="16.5" thickBot="1" x14ac:dyDescent="0.3">
      <c r="A39" s="39"/>
      <c r="B39" s="39"/>
      <c r="C39" s="40"/>
      <c r="D39" s="40"/>
      <c r="E39" s="40"/>
      <c r="G39" s="2"/>
      <c r="I39" s="2"/>
      <c r="K39" s="2"/>
      <c r="M39" s="2"/>
      <c r="O39" s="2"/>
      <c r="Q39" s="2"/>
      <c r="S39" s="2"/>
      <c r="U39" s="2"/>
      <c r="W39" s="2"/>
      <c r="X39" s="2"/>
    </row>
    <row r="40" spans="1:24" ht="16.5" thickTop="1" x14ac:dyDescent="0.25">
      <c r="A40" s="89" t="s">
        <v>26</v>
      </c>
      <c r="B40" s="90"/>
      <c r="C40" s="90"/>
      <c r="D40" s="90"/>
      <c r="E40" s="91"/>
      <c r="G40" s="2"/>
      <c r="I40" s="2"/>
      <c r="K40" s="2"/>
      <c r="M40" s="2"/>
      <c r="O40" s="2"/>
      <c r="Q40" s="2"/>
      <c r="S40" s="2"/>
      <c r="U40" s="2"/>
      <c r="W40" s="2"/>
      <c r="X40" s="2"/>
    </row>
    <row r="41" spans="1:24" x14ac:dyDescent="0.25">
      <c r="A41" s="52"/>
      <c r="B41" s="53"/>
      <c r="C41" s="53"/>
      <c r="D41" s="53"/>
      <c r="E41" s="54"/>
      <c r="G41" s="2"/>
      <c r="I41" s="2"/>
      <c r="K41" s="2"/>
      <c r="M41" s="2"/>
      <c r="O41" s="2"/>
      <c r="Q41" s="2"/>
      <c r="S41" s="2"/>
      <c r="U41" s="2"/>
      <c r="W41" s="2"/>
      <c r="X41" s="2"/>
    </row>
    <row r="42" spans="1:24" ht="16.5" thickBot="1" x14ac:dyDescent="0.3">
      <c r="A42" s="92" t="s">
        <v>27</v>
      </c>
      <c r="B42" s="93"/>
      <c r="C42" s="93"/>
      <c r="D42" s="93"/>
      <c r="E42" s="94"/>
      <c r="G42" s="2"/>
      <c r="I42" s="2"/>
      <c r="K42" s="2"/>
      <c r="M42" s="2"/>
      <c r="O42" s="2"/>
      <c r="Q42" s="2"/>
      <c r="S42" s="2"/>
      <c r="U42" s="2"/>
      <c r="W42" s="2"/>
      <c r="X42" s="2"/>
    </row>
    <row r="43" spans="1:24" ht="16.149999999999999" customHeight="1" thickTop="1" x14ac:dyDescent="0.25">
      <c r="A43" s="81" t="s">
        <v>2</v>
      </c>
      <c r="B43" s="83" t="s">
        <v>3</v>
      </c>
      <c r="C43" s="85" t="s">
        <v>101</v>
      </c>
      <c r="D43" s="79" t="s">
        <v>22</v>
      </c>
      <c r="E43" s="85" t="s">
        <v>102</v>
      </c>
      <c r="G43" s="2"/>
      <c r="I43" s="2"/>
      <c r="K43" s="2"/>
      <c r="M43" s="2"/>
      <c r="O43" s="2"/>
      <c r="Q43" s="2"/>
      <c r="S43" s="2"/>
      <c r="U43" s="2"/>
      <c r="W43" s="2"/>
      <c r="X43" s="2"/>
    </row>
    <row r="44" spans="1:24" ht="27" customHeight="1" thickBot="1" x14ac:dyDescent="0.3">
      <c r="A44" s="82"/>
      <c r="B44" s="84"/>
      <c r="C44" s="86"/>
      <c r="D44" s="80"/>
      <c r="E44" s="86"/>
      <c r="G44" s="2"/>
      <c r="I44" s="2"/>
      <c r="K44" s="2"/>
      <c r="M44" s="2"/>
      <c r="O44" s="2"/>
      <c r="Q44" s="2"/>
      <c r="S44" s="2"/>
      <c r="U44" s="2"/>
      <c r="W44" s="2"/>
      <c r="X44" s="2"/>
    </row>
    <row r="45" spans="1:24" s="1" customFormat="1" ht="19.899999999999999" customHeight="1" thickTop="1" x14ac:dyDescent="0.25">
      <c r="A45" s="6" t="s">
        <v>121</v>
      </c>
      <c r="B45" s="7" t="s">
        <v>122</v>
      </c>
      <c r="C45" s="8">
        <f>SUM(E45)-D45</f>
        <v>0</v>
      </c>
      <c r="D45" s="9">
        <v>1405442</v>
      </c>
      <c r="E45" s="49">
        <v>1405442</v>
      </c>
    </row>
    <row r="46" spans="1:24" x14ac:dyDescent="0.25">
      <c r="A46" s="77"/>
      <c r="B46" s="78"/>
      <c r="C46" s="10">
        <f>SUM(C45)</f>
        <v>0</v>
      </c>
      <c r="D46" s="10">
        <f>SUM(D45)</f>
        <v>1405442</v>
      </c>
      <c r="E46" s="10">
        <f>SUM(E45)</f>
        <v>1405442</v>
      </c>
      <c r="G46" s="2"/>
      <c r="I46" s="2"/>
      <c r="K46" s="2"/>
      <c r="M46" s="2"/>
      <c r="O46" s="2"/>
      <c r="Q46" s="2"/>
      <c r="S46" s="2"/>
      <c r="U46" s="2"/>
      <c r="W46" s="2"/>
      <c r="X46" s="2"/>
    </row>
    <row r="47" spans="1:24" s="1" customFormat="1" ht="19.899999999999999" customHeight="1" x14ac:dyDescent="0.25">
      <c r="A47" s="6" t="s">
        <v>145</v>
      </c>
      <c r="B47" s="7" t="s">
        <v>146</v>
      </c>
      <c r="C47" s="8">
        <f>SUM(E47)-D47</f>
        <v>2863491</v>
      </c>
      <c r="D47" s="9">
        <v>-2863491</v>
      </c>
      <c r="E47" s="49">
        <v>0</v>
      </c>
    </row>
    <row r="48" spans="1:24" x14ac:dyDescent="0.25">
      <c r="A48" s="77" t="s">
        <v>65</v>
      </c>
      <c r="B48" s="78"/>
      <c r="C48" s="10">
        <f>SUM(C47:C47)</f>
        <v>2863491</v>
      </c>
      <c r="D48" s="10">
        <f>SUM(D47:D47)</f>
        <v>-2863491</v>
      </c>
      <c r="E48" s="10">
        <f>SUM(E47:E47)</f>
        <v>0</v>
      </c>
      <c r="G48" s="2"/>
      <c r="I48" s="2"/>
      <c r="K48" s="2"/>
      <c r="M48" s="2"/>
      <c r="O48" s="2"/>
      <c r="Q48" s="2"/>
      <c r="S48" s="2"/>
      <c r="U48" s="2"/>
      <c r="W48" s="2"/>
      <c r="X48" s="2"/>
    </row>
    <row r="49" spans="1:24" x14ac:dyDescent="0.25">
      <c r="A49" s="6" t="s">
        <v>19</v>
      </c>
      <c r="B49" s="7" t="s">
        <v>20</v>
      </c>
      <c r="C49" s="8">
        <f>SUM(E49)-D49</f>
        <v>45697250</v>
      </c>
      <c r="D49" s="9">
        <v>4137500</v>
      </c>
      <c r="E49" s="5">
        <v>49834750</v>
      </c>
      <c r="G49" s="2"/>
      <c r="I49" s="2"/>
      <c r="K49" s="2"/>
      <c r="M49" s="2"/>
      <c r="O49" s="2"/>
      <c r="Q49" s="2"/>
      <c r="S49" s="2"/>
      <c r="U49" s="2"/>
      <c r="W49" s="2"/>
      <c r="X49" s="2"/>
    </row>
    <row r="50" spans="1:24" ht="16.5" thickBot="1" x14ac:dyDescent="0.3">
      <c r="A50" s="95" t="s">
        <v>13</v>
      </c>
      <c r="B50" s="96"/>
      <c r="C50" s="31">
        <f>SUM(C49:C49)</f>
        <v>45697250</v>
      </c>
      <c r="D50" s="31">
        <f>SUM(D49:D49)</f>
        <v>4137500</v>
      </c>
      <c r="E50" s="31">
        <f>SUM(E49:E49)</f>
        <v>49834750</v>
      </c>
      <c r="G50" s="2"/>
      <c r="I50" s="2"/>
      <c r="K50" s="2"/>
      <c r="M50" s="2"/>
      <c r="O50" s="2"/>
      <c r="Q50" s="2"/>
      <c r="S50" s="2"/>
      <c r="U50" s="2"/>
      <c r="W50" s="2"/>
      <c r="X50" s="2"/>
    </row>
    <row r="51" spans="1:24" ht="17.25" thickTop="1" thickBot="1" x14ac:dyDescent="0.3">
      <c r="A51" s="88" t="s">
        <v>35</v>
      </c>
      <c r="B51" s="88"/>
      <c r="C51" s="50">
        <f>SUM(C50,C48)+C46</f>
        <v>48560741</v>
      </c>
      <c r="D51" s="50">
        <f>SUM(D50,D48)+D46</f>
        <v>2679451</v>
      </c>
      <c r="E51" s="50">
        <f>SUM(E50,E48)+E46</f>
        <v>51240192</v>
      </c>
      <c r="G51" s="2"/>
      <c r="I51" s="2"/>
      <c r="K51" s="2"/>
      <c r="M51" s="2"/>
      <c r="O51" s="2"/>
      <c r="Q51" s="2"/>
      <c r="S51" s="2"/>
      <c r="U51" s="2"/>
      <c r="W51" s="2"/>
      <c r="X51" s="2"/>
    </row>
    <row r="52" spans="1:24" ht="16.5" thickTop="1" x14ac:dyDescent="0.25"/>
    <row r="53" spans="1:24" ht="16.5" thickBot="1" x14ac:dyDescent="0.3"/>
    <row r="54" spans="1:24" ht="17.25" thickTop="1" thickBot="1" x14ac:dyDescent="0.3">
      <c r="A54" s="97" t="s">
        <v>25</v>
      </c>
      <c r="B54" s="98"/>
      <c r="C54" s="98"/>
      <c r="D54" s="98"/>
      <c r="E54" s="99"/>
      <c r="G54" s="2"/>
      <c r="I54" s="2"/>
      <c r="K54" s="2"/>
      <c r="M54" s="2"/>
      <c r="O54" s="2"/>
      <c r="Q54" s="2"/>
      <c r="S54" s="2"/>
      <c r="U54" s="2"/>
      <c r="W54" s="2"/>
      <c r="X54" s="2"/>
    </row>
    <row r="55" spans="1:24" ht="16.149999999999999" customHeight="1" thickTop="1" x14ac:dyDescent="0.25">
      <c r="A55" s="81" t="s">
        <v>2</v>
      </c>
      <c r="B55" s="83" t="s">
        <v>3</v>
      </c>
      <c r="C55" s="85" t="s">
        <v>101</v>
      </c>
      <c r="D55" s="79" t="s">
        <v>22</v>
      </c>
      <c r="E55" s="85" t="s">
        <v>102</v>
      </c>
      <c r="G55" s="2"/>
      <c r="I55" s="2"/>
      <c r="K55" s="2"/>
      <c r="M55" s="2"/>
      <c r="O55" s="2"/>
      <c r="Q55" s="2"/>
      <c r="S55" s="2"/>
      <c r="U55" s="2"/>
      <c r="W55" s="2"/>
      <c r="X55" s="2"/>
    </row>
    <row r="56" spans="1:24" ht="25.9" customHeight="1" thickBot="1" x14ac:dyDescent="0.3">
      <c r="A56" s="82"/>
      <c r="B56" s="84"/>
      <c r="C56" s="86"/>
      <c r="D56" s="80"/>
      <c r="E56" s="86"/>
      <c r="G56" s="2"/>
      <c r="I56" s="2"/>
      <c r="K56" s="2"/>
      <c r="M56" s="2"/>
      <c r="O56" s="2"/>
      <c r="Q56" s="2"/>
      <c r="S56" s="2"/>
      <c r="U56" s="2"/>
      <c r="W56" s="2"/>
      <c r="X56" s="2"/>
    </row>
    <row r="57" spans="1:24" ht="16.5" thickTop="1" x14ac:dyDescent="0.25">
      <c r="A57" s="6" t="s">
        <v>19</v>
      </c>
      <c r="B57" s="7" t="s">
        <v>20</v>
      </c>
      <c r="C57" s="8">
        <f>SUM(E57)-D57</f>
        <v>38993472</v>
      </c>
      <c r="D57" s="9">
        <v>-855000</v>
      </c>
      <c r="E57" s="9">
        <v>38138472</v>
      </c>
    </row>
    <row r="58" spans="1:24" ht="16.5" thickBot="1" x14ac:dyDescent="0.3">
      <c r="A58" s="95" t="s">
        <v>13</v>
      </c>
      <c r="B58" s="96"/>
      <c r="C58" s="31">
        <f>SUM(C57:C57)</f>
        <v>38993472</v>
      </c>
      <c r="D58" s="31">
        <f>SUM(D57:D57)</f>
        <v>-855000</v>
      </c>
      <c r="E58" s="31">
        <f>SUM(E57:E57)</f>
        <v>38138472</v>
      </c>
    </row>
    <row r="59" spans="1:24" ht="17.25" thickTop="1" thickBot="1" x14ac:dyDescent="0.3">
      <c r="A59" s="88" t="s">
        <v>35</v>
      </c>
      <c r="B59" s="88"/>
      <c r="C59" s="50">
        <f>SUM(C56)+C58</f>
        <v>38993472</v>
      </c>
      <c r="D59" s="50">
        <f>SUM(D56)+D58</f>
        <v>-855000</v>
      </c>
      <c r="E59" s="50">
        <f>SUM(E56)+E58</f>
        <v>38138472</v>
      </c>
      <c r="G59" s="2"/>
      <c r="I59" s="2"/>
      <c r="K59" s="2"/>
      <c r="M59" s="2"/>
      <c r="O59" s="2"/>
      <c r="Q59" s="2"/>
      <c r="S59" s="2"/>
      <c r="U59" s="2"/>
      <c r="W59" s="2"/>
      <c r="X59" s="2"/>
    </row>
    <row r="60" spans="1:24" ht="16.5" thickTop="1" x14ac:dyDescent="0.25"/>
  </sheetData>
  <mergeCells count="33">
    <mergeCell ref="A51:B51"/>
    <mergeCell ref="A30:B30"/>
    <mergeCell ref="A59:B59"/>
    <mergeCell ref="A40:E40"/>
    <mergeCell ref="A21:B21"/>
    <mergeCell ref="A42:E42"/>
    <mergeCell ref="A50:B50"/>
    <mergeCell ref="A54:E54"/>
    <mergeCell ref="A32:B32"/>
    <mergeCell ref="D55:D56"/>
    <mergeCell ref="E55:E56"/>
    <mergeCell ref="A58:B58"/>
    <mergeCell ref="E43:E44"/>
    <mergeCell ref="A48:B48"/>
    <mergeCell ref="A55:A56"/>
    <mergeCell ref="B55:B56"/>
    <mergeCell ref="C55:C56"/>
    <mergeCell ref="A46:B46"/>
    <mergeCell ref="A4:E4"/>
    <mergeCell ref="D6:D7"/>
    <mergeCell ref="A43:A44"/>
    <mergeCell ref="B43:B44"/>
    <mergeCell ref="C43:C44"/>
    <mergeCell ref="D43:D44"/>
    <mergeCell ref="A13:B13"/>
    <mergeCell ref="E6:E7"/>
    <mergeCell ref="A5:E5"/>
    <mergeCell ref="A6:A7"/>
    <mergeCell ref="B6:B7"/>
    <mergeCell ref="C6:C7"/>
    <mergeCell ref="A28:B28"/>
    <mergeCell ref="A33:B33"/>
    <mergeCell ref="A15:B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Kiadás</vt:lpstr>
      <vt:lpstr>Bevétel</vt:lpstr>
      <vt:lpstr>Bevétel!Nyomtatási_cím</vt:lpstr>
      <vt:lpstr>Kiadás!Nyomtatási_cím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csoport</dc:creator>
  <cp:lastModifiedBy>Deákné</cp:lastModifiedBy>
  <cp:lastPrinted>2018-02-09T11:00:23Z</cp:lastPrinted>
  <dcterms:created xsi:type="dcterms:W3CDTF">2016-02-19T14:12:49Z</dcterms:created>
  <dcterms:modified xsi:type="dcterms:W3CDTF">2018-03-02T10:31:12Z</dcterms:modified>
</cp:coreProperties>
</file>