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1"/>
  </bookViews>
  <sheets>
    <sheet name="4.melléklet" sheetId="1" r:id="rId1"/>
    <sheet name="4.1. melléklet" sheetId="2" r:id="rId2"/>
  </sheets>
  <definedNames>
    <definedName name="_xlnm.Print_Area" localSheetId="0">'4.melléklet'!$A$1:$S$63</definedName>
  </definedNames>
  <calcPr fullCalcOnLoad="1"/>
</workbook>
</file>

<file path=xl/sharedStrings.xml><?xml version="1.0" encoding="utf-8"?>
<sst xmlns="http://schemas.openxmlformats.org/spreadsheetml/2006/main" count="302" uniqueCount="147">
  <si>
    <t>Összesen</t>
  </si>
  <si>
    <t>1.</t>
  </si>
  <si>
    <t>Ifjúság Utcai Óvoda</t>
  </si>
  <si>
    <t>2.</t>
  </si>
  <si>
    <t>Boldogfalva Óvoda</t>
  </si>
  <si>
    <t>3.</t>
  </si>
  <si>
    <t>Liget Óvoda</t>
  </si>
  <si>
    <t>4.</t>
  </si>
  <si>
    <t>Görgey Utcai Óvoda</t>
  </si>
  <si>
    <t>5.</t>
  </si>
  <si>
    <t>Lehel Utcai Óvoda</t>
  </si>
  <si>
    <t>6.</t>
  </si>
  <si>
    <t>Mosolykert Óvoda</t>
  </si>
  <si>
    <t>7.</t>
  </si>
  <si>
    <t>Sinay Miklós Utcai Óvoda</t>
  </si>
  <si>
    <t>8.</t>
  </si>
  <si>
    <t>Ispotály Utcai Óvoda</t>
  </si>
  <si>
    <t>9.</t>
  </si>
  <si>
    <t>Áchim András Utcai Óvoda</t>
  </si>
  <si>
    <t>10.</t>
  </si>
  <si>
    <t>Levendula Óvoda</t>
  </si>
  <si>
    <t>11.</t>
  </si>
  <si>
    <t>Közép Utcai Óvoda</t>
  </si>
  <si>
    <t>12.</t>
  </si>
  <si>
    <t>Szivárvány Óvoda</t>
  </si>
  <si>
    <t>13.</t>
  </si>
  <si>
    <t>Százszorszép Óvoda</t>
  </si>
  <si>
    <t>14.</t>
  </si>
  <si>
    <t>Angyalkert Óvoda</t>
  </si>
  <si>
    <t>15.</t>
  </si>
  <si>
    <t>Karácsony György Utcai Óvoda</t>
  </si>
  <si>
    <t>16.</t>
  </si>
  <si>
    <t>Mesekert Óvoda</t>
  </si>
  <si>
    <t>17.</t>
  </si>
  <si>
    <t>Szabadságtelepi Óvoda</t>
  </si>
  <si>
    <t>18.</t>
  </si>
  <si>
    <t>Faragó Utcai Óvoda</t>
  </si>
  <si>
    <t>19.</t>
  </si>
  <si>
    <t>Kemény Zsigmond Utcai Óvoda</t>
  </si>
  <si>
    <t>20.</t>
  </si>
  <si>
    <t>Táncsics Mihály Utcai Óvoda</t>
  </si>
  <si>
    <t>21.</t>
  </si>
  <si>
    <t>Sípos Utcai Óvoda</t>
  </si>
  <si>
    <t>22.</t>
  </si>
  <si>
    <t>Thaly Kálmán Utcai Óvoda</t>
  </si>
  <si>
    <t>23.</t>
  </si>
  <si>
    <t>Simonyi Úti Óvoda</t>
  </si>
  <si>
    <t>24.</t>
  </si>
  <si>
    <t>Pósa Utcai Óvoda</t>
  </si>
  <si>
    <t>25.</t>
  </si>
  <si>
    <t>26.</t>
  </si>
  <si>
    <t>Nagyerdei Óvoda</t>
  </si>
  <si>
    <t>27.</t>
  </si>
  <si>
    <t>Gönczy Pál Utcai Óvoda</t>
  </si>
  <si>
    <t>28.</t>
  </si>
  <si>
    <t>Alsójózsai Kerekerdő Óvoda</t>
  </si>
  <si>
    <t>29.</t>
  </si>
  <si>
    <t>Margit Téri Óvoda</t>
  </si>
  <si>
    <t>30.</t>
  </si>
  <si>
    <t>Tócóskerti Óvoda</t>
  </si>
  <si>
    <t>31.</t>
  </si>
  <si>
    <t>Kuruc Utcai Óvoda</t>
  </si>
  <si>
    <t>32.</t>
  </si>
  <si>
    <t>Homokkerti Pitypang Óvoda</t>
  </si>
  <si>
    <t>33.</t>
  </si>
  <si>
    <t>Újkerti Manófalva Óvoda</t>
  </si>
  <si>
    <t>34.</t>
  </si>
  <si>
    <t>Kodály Filharmónia Debrecen összesen</t>
  </si>
  <si>
    <t>ebből:
Kodály Filharmonikusok Debrecen</t>
  </si>
  <si>
    <t>Kodály Kórus Debrecen</t>
  </si>
  <si>
    <t>35.</t>
  </si>
  <si>
    <t>Méliusz Juhász Péter Könyvtár</t>
  </si>
  <si>
    <t>36.</t>
  </si>
  <si>
    <t>Debreceni Művelődési Központ</t>
  </si>
  <si>
    <t>37.</t>
  </si>
  <si>
    <t>Csokonai Színház</t>
  </si>
  <si>
    <t>38.</t>
  </si>
  <si>
    <t>Vojtina Bábszínház</t>
  </si>
  <si>
    <t>39.</t>
  </si>
  <si>
    <t>40.</t>
  </si>
  <si>
    <t xml:space="preserve">Debreceni Közterület Felügyelet </t>
  </si>
  <si>
    <t>41.</t>
  </si>
  <si>
    <t>42.</t>
  </si>
  <si>
    <t>43.</t>
  </si>
  <si>
    <t>DMJV Városi Szociális Szolgálat</t>
  </si>
  <si>
    <t>44.</t>
  </si>
  <si>
    <t>DMJV Egyesített Bölcsődei Intézménye</t>
  </si>
  <si>
    <t>45.</t>
  </si>
  <si>
    <t>DMJV Gyermekvédelmi Intézménye</t>
  </si>
  <si>
    <t>46.</t>
  </si>
  <si>
    <t>Debreceni Intézményműködtető Központ összesen</t>
  </si>
  <si>
    <t>DMJV Polgármesteri Hivatala</t>
  </si>
  <si>
    <t>MINDÖSSZESEN</t>
  </si>
  <si>
    <t>ebből: - kötelező feladat</t>
  </si>
  <si>
    <t xml:space="preserve">           - önként vállalt feladat</t>
  </si>
  <si>
    <t xml:space="preserve">           - állami (államigazgatási) feladat</t>
  </si>
  <si>
    <t>Költségvetési szervek költségvetési kiadásai, kiemelt kiadási előirányzatonkénti részlezetésben</t>
  </si>
  <si>
    <t>Eredeti előirányzat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</si>
  <si>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</si>
  <si>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</si>
  <si>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</si>
  <si>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</si>
  <si>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</si>
  <si>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</si>
  <si>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</si>
  <si>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</si>
  <si>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</si>
  <si>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</si>
  <si>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</si>
  <si>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</si>
  <si>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Cím</t>
  </si>
  <si>
    <t>Alcím</t>
  </si>
  <si>
    <t>Költségvetési szerv megnevezése</t>
  </si>
  <si>
    <t>Dologi kiadás</t>
  </si>
  <si>
    <t>ebből:</t>
  </si>
  <si>
    <t>Gyógyszer, vegyszer</t>
  </si>
  <si>
    <t>Élelmiszer beszerzés</t>
  </si>
  <si>
    <t>Vásárolt élelmiszer</t>
  </si>
  <si>
    <t>Gáz</t>
  </si>
  <si>
    <t>Villany</t>
  </si>
  <si>
    <t>Távhő</t>
  </si>
  <si>
    <t>Víz</t>
  </si>
  <si>
    <t>34.1.</t>
  </si>
  <si>
    <t>34.2.</t>
  </si>
  <si>
    <t>Déri Múzeum</t>
  </si>
  <si>
    <t>Működési költségvetés</t>
  </si>
  <si>
    <t>Felhalmozási költségvetés</t>
  </si>
  <si>
    <t>Személyi juttatások
(K1)</t>
  </si>
  <si>
    <t>Munkaadót terhelő járulékok és szociális hozzájárulási adó
(K2)</t>
  </si>
  <si>
    <t>Dologi kiadások
(K3)</t>
  </si>
  <si>
    <t>Ellátottak pénzbeli juttatásai
(K4)</t>
  </si>
  <si>
    <t>Egyéb működési célú kiadások
(K5)</t>
  </si>
  <si>
    <t>Beruházások
(K6)</t>
  </si>
  <si>
    <t>Felújítások 
(K7)</t>
  </si>
  <si>
    <t>Költségvetési kiadások összesen</t>
  </si>
  <si>
    <t>Debreceni Intézményműködtető Központ</t>
  </si>
  <si>
    <t>DMJV Család- és Gyermekjóléti  Központja</t>
  </si>
  <si>
    <t>Debreceni Arany János Óvoda</t>
  </si>
  <si>
    <t>Óvodák összesen</t>
  </si>
  <si>
    <t>Debreceni Intézményműködtető Központ ÖSSZESEN</t>
  </si>
  <si>
    <t>Ft-ban</t>
  </si>
  <si>
    <t>Módosított előirányzat</t>
  </si>
  <si>
    <t>(4. melléklet a 3/2019. (II. 21.) önkormányzati rendelethez)</t>
  </si>
  <si>
    <t>(4.1. melléklet a 3/2019. (II. 21.) önkormányzati rendelethez)</t>
  </si>
  <si>
    <r>
      <t>Az irányító szerv által előírt kötelezően megtervezett előirányzatok</t>
    </r>
    <r>
      <rPr>
        <sz val="14"/>
        <rFont val="Arial"/>
        <family val="2"/>
      </rPr>
      <t xml:space="preserve">
(a dologi kiadásokból visszatervezendő kiadási előirányzatok)</t>
    </r>
  </si>
  <si>
    <t>13. melléklet a 11/2019. (IV. 18.) önkormányzati rendelethez</t>
  </si>
  <si>
    <t>14. melléklet a 11/2019. (IV. 18.) önkormányzati rendelethez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</si>
</sst>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E]yyyy\.\ mmmm\ d\."/>
    <numFmt numFmtId="173" formatCode="0.000"/>
    <numFmt numFmtId="174" formatCode="0.0"/>
    <numFmt numFmtId="175" formatCode="_-* #,##0.0\ _F_t_-;\-* #,##0.0\ _F_t_-;_-* &quot;-&quot;??\ _F_t_-;_-@_-"/>
    <numFmt numFmtId="176" formatCode="_-* #,##0\ _F_t_-;\-* #,##0\ _F_t_-;_-* &quot;-&quot;??\ _F_t_-;_-@_-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0000\ _F_t_-;\-* #,##0.00000\ _F_t_-;_-* &quot;-&quot;??\ _F_t_-;_-@_-"/>
    <numFmt numFmtId="180" formatCode="_-* #,##0.000000\ _F_t_-;\-* #,##0.000000\ _F_t_-;_-* &quot;-&quot;??\ _F_t_-;_-@_-"/>
    <numFmt numFmtId="181" formatCode="_-* #,##0.0000000\ _F_t_-;\-* #,##0.0000000\ _F_t_-;_-* &quot;-&quot;??\ _F_t_-;_-@_-"/>
    <numFmt numFmtId="182" formatCode="_-* #,##0.00000000\ _F_t_-;\-* #,##0.00000000\ _F_t_-;_-* &quot;-&quot;??\ _F_t_-;_-@_-"/>
    <numFmt numFmtId="183" formatCode="_-* #,##0.000000000\ _F_t_-;\-* #,##0.000000000\ _F_t_-;_-* &quot;-&quot;??\ _F_t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2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1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b/>
      <u val="single"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1"/>
      <family val="0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b/>
      <u val="single"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Border="0" applyAlignment="0" applyProtection="0"/>
    <xf numFmtId="43" fontId="4" fillId="0" borderId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" fillId="0" borderId="0">
      <alignment/>
      <protection/>
    </xf>
    <xf numFmtId="0" fontId="46" fillId="0" borderId="0" applyNumberFormat="0" applyBorder="0" applyProtection="0">
      <alignment/>
    </xf>
    <xf numFmtId="0" fontId="4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</cellStyleXfs>
  <cellXfs count="8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63" applyFont="1" applyFill="1" applyBorder="1" applyAlignment="1">
      <alignment horizontal="center" vertical="center"/>
      <protection/>
    </xf>
    <xf numFmtId="3" fontId="6" fillId="0" borderId="10" xfId="66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6" fillId="0" borderId="10" xfId="62" applyNumberFormat="1" applyFont="1" applyFill="1" applyBorder="1">
      <alignment/>
      <protection/>
    </xf>
    <xf numFmtId="0" fontId="5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Fill="1" applyAlignment="1">
      <alignment/>
    </xf>
    <xf numFmtId="0" fontId="6" fillId="0" borderId="0" xfId="62" applyFont="1" applyFill="1">
      <alignment/>
      <protection/>
    </xf>
    <xf numFmtId="0" fontId="6" fillId="0" borderId="10" xfId="62" applyFont="1" applyFill="1" applyBorder="1" applyAlignment="1">
      <alignment horizontal="center"/>
      <protection/>
    </xf>
    <xf numFmtId="0" fontId="7" fillId="0" borderId="10" xfId="62" applyFont="1" applyFill="1" applyBorder="1" applyAlignment="1">
      <alignment horizontal="center" vertical="center" wrapText="1"/>
      <protection/>
    </xf>
    <xf numFmtId="0" fontId="7" fillId="0" borderId="10" xfId="62" applyFont="1" applyFill="1" applyBorder="1" applyAlignment="1">
      <alignment horizontal="center" vertical="center"/>
      <protection/>
    </xf>
    <xf numFmtId="3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3" fontId="52" fillId="0" borderId="10" xfId="0" applyNumberFormat="1" applyFont="1" applyBorder="1" applyAlignment="1">
      <alignment/>
    </xf>
    <xf numFmtId="3" fontId="52" fillId="0" borderId="10" xfId="0" applyNumberFormat="1" applyFont="1" applyFill="1" applyBorder="1" applyAlignment="1">
      <alignment/>
    </xf>
    <xf numFmtId="3" fontId="53" fillId="0" borderId="10" xfId="0" applyNumberFormat="1" applyFont="1" applyFill="1" applyBorder="1" applyAlignment="1">
      <alignment/>
    </xf>
    <xf numFmtId="3" fontId="52" fillId="33" borderId="10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54" fillId="33" borderId="0" xfId="0" applyFont="1" applyFill="1" applyAlignment="1">
      <alignment/>
    </xf>
    <xf numFmtId="3" fontId="8" fillId="33" borderId="10" xfId="0" applyNumberFormat="1" applyFont="1" applyFill="1" applyBorder="1" applyAlignment="1">
      <alignment/>
    </xf>
    <xf numFmtId="3" fontId="6" fillId="33" borderId="10" xfId="66" applyNumberFormat="1" applyFont="1" applyFill="1" applyBorder="1" applyAlignment="1">
      <alignment horizontal="left" vertical="center" wrapText="1"/>
      <protection/>
    </xf>
    <xf numFmtId="0" fontId="52" fillId="33" borderId="0" xfId="0" applyFont="1" applyFill="1" applyAlignment="1">
      <alignment/>
    </xf>
    <xf numFmtId="0" fontId="52" fillId="0" borderId="11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12" xfId="0" applyFont="1" applyBorder="1" applyAlignment="1">
      <alignment/>
    </xf>
    <xf numFmtId="0" fontId="8" fillId="0" borderId="1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53" fillId="0" borderId="0" xfId="0" applyFont="1" applyFill="1" applyAlignment="1">
      <alignment/>
    </xf>
    <xf numFmtId="0" fontId="5" fillId="0" borderId="0" xfId="62" applyFont="1" applyFill="1" applyAlignment="1">
      <alignment horizontal="center" wrapText="1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6" fillId="33" borderId="10" xfId="65" applyFont="1" applyFill="1" applyBorder="1" applyAlignment="1">
      <alignment horizontal="left" vertical="center" wrapText="1"/>
      <protection/>
    </xf>
    <xf numFmtId="3" fontId="8" fillId="33" borderId="10" xfId="65" applyNumberFormat="1" applyFont="1" applyFill="1" applyBorder="1" applyAlignment="1">
      <alignment horizontal="left" vertical="center" wrapText="1"/>
      <protection/>
    </xf>
    <xf numFmtId="3" fontId="6" fillId="0" borderId="10" xfId="65" applyNumberFormat="1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horizontal="right" vertical="center"/>
    </xf>
    <xf numFmtId="0" fontId="6" fillId="0" borderId="0" xfId="62" applyFont="1" applyFill="1" applyBorder="1">
      <alignment/>
      <protection/>
    </xf>
    <xf numFmtId="0" fontId="7" fillId="0" borderId="0" xfId="62" applyFont="1" applyFill="1" applyBorder="1" applyAlignment="1">
      <alignment horizontal="center"/>
      <protection/>
    </xf>
    <xf numFmtId="0" fontId="6" fillId="33" borderId="0" xfId="62" applyFont="1" applyFill="1" applyBorder="1">
      <alignment/>
      <protection/>
    </xf>
    <xf numFmtId="0" fontId="7" fillId="0" borderId="0" xfId="62" applyFont="1" applyFill="1" applyBorder="1">
      <alignment/>
      <protection/>
    </xf>
    <xf numFmtId="0" fontId="54" fillId="33" borderId="0" xfId="62" applyFont="1" applyFill="1" applyBorder="1">
      <alignment/>
      <protection/>
    </xf>
    <xf numFmtId="0" fontId="55" fillId="33" borderId="0" xfId="62" applyFont="1" applyFill="1" applyBorder="1">
      <alignment/>
      <protection/>
    </xf>
    <xf numFmtId="0" fontId="6" fillId="34" borderId="0" xfId="62" applyFont="1" applyFill="1" applyBorder="1">
      <alignment/>
      <protection/>
    </xf>
    <xf numFmtId="0" fontId="5" fillId="0" borderId="0" xfId="62" applyFont="1" applyFill="1" applyAlignment="1">
      <alignment horizontal="center"/>
      <protection/>
    </xf>
    <xf numFmtId="0" fontId="7" fillId="0" borderId="0" xfId="62" applyFont="1" applyFill="1" applyAlignment="1">
      <alignment horizontal="right"/>
      <protection/>
    </xf>
    <xf numFmtId="0" fontId="6" fillId="0" borderId="10" xfId="62" applyFont="1" applyFill="1" applyBorder="1" applyAlignment="1">
      <alignment horizontal="center" vertical="center"/>
      <protection/>
    </xf>
    <xf numFmtId="3" fontId="7" fillId="0" borderId="10" xfId="62" applyNumberFormat="1" applyFont="1" applyFill="1" applyBorder="1">
      <alignment/>
      <protection/>
    </xf>
    <xf numFmtId="0" fontId="6" fillId="0" borderId="10" xfId="62" applyFont="1" applyFill="1" applyBorder="1" applyAlignment="1">
      <alignment horizontal="left" vertical="center" wrapText="1"/>
      <protection/>
    </xf>
    <xf numFmtId="3" fontId="6" fillId="0" borderId="10" xfId="62" applyNumberFormat="1" applyFont="1" applyFill="1" applyBorder="1" applyAlignment="1">
      <alignment horizontal="left" vertical="center" wrapText="1"/>
      <protection/>
    </xf>
    <xf numFmtId="0" fontId="7" fillId="0" borderId="10" xfId="62" applyFont="1" applyFill="1" applyBorder="1" applyAlignment="1">
      <alignment horizontal="left" vertical="center" wrapText="1"/>
      <protection/>
    </xf>
    <xf numFmtId="0" fontId="6" fillId="0" borderId="10" xfId="65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horizontal="center" vertical="center"/>
      <protection/>
    </xf>
    <xf numFmtId="49" fontId="8" fillId="0" borderId="10" xfId="62" applyNumberFormat="1" applyFont="1" applyFill="1" applyBorder="1" applyAlignment="1">
      <alignment horizontal="center" vertical="center"/>
      <protection/>
    </xf>
    <xf numFmtId="3" fontId="8" fillId="0" borderId="10" xfId="65" applyNumberFormat="1" applyFont="1" applyFill="1" applyBorder="1" applyAlignment="1">
      <alignment horizontal="left" vertical="center" wrapText="1"/>
      <protection/>
    </xf>
    <xf numFmtId="0" fontId="6" fillId="0" borderId="10" xfId="62" applyFont="1" applyFill="1" applyBorder="1" applyAlignment="1">
      <alignment vertical="center" wrapText="1"/>
      <protection/>
    </xf>
    <xf numFmtId="0" fontId="6" fillId="0" borderId="10" xfId="62" applyFont="1" applyFill="1" applyBorder="1" applyAlignment="1">
      <alignment horizontal="left" vertical="center"/>
      <protection/>
    </xf>
    <xf numFmtId="3" fontId="6" fillId="0" borderId="10" xfId="62" applyNumberFormat="1" applyFont="1" applyFill="1" applyBorder="1" applyAlignment="1">
      <alignment vertical="center" wrapText="1"/>
      <protection/>
    </xf>
    <xf numFmtId="0" fontId="11" fillId="0" borderId="0" xfId="0" applyFont="1" applyAlignment="1">
      <alignment horizontal="right"/>
    </xf>
    <xf numFmtId="0" fontId="56" fillId="0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11" fillId="0" borderId="0" xfId="62" applyFont="1" applyFill="1" applyAlignment="1">
      <alignment horizontal="right"/>
      <protection/>
    </xf>
    <xf numFmtId="0" fontId="7" fillId="0" borderId="10" xfId="62" applyFont="1" applyFill="1" applyBorder="1" applyAlignment="1" applyProtection="1">
      <alignment horizontal="center" vertical="center" wrapText="1"/>
      <protection/>
    </xf>
    <xf numFmtId="0" fontId="7" fillId="0" borderId="10" xfId="62" applyFont="1" applyFill="1" applyBorder="1" applyAlignment="1">
      <alignment horizontal="center"/>
      <protection/>
    </xf>
    <xf numFmtId="0" fontId="10" fillId="0" borderId="0" xfId="62" applyFont="1" applyFill="1" applyAlignment="1">
      <alignment horizontal="center" wrapText="1"/>
      <protection/>
    </xf>
    <xf numFmtId="0" fontId="10" fillId="0" borderId="0" xfId="62" applyFont="1" applyFill="1" applyAlignment="1">
      <alignment horizontal="right"/>
      <protection/>
    </xf>
    <xf numFmtId="0" fontId="7" fillId="0" borderId="10" xfId="62" applyFont="1" applyFill="1" applyBorder="1" applyAlignment="1">
      <alignment horizontal="center" vertical="center" wrapText="1"/>
      <protection/>
    </xf>
    <xf numFmtId="0" fontId="7" fillId="0" borderId="10" xfId="62" applyFont="1" applyFill="1" applyBorder="1" applyAlignment="1">
      <alignment horizontal="center" vertical="center"/>
      <protection/>
    </xf>
    <xf numFmtId="49" fontId="6" fillId="0" borderId="10" xfId="62" applyNumberFormat="1" applyFont="1" applyFill="1" applyBorder="1" applyAlignment="1">
      <alignment horizontal="left" vertical="center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2 2" xfId="44"/>
    <cellStyle name="Ezres 2 3" xfId="45"/>
    <cellStyle name="Ezres 3" xfId="46"/>
    <cellStyle name="Ezres 3 2" xfId="47"/>
    <cellStyle name="Figyelmeztetés" xfId="48"/>
    <cellStyle name="Hivatkozott cella" xfId="49"/>
    <cellStyle name="Jegyzet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Normál 2" xfId="60"/>
    <cellStyle name="Normál 2 2" xfId="61"/>
    <cellStyle name="Normál 3" xfId="62"/>
    <cellStyle name="Normál 4" xfId="63"/>
    <cellStyle name="Normál 4 2" xfId="64"/>
    <cellStyle name="Normál_létszámkeret 2" xfId="65"/>
    <cellStyle name="Normál_Munka1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  <cellStyle name="TableStyleLight1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view="pageBreakPreview" zoomScale="80" zoomScaleNormal="80" zoomScaleSheetLayoutView="80" zoomScalePageLayoutView="0" workbookViewId="0" topLeftCell="A1">
      <pane xSplit="3" ySplit="9" topLeftCell="F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S1"/>
    </sheetView>
  </sheetViews>
  <sheetFormatPr defaultColWidth="8.8515625" defaultRowHeight="15"/>
  <cols>
    <col min="1" max="1" width="13.00390625" style="19" customWidth="1"/>
    <col min="2" max="2" width="7.28125" style="19" bestFit="1" customWidth="1"/>
    <col min="3" max="3" width="41.8515625" style="17" bestFit="1" customWidth="1"/>
    <col min="4" max="4" width="21.140625" style="17" bestFit="1" customWidth="1"/>
    <col min="5" max="5" width="23.140625" style="17" customWidth="1"/>
    <col min="6" max="6" width="19.421875" style="17" bestFit="1" customWidth="1"/>
    <col min="7" max="7" width="11.57421875" style="17" bestFit="1" customWidth="1"/>
    <col min="8" max="8" width="17.8515625" style="17" customWidth="1"/>
    <col min="9" max="9" width="16.8515625" style="17" customWidth="1"/>
    <col min="10" max="10" width="15.28125" style="17" customWidth="1"/>
    <col min="11" max="11" width="19.8515625" style="17" customWidth="1"/>
    <col min="12" max="12" width="21.140625" style="17" bestFit="1" customWidth="1"/>
    <col min="13" max="13" width="23.140625" style="17" customWidth="1"/>
    <col min="14" max="14" width="19.421875" style="17" bestFit="1" customWidth="1"/>
    <col min="15" max="15" width="11.57421875" style="17" bestFit="1" customWidth="1"/>
    <col min="16" max="16" width="17.8515625" style="17" customWidth="1"/>
    <col min="17" max="17" width="16.8515625" style="17" customWidth="1"/>
    <col min="18" max="18" width="15.28125" style="17" customWidth="1"/>
    <col min="19" max="19" width="19.8515625" style="17" customWidth="1"/>
    <col min="20" max="16384" width="8.8515625" style="17" customWidth="1"/>
  </cols>
  <sheetData>
    <row r="1" spans="1:19" ht="18">
      <c r="A1" s="72" t="s">
        <v>145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22.5" customHeight="1">
      <c r="A2" s="71" t="s">
        <v>142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s="15" customFormat="1" ht="26.2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19" ht="24.75" customHeight="1">
      <c r="A4" s="73" t="s">
        <v>96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</row>
    <row r="5" spans="1:19" ht="24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9"/>
      <c r="L5" s="45"/>
      <c r="M5" s="45"/>
      <c r="N5" s="45"/>
      <c r="O5" s="45"/>
      <c r="P5" s="45"/>
      <c r="Q5" s="45"/>
      <c r="R5" s="45"/>
      <c r="S5" s="49" t="s">
        <v>140</v>
      </c>
    </row>
    <row r="6" spans="1:19" s="18" customFormat="1" ht="15">
      <c r="A6" s="4" t="s">
        <v>98</v>
      </c>
      <c r="B6" s="4" t="s">
        <v>99</v>
      </c>
      <c r="C6" s="4" t="s">
        <v>100</v>
      </c>
      <c r="D6" s="4" t="s">
        <v>101</v>
      </c>
      <c r="E6" s="4" t="s">
        <v>102</v>
      </c>
      <c r="F6" s="4" t="s">
        <v>103</v>
      </c>
      <c r="G6" s="4" t="s">
        <v>104</v>
      </c>
      <c r="H6" s="4" t="s">
        <v>105</v>
      </c>
      <c r="I6" s="4" t="s">
        <v>106</v>
      </c>
      <c r="J6" s="4" t="s">
        <v>107</v>
      </c>
      <c r="K6" s="4" t="s">
        <v>108</v>
      </c>
      <c r="L6" s="4" t="s">
        <v>101</v>
      </c>
      <c r="M6" s="4" t="s">
        <v>102</v>
      </c>
      <c r="N6" s="4" t="s">
        <v>103</v>
      </c>
      <c r="O6" s="4" t="s">
        <v>104</v>
      </c>
      <c r="P6" s="4" t="s">
        <v>105</v>
      </c>
      <c r="Q6" s="4" t="s">
        <v>106</v>
      </c>
      <c r="R6" s="4" t="s">
        <v>107</v>
      </c>
      <c r="S6" s="4" t="s">
        <v>108</v>
      </c>
    </row>
    <row r="7" spans="1:19" ht="22.5" customHeight="1">
      <c r="A7" s="76" t="s">
        <v>110</v>
      </c>
      <c r="B7" s="76" t="s">
        <v>111</v>
      </c>
      <c r="C7" s="77" t="s">
        <v>112</v>
      </c>
      <c r="D7" s="74" t="s">
        <v>97</v>
      </c>
      <c r="E7" s="74"/>
      <c r="F7" s="74"/>
      <c r="G7" s="74"/>
      <c r="H7" s="74"/>
      <c r="I7" s="74"/>
      <c r="J7" s="74"/>
      <c r="K7" s="74"/>
      <c r="L7" s="74" t="s">
        <v>141</v>
      </c>
      <c r="M7" s="74"/>
      <c r="N7" s="74"/>
      <c r="O7" s="74"/>
      <c r="P7" s="74"/>
      <c r="Q7" s="74"/>
      <c r="R7" s="74"/>
      <c r="S7" s="74"/>
    </row>
    <row r="8" spans="1:19" ht="21" customHeight="1">
      <c r="A8" s="76"/>
      <c r="B8" s="76"/>
      <c r="C8" s="77"/>
      <c r="D8" s="74" t="s">
        <v>125</v>
      </c>
      <c r="E8" s="74"/>
      <c r="F8" s="74"/>
      <c r="G8" s="74"/>
      <c r="H8" s="74"/>
      <c r="I8" s="74" t="s">
        <v>126</v>
      </c>
      <c r="J8" s="74"/>
      <c r="K8" s="75" t="s">
        <v>134</v>
      </c>
      <c r="L8" s="74" t="s">
        <v>125</v>
      </c>
      <c r="M8" s="74"/>
      <c r="N8" s="74"/>
      <c r="O8" s="74"/>
      <c r="P8" s="74"/>
      <c r="Q8" s="74" t="s">
        <v>126</v>
      </c>
      <c r="R8" s="74"/>
      <c r="S8" s="75" t="s">
        <v>134</v>
      </c>
    </row>
    <row r="9" spans="1:19" ht="114" customHeight="1">
      <c r="A9" s="76"/>
      <c r="B9" s="76"/>
      <c r="C9" s="77"/>
      <c r="D9" s="16" t="s">
        <v>127</v>
      </c>
      <c r="E9" s="16" t="s">
        <v>128</v>
      </c>
      <c r="F9" s="16" t="s">
        <v>129</v>
      </c>
      <c r="G9" s="16" t="s">
        <v>130</v>
      </c>
      <c r="H9" s="16" t="s">
        <v>131</v>
      </c>
      <c r="I9" s="16" t="s">
        <v>132</v>
      </c>
      <c r="J9" s="16" t="s">
        <v>133</v>
      </c>
      <c r="K9" s="75"/>
      <c r="L9" s="16" t="s">
        <v>127</v>
      </c>
      <c r="M9" s="16" t="s">
        <v>128</v>
      </c>
      <c r="N9" s="16" t="s">
        <v>129</v>
      </c>
      <c r="O9" s="16" t="s">
        <v>130</v>
      </c>
      <c r="P9" s="16" t="s">
        <v>131</v>
      </c>
      <c r="Q9" s="16" t="s">
        <v>132</v>
      </c>
      <c r="R9" s="16" t="s">
        <v>133</v>
      </c>
      <c r="S9" s="75"/>
    </row>
    <row r="10" spans="1:19" ht="14.25">
      <c r="A10" s="2" t="s">
        <v>1</v>
      </c>
      <c r="B10" s="2"/>
      <c r="C10" s="3" t="s">
        <v>2</v>
      </c>
      <c r="D10" s="27">
        <v>321061790</v>
      </c>
      <c r="E10" s="27">
        <v>68995702</v>
      </c>
      <c r="F10" s="27">
        <v>14528049</v>
      </c>
      <c r="G10" s="27">
        <v>0</v>
      </c>
      <c r="H10" s="27">
        <v>0</v>
      </c>
      <c r="I10" s="27">
        <v>1200000</v>
      </c>
      <c r="J10" s="27">
        <v>0</v>
      </c>
      <c r="K10" s="27">
        <f>SUM(D10:J10)</f>
        <v>405785541</v>
      </c>
      <c r="L10" s="27">
        <v>321061790</v>
      </c>
      <c r="M10" s="27">
        <v>68995702</v>
      </c>
      <c r="N10" s="27">
        <v>14528049</v>
      </c>
      <c r="O10" s="27">
        <v>0</v>
      </c>
      <c r="P10" s="27">
        <v>0</v>
      </c>
      <c r="Q10" s="27">
        <v>1200000</v>
      </c>
      <c r="R10" s="27">
        <v>0</v>
      </c>
      <c r="S10" s="27">
        <f>SUM(L10:R10)</f>
        <v>405785541</v>
      </c>
    </row>
    <row r="11" spans="1:19" ht="14.25">
      <c r="A11" s="2" t="s">
        <v>3</v>
      </c>
      <c r="B11" s="2"/>
      <c r="C11" s="3" t="s">
        <v>4</v>
      </c>
      <c r="D11" s="27">
        <v>108381874</v>
      </c>
      <c r="E11" s="27">
        <v>23276517</v>
      </c>
      <c r="F11" s="27">
        <v>29933168</v>
      </c>
      <c r="G11" s="27">
        <v>0</v>
      </c>
      <c r="H11" s="27">
        <v>0</v>
      </c>
      <c r="I11" s="28">
        <v>900000</v>
      </c>
      <c r="J11" s="27">
        <v>0</v>
      </c>
      <c r="K11" s="27">
        <f aca="true" t="shared" si="0" ref="K11:K42">SUM(D11:J11)</f>
        <v>162491559</v>
      </c>
      <c r="L11" s="27">
        <v>108381874</v>
      </c>
      <c r="M11" s="27">
        <v>23276517</v>
      </c>
      <c r="N11" s="27">
        <v>29933168</v>
      </c>
      <c r="O11" s="27">
        <v>0</v>
      </c>
      <c r="P11" s="27">
        <v>0</v>
      </c>
      <c r="Q11" s="28">
        <v>900000</v>
      </c>
      <c r="R11" s="27">
        <v>0</v>
      </c>
      <c r="S11" s="27">
        <f aca="true" t="shared" si="1" ref="S11:S42">SUM(L11:R11)</f>
        <v>162491559</v>
      </c>
    </row>
    <row r="12" spans="1:19" s="35" customFormat="1" ht="14.25">
      <c r="A12" s="2" t="s">
        <v>5</v>
      </c>
      <c r="B12" s="2"/>
      <c r="C12" s="34" t="s">
        <v>6</v>
      </c>
      <c r="D12" s="30">
        <v>124033609</v>
      </c>
      <c r="E12" s="30">
        <v>26789383</v>
      </c>
      <c r="F12" s="30">
        <v>7647171</v>
      </c>
      <c r="G12" s="30">
        <v>0</v>
      </c>
      <c r="H12" s="30">
        <v>0</v>
      </c>
      <c r="I12" s="28">
        <v>300000</v>
      </c>
      <c r="J12" s="30">
        <v>0</v>
      </c>
      <c r="K12" s="27">
        <f t="shared" si="0"/>
        <v>158770163</v>
      </c>
      <c r="L12" s="30">
        <v>124033609</v>
      </c>
      <c r="M12" s="30">
        <v>26789383</v>
      </c>
      <c r="N12" s="30">
        <v>7647171</v>
      </c>
      <c r="O12" s="30">
        <v>0</v>
      </c>
      <c r="P12" s="30">
        <v>0</v>
      </c>
      <c r="Q12" s="28">
        <v>300000</v>
      </c>
      <c r="R12" s="30">
        <v>0</v>
      </c>
      <c r="S12" s="27">
        <f t="shared" si="1"/>
        <v>158770163</v>
      </c>
    </row>
    <row r="13" spans="1:19" ht="14.25">
      <c r="A13" s="2" t="s">
        <v>7</v>
      </c>
      <c r="B13" s="2"/>
      <c r="C13" s="3" t="s">
        <v>8</v>
      </c>
      <c r="D13" s="27">
        <v>101167364</v>
      </c>
      <c r="E13" s="27">
        <v>21825609</v>
      </c>
      <c r="F13" s="27">
        <v>4827380</v>
      </c>
      <c r="G13" s="27">
        <v>0</v>
      </c>
      <c r="H13" s="27">
        <v>0</v>
      </c>
      <c r="I13" s="28">
        <v>300000</v>
      </c>
      <c r="J13" s="27">
        <v>0</v>
      </c>
      <c r="K13" s="27">
        <f t="shared" si="0"/>
        <v>128120353</v>
      </c>
      <c r="L13" s="27">
        <v>101167364</v>
      </c>
      <c r="M13" s="27">
        <v>21825609</v>
      </c>
      <c r="N13" s="27">
        <v>4827380</v>
      </c>
      <c r="O13" s="27">
        <v>0</v>
      </c>
      <c r="P13" s="27">
        <v>0</v>
      </c>
      <c r="Q13" s="28">
        <v>300000</v>
      </c>
      <c r="R13" s="27">
        <v>0</v>
      </c>
      <c r="S13" s="27">
        <f t="shared" si="1"/>
        <v>128120353</v>
      </c>
    </row>
    <row r="14" spans="1:19" ht="14.25">
      <c r="A14" s="2" t="s">
        <v>9</v>
      </c>
      <c r="B14" s="2"/>
      <c r="C14" s="3" t="s">
        <v>10</v>
      </c>
      <c r="D14" s="27">
        <v>107901199</v>
      </c>
      <c r="E14" s="27">
        <v>23090946</v>
      </c>
      <c r="F14" s="27">
        <v>4331935</v>
      </c>
      <c r="G14" s="27">
        <v>0</v>
      </c>
      <c r="H14" s="27">
        <v>0</v>
      </c>
      <c r="I14" s="28">
        <v>300000</v>
      </c>
      <c r="J14" s="27">
        <v>0</v>
      </c>
      <c r="K14" s="27">
        <f t="shared" si="0"/>
        <v>135624080</v>
      </c>
      <c r="L14" s="27">
        <v>107901199</v>
      </c>
      <c r="M14" s="27">
        <v>23090946</v>
      </c>
      <c r="N14" s="27">
        <v>4331935</v>
      </c>
      <c r="O14" s="27">
        <v>0</v>
      </c>
      <c r="P14" s="27">
        <v>0</v>
      </c>
      <c r="Q14" s="28">
        <v>300000</v>
      </c>
      <c r="R14" s="27">
        <v>0</v>
      </c>
      <c r="S14" s="27">
        <f t="shared" si="1"/>
        <v>135624080</v>
      </c>
    </row>
    <row r="15" spans="1:19" ht="14.25">
      <c r="A15" s="2" t="s">
        <v>11</v>
      </c>
      <c r="B15" s="2"/>
      <c r="C15" s="3" t="s">
        <v>12</v>
      </c>
      <c r="D15" s="27">
        <v>100728034</v>
      </c>
      <c r="E15" s="27">
        <v>21609410</v>
      </c>
      <c r="F15" s="27">
        <v>10698192</v>
      </c>
      <c r="G15" s="27">
        <v>0</v>
      </c>
      <c r="H15" s="27">
        <v>0</v>
      </c>
      <c r="I15" s="28">
        <v>300000</v>
      </c>
      <c r="J15" s="27">
        <v>0</v>
      </c>
      <c r="K15" s="27">
        <f t="shared" si="0"/>
        <v>133335636</v>
      </c>
      <c r="L15" s="27">
        <v>100728034</v>
      </c>
      <c r="M15" s="27">
        <v>21609410</v>
      </c>
      <c r="N15" s="27">
        <v>10698192</v>
      </c>
      <c r="O15" s="27">
        <v>0</v>
      </c>
      <c r="P15" s="27">
        <v>0</v>
      </c>
      <c r="Q15" s="28">
        <v>300000</v>
      </c>
      <c r="R15" s="27">
        <v>0</v>
      </c>
      <c r="S15" s="27">
        <f t="shared" si="1"/>
        <v>133335636</v>
      </c>
    </row>
    <row r="16" spans="1:19" ht="14.25">
      <c r="A16" s="2" t="s">
        <v>13</v>
      </c>
      <c r="B16" s="2"/>
      <c r="C16" s="3" t="s">
        <v>14</v>
      </c>
      <c r="D16" s="27">
        <v>155909883</v>
      </c>
      <c r="E16" s="27">
        <v>33695494</v>
      </c>
      <c r="F16" s="27">
        <v>6827817</v>
      </c>
      <c r="G16" s="27">
        <v>0</v>
      </c>
      <c r="H16" s="27">
        <v>0</v>
      </c>
      <c r="I16" s="28">
        <v>1200000</v>
      </c>
      <c r="J16" s="27">
        <v>0</v>
      </c>
      <c r="K16" s="27">
        <f t="shared" si="0"/>
        <v>197633194</v>
      </c>
      <c r="L16" s="27">
        <v>155909883</v>
      </c>
      <c r="M16" s="27">
        <v>33695494</v>
      </c>
      <c r="N16" s="27">
        <v>6827817</v>
      </c>
      <c r="O16" s="27">
        <v>0</v>
      </c>
      <c r="P16" s="27">
        <v>0</v>
      </c>
      <c r="Q16" s="28">
        <v>1200000</v>
      </c>
      <c r="R16" s="27">
        <v>0</v>
      </c>
      <c r="S16" s="27">
        <f t="shared" si="1"/>
        <v>197633194</v>
      </c>
    </row>
    <row r="17" spans="1:19" ht="14.25">
      <c r="A17" s="2" t="s">
        <v>15</v>
      </c>
      <c r="B17" s="2"/>
      <c r="C17" s="3" t="s">
        <v>16</v>
      </c>
      <c r="D17" s="27">
        <v>95231846</v>
      </c>
      <c r="E17" s="27">
        <v>20364199</v>
      </c>
      <c r="F17" s="27">
        <v>4833127</v>
      </c>
      <c r="G17" s="27">
        <v>0</v>
      </c>
      <c r="H17" s="27">
        <v>0</v>
      </c>
      <c r="I17" s="28">
        <v>300000</v>
      </c>
      <c r="J17" s="27">
        <v>0</v>
      </c>
      <c r="K17" s="27">
        <f t="shared" si="0"/>
        <v>120729172</v>
      </c>
      <c r="L17" s="27">
        <v>95231846</v>
      </c>
      <c r="M17" s="27">
        <v>20364199</v>
      </c>
      <c r="N17" s="27">
        <v>4833127</v>
      </c>
      <c r="O17" s="27">
        <v>0</v>
      </c>
      <c r="P17" s="27">
        <v>0</v>
      </c>
      <c r="Q17" s="28">
        <v>300000</v>
      </c>
      <c r="R17" s="27">
        <v>0</v>
      </c>
      <c r="S17" s="27">
        <f t="shared" si="1"/>
        <v>120729172</v>
      </c>
    </row>
    <row r="18" spans="1:19" ht="14.25">
      <c r="A18" s="2" t="s">
        <v>17</v>
      </c>
      <c r="B18" s="2"/>
      <c r="C18" s="3" t="s">
        <v>18</v>
      </c>
      <c r="D18" s="27">
        <v>146515309</v>
      </c>
      <c r="E18" s="27">
        <v>31450209</v>
      </c>
      <c r="F18" s="27">
        <v>6924537</v>
      </c>
      <c r="G18" s="27">
        <v>0</v>
      </c>
      <c r="H18" s="27">
        <v>0</v>
      </c>
      <c r="I18" s="28">
        <v>300000</v>
      </c>
      <c r="J18" s="27">
        <v>0</v>
      </c>
      <c r="K18" s="27">
        <f t="shared" si="0"/>
        <v>185190055</v>
      </c>
      <c r="L18" s="27">
        <v>146515309</v>
      </c>
      <c r="M18" s="27">
        <v>31450209</v>
      </c>
      <c r="N18" s="27">
        <v>6924537</v>
      </c>
      <c r="O18" s="27">
        <v>0</v>
      </c>
      <c r="P18" s="27">
        <v>0</v>
      </c>
      <c r="Q18" s="28">
        <v>300000</v>
      </c>
      <c r="R18" s="27">
        <v>0</v>
      </c>
      <c r="S18" s="27">
        <f t="shared" si="1"/>
        <v>185190055</v>
      </c>
    </row>
    <row r="19" spans="1:19" ht="14.25">
      <c r="A19" s="2" t="s">
        <v>19</v>
      </c>
      <c r="B19" s="2"/>
      <c r="C19" s="3" t="s">
        <v>20</v>
      </c>
      <c r="D19" s="27">
        <v>81566800</v>
      </c>
      <c r="E19" s="27">
        <v>15871787</v>
      </c>
      <c r="F19" s="27">
        <v>4168431</v>
      </c>
      <c r="G19" s="27">
        <v>0</v>
      </c>
      <c r="H19" s="27">
        <v>0</v>
      </c>
      <c r="I19" s="28">
        <v>300000</v>
      </c>
      <c r="J19" s="27">
        <v>0</v>
      </c>
      <c r="K19" s="27">
        <f t="shared" si="0"/>
        <v>101907018</v>
      </c>
      <c r="L19" s="27">
        <v>81566800</v>
      </c>
      <c r="M19" s="27">
        <v>15871787</v>
      </c>
      <c r="N19" s="27">
        <v>4168431</v>
      </c>
      <c r="O19" s="27">
        <v>0</v>
      </c>
      <c r="P19" s="27">
        <v>0</v>
      </c>
      <c r="Q19" s="28">
        <v>300000</v>
      </c>
      <c r="R19" s="27">
        <v>0</v>
      </c>
      <c r="S19" s="27">
        <f t="shared" si="1"/>
        <v>101907018</v>
      </c>
    </row>
    <row r="20" spans="1:19" ht="14.25">
      <c r="A20" s="2" t="s">
        <v>21</v>
      </c>
      <c r="B20" s="2"/>
      <c r="C20" s="3" t="s">
        <v>22</v>
      </c>
      <c r="D20" s="27">
        <v>112768411</v>
      </c>
      <c r="E20" s="27">
        <v>24210454</v>
      </c>
      <c r="F20" s="27">
        <v>5226502</v>
      </c>
      <c r="G20" s="27">
        <v>0</v>
      </c>
      <c r="H20" s="27">
        <v>0</v>
      </c>
      <c r="I20" s="28">
        <v>300000</v>
      </c>
      <c r="J20" s="27">
        <v>0</v>
      </c>
      <c r="K20" s="27">
        <f t="shared" si="0"/>
        <v>142505367</v>
      </c>
      <c r="L20" s="27">
        <v>112768411</v>
      </c>
      <c r="M20" s="27">
        <v>24210454</v>
      </c>
      <c r="N20" s="27">
        <v>5226502</v>
      </c>
      <c r="O20" s="27">
        <v>0</v>
      </c>
      <c r="P20" s="27">
        <v>0</v>
      </c>
      <c r="Q20" s="28">
        <v>300000</v>
      </c>
      <c r="R20" s="27">
        <v>0</v>
      </c>
      <c r="S20" s="27">
        <f t="shared" si="1"/>
        <v>142505367</v>
      </c>
    </row>
    <row r="21" spans="1:19" ht="14.25">
      <c r="A21" s="2" t="s">
        <v>23</v>
      </c>
      <c r="B21" s="2"/>
      <c r="C21" s="3" t="s">
        <v>24</v>
      </c>
      <c r="D21" s="27">
        <v>104554782</v>
      </c>
      <c r="E21" s="27">
        <v>22510578</v>
      </c>
      <c r="F21" s="27">
        <v>4501042</v>
      </c>
      <c r="G21" s="27">
        <v>0</v>
      </c>
      <c r="H21" s="27">
        <v>0</v>
      </c>
      <c r="I21" s="28">
        <v>300000</v>
      </c>
      <c r="J21" s="27">
        <v>0</v>
      </c>
      <c r="K21" s="27">
        <f t="shared" si="0"/>
        <v>131866402</v>
      </c>
      <c r="L21" s="27">
        <v>104554782</v>
      </c>
      <c r="M21" s="27">
        <v>22510578</v>
      </c>
      <c r="N21" s="27">
        <v>4501042</v>
      </c>
      <c r="O21" s="27">
        <v>0</v>
      </c>
      <c r="P21" s="27">
        <v>0</v>
      </c>
      <c r="Q21" s="28">
        <v>300000</v>
      </c>
      <c r="R21" s="27">
        <v>0</v>
      </c>
      <c r="S21" s="27">
        <f t="shared" si="1"/>
        <v>131866402</v>
      </c>
    </row>
    <row r="22" spans="1:19" ht="14.25">
      <c r="A22" s="2" t="s">
        <v>25</v>
      </c>
      <c r="B22" s="2"/>
      <c r="C22" s="3" t="s">
        <v>26</v>
      </c>
      <c r="D22" s="27">
        <v>103328092</v>
      </c>
      <c r="E22" s="27">
        <v>22367604</v>
      </c>
      <c r="F22" s="27">
        <v>5041563</v>
      </c>
      <c r="G22" s="27">
        <v>0</v>
      </c>
      <c r="H22" s="27">
        <v>0</v>
      </c>
      <c r="I22" s="28">
        <v>300000</v>
      </c>
      <c r="J22" s="27">
        <v>0</v>
      </c>
      <c r="K22" s="27">
        <f t="shared" si="0"/>
        <v>131037259</v>
      </c>
      <c r="L22" s="27">
        <v>103328092</v>
      </c>
      <c r="M22" s="27">
        <v>22367604</v>
      </c>
      <c r="N22" s="27">
        <v>5041563</v>
      </c>
      <c r="O22" s="27">
        <v>0</v>
      </c>
      <c r="P22" s="27">
        <v>0</v>
      </c>
      <c r="Q22" s="28">
        <v>300000</v>
      </c>
      <c r="R22" s="27">
        <v>0</v>
      </c>
      <c r="S22" s="27">
        <f t="shared" si="1"/>
        <v>131037259</v>
      </c>
    </row>
    <row r="23" spans="1:19" ht="14.25">
      <c r="A23" s="2" t="s">
        <v>27</v>
      </c>
      <c r="B23" s="2"/>
      <c r="C23" s="3" t="s">
        <v>28</v>
      </c>
      <c r="D23" s="27">
        <v>124947813</v>
      </c>
      <c r="E23" s="27">
        <v>26834726</v>
      </c>
      <c r="F23" s="27">
        <v>6124630</v>
      </c>
      <c r="G23" s="27">
        <v>0</v>
      </c>
      <c r="H23" s="27">
        <v>0</v>
      </c>
      <c r="I23" s="28">
        <v>526100</v>
      </c>
      <c r="J23" s="27">
        <v>0</v>
      </c>
      <c r="K23" s="27">
        <f t="shared" si="0"/>
        <v>158433269</v>
      </c>
      <c r="L23" s="27">
        <v>124947813</v>
      </c>
      <c r="M23" s="27">
        <v>26834726</v>
      </c>
      <c r="N23" s="27">
        <v>6124630</v>
      </c>
      <c r="O23" s="27">
        <v>0</v>
      </c>
      <c r="P23" s="27">
        <v>0</v>
      </c>
      <c r="Q23" s="28">
        <v>526100</v>
      </c>
      <c r="R23" s="27">
        <v>0</v>
      </c>
      <c r="S23" s="27">
        <f t="shared" si="1"/>
        <v>158433269</v>
      </c>
    </row>
    <row r="24" spans="1:19" ht="14.25">
      <c r="A24" s="2" t="s">
        <v>29</v>
      </c>
      <c r="B24" s="2"/>
      <c r="C24" s="3" t="s">
        <v>30</v>
      </c>
      <c r="D24" s="27">
        <v>65924703</v>
      </c>
      <c r="E24" s="27">
        <v>12792004</v>
      </c>
      <c r="F24" s="27">
        <v>4007135</v>
      </c>
      <c r="G24" s="27">
        <v>0</v>
      </c>
      <c r="H24" s="27">
        <v>0</v>
      </c>
      <c r="I24" s="28">
        <v>300000</v>
      </c>
      <c r="J24" s="27">
        <v>0</v>
      </c>
      <c r="K24" s="27">
        <f t="shared" si="0"/>
        <v>83023842</v>
      </c>
      <c r="L24" s="27">
        <v>65924703</v>
      </c>
      <c r="M24" s="27">
        <v>12792004</v>
      </c>
      <c r="N24" s="27">
        <v>4007135</v>
      </c>
      <c r="O24" s="27">
        <v>0</v>
      </c>
      <c r="P24" s="27">
        <v>0</v>
      </c>
      <c r="Q24" s="28">
        <v>300000</v>
      </c>
      <c r="R24" s="27">
        <v>0</v>
      </c>
      <c r="S24" s="27">
        <f t="shared" si="1"/>
        <v>83023842</v>
      </c>
    </row>
    <row r="25" spans="1:19" ht="14.25">
      <c r="A25" s="2" t="s">
        <v>31</v>
      </c>
      <c r="B25" s="2"/>
      <c r="C25" s="3" t="s">
        <v>32</v>
      </c>
      <c r="D25" s="27">
        <v>113827890</v>
      </c>
      <c r="E25" s="27">
        <v>24514736</v>
      </c>
      <c r="F25" s="27">
        <v>7068058</v>
      </c>
      <c r="G25" s="27">
        <v>0</v>
      </c>
      <c r="H25" s="27">
        <v>0</v>
      </c>
      <c r="I25" s="28">
        <v>600000</v>
      </c>
      <c r="J25" s="27">
        <v>0</v>
      </c>
      <c r="K25" s="27">
        <f t="shared" si="0"/>
        <v>146010684</v>
      </c>
      <c r="L25" s="27">
        <v>113827890</v>
      </c>
      <c r="M25" s="27">
        <v>24514736</v>
      </c>
      <c r="N25" s="27">
        <v>7068058</v>
      </c>
      <c r="O25" s="27">
        <v>0</v>
      </c>
      <c r="P25" s="27">
        <v>0</v>
      </c>
      <c r="Q25" s="28">
        <v>600000</v>
      </c>
      <c r="R25" s="27">
        <v>0</v>
      </c>
      <c r="S25" s="27">
        <f t="shared" si="1"/>
        <v>146010684</v>
      </c>
    </row>
    <row r="26" spans="1:19" ht="14.25">
      <c r="A26" s="2" t="s">
        <v>33</v>
      </c>
      <c r="B26" s="2"/>
      <c r="C26" s="3" t="s">
        <v>34</v>
      </c>
      <c r="D26" s="27">
        <v>113336812</v>
      </c>
      <c r="E26" s="27">
        <v>24358426</v>
      </c>
      <c r="F26" s="27">
        <v>4980933</v>
      </c>
      <c r="G26" s="27">
        <v>0</v>
      </c>
      <c r="H26" s="27">
        <v>0</v>
      </c>
      <c r="I26" s="28">
        <v>300000</v>
      </c>
      <c r="J26" s="27">
        <v>0</v>
      </c>
      <c r="K26" s="27">
        <f t="shared" si="0"/>
        <v>142976171</v>
      </c>
      <c r="L26" s="27">
        <v>113336812</v>
      </c>
      <c r="M26" s="27">
        <v>24358426</v>
      </c>
      <c r="N26" s="27">
        <v>4980933</v>
      </c>
      <c r="O26" s="27">
        <v>0</v>
      </c>
      <c r="P26" s="27">
        <v>0</v>
      </c>
      <c r="Q26" s="28">
        <v>300000</v>
      </c>
      <c r="R26" s="27">
        <v>0</v>
      </c>
      <c r="S26" s="27">
        <f t="shared" si="1"/>
        <v>142976171</v>
      </c>
    </row>
    <row r="27" spans="1:19" ht="14.25">
      <c r="A27" s="2" t="s">
        <v>35</v>
      </c>
      <c r="B27" s="2"/>
      <c r="C27" s="3" t="s">
        <v>36</v>
      </c>
      <c r="D27" s="27">
        <v>111747567</v>
      </c>
      <c r="E27" s="27">
        <v>24002758</v>
      </c>
      <c r="F27" s="27">
        <v>5059599</v>
      </c>
      <c r="G27" s="27">
        <v>0</v>
      </c>
      <c r="H27" s="27">
        <v>0</v>
      </c>
      <c r="I27" s="28">
        <v>300000</v>
      </c>
      <c r="J27" s="27">
        <v>0</v>
      </c>
      <c r="K27" s="27">
        <f t="shared" si="0"/>
        <v>141109924</v>
      </c>
      <c r="L27" s="27">
        <v>111747567</v>
      </c>
      <c r="M27" s="27">
        <v>24002758</v>
      </c>
      <c r="N27" s="27">
        <v>5059599</v>
      </c>
      <c r="O27" s="27">
        <v>0</v>
      </c>
      <c r="P27" s="27">
        <v>0</v>
      </c>
      <c r="Q27" s="28">
        <v>300000</v>
      </c>
      <c r="R27" s="27">
        <v>0</v>
      </c>
      <c r="S27" s="27">
        <f t="shared" si="1"/>
        <v>141109924</v>
      </c>
    </row>
    <row r="28" spans="1:19" ht="14.25">
      <c r="A28" s="2" t="s">
        <v>37</v>
      </c>
      <c r="B28" s="2"/>
      <c r="C28" s="3" t="s">
        <v>38</v>
      </c>
      <c r="D28" s="27">
        <v>113363141</v>
      </c>
      <c r="E28" s="27">
        <v>24447653</v>
      </c>
      <c r="F28" s="27">
        <v>4599981</v>
      </c>
      <c r="G28" s="27">
        <v>0</v>
      </c>
      <c r="H28" s="27">
        <v>0</v>
      </c>
      <c r="I28" s="28">
        <v>700000</v>
      </c>
      <c r="J28" s="27">
        <v>0</v>
      </c>
      <c r="K28" s="27">
        <f t="shared" si="0"/>
        <v>143110775</v>
      </c>
      <c r="L28" s="27">
        <v>113363141</v>
      </c>
      <c r="M28" s="27">
        <v>24447653</v>
      </c>
      <c r="N28" s="27">
        <v>4599981</v>
      </c>
      <c r="O28" s="27">
        <v>0</v>
      </c>
      <c r="P28" s="27">
        <v>0</v>
      </c>
      <c r="Q28" s="28">
        <v>700000</v>
      </c>
      <c r="R28" s="27">
        <v>0</v>
      </c>
      <c r="S28" s="27">
        <f t="shared" si="1"/>
        <v>143110775</v>
      </c>
    </row>
    <row r="29" spans="1:19" ht="14.25">
      <c r="A29" s="2" t="s">
        <v>39</v>
      </c>
      <c r="B29" s="2"/>
      <c r="C29" s="3" t="s">
        <v>40</v>
      </c>
      <c r="D29" s="27">
        <v>117381477</v>
      </c>
      <c r="E29" s="27">
        <v>25257422</v>
      </c>
      <c r="F29" s="27">
        <v>4511938</v>
      </c>
      <c r="G29" s="27">
        <v>0</v>
      </c>
      <c r="H29" s="27">
        <v>0</v>
      </c>
      <c r="I29" s="28">
        <v>300000</v>
      </c>
      <c r="J29" s="27">
        <v>0</v>
      </c>
      <c r="K29" s="27">
        <f t="shared" si="0"/>
        <v>147450837</v>
      </c>
      <c r="L29" s="27">
        <v>117381477</v>
      </c>
      <c r="M29" s="27">
        <v>25257422</v>
      </c>
      <c r="N29" s="27">
        <v>4511938</v>
      </c>
      <c r="O29" s="27">
        <v>0</v>
      </c>
      <c r="P29" s="27">
        <v>0</v>
      </c>
      <c r="Q29" s="28">
        <v>300000</v>
      </c>
      <c r="R29" s="27">
        <v>0</v>
      </c>
      <c r="S29" s="27">
        <f t="shared" si="1"/>
        <v>147450837</v>
      </c>
    </row>
    <row r="30" spans="1:19" ht="14.25">
      <c r="A30" s="2" t="s">
        <v>41</v>
      </c>
      <c r="B30" s="2"/>
      <c r="C30" s="3" t="s">
        <v>42</v>
      </c>
      <c r="D30" s="27">
        <v>130245574</v>
      </c>
      <c r="E30" s="27">
        <v>27995198</v>
      </c>
      <c r="F30" s="27">
        <v>5851174</v>
      </c>
      <c r="G30" s="27">
        <v>0</v>
      </c>
      <c r="H30" s="27">
        <v>0</v>
      </c>
      <c r="I30" s="28">
        <v>600000</v>
      </c>
      <c r="J30" s="27">
        <v>0</v>
      </c>
      <c r="K30" s="27">
        <f t="shared" si="0"/>
        <v>164691946</v>
      </c>
      <c r="L30" s="27">
        <v>130245574</v>
      </c>
      <c r="M30" s="27">
        <v>27995198</v>
      </c>
      <c r="N30" s="27">
        <v>5851174</v>
      </c>
      <c r="O30" s="27">
        <v>0</v>
      </c>
      <c r="P30" s="27">
        <v>0</v>
      </c>
      <c r="Q30" s="28">
        <v>600000</v>
      </c>
      <c r="R30" s="27">
        <v>0</v>
      </c>
      <c r="S30" s="27">
        <f t="shared" si="1"/>
        <v>164691946</v>
      </c>
    </row>
    <row r="31" spans="1:19" ht="14.25">
      <c r="A31" s="2" t="s">
        <v>43</v>
      </c>
      <c r="B31" s="2"/>
      <c r="C31" s="3" t="s">
        <v>44</v>
      </c>
      <c r="D31" s="27">
        <v>105307097</v>
      </c>
      <c r="E31" s="27">
        <v>22604868</v>
      </c>
      <c r="F31" s="27">
        <v>3945686</v>
      </c>
      <c r="G31" s="27">
        <v>0</v>
      </c>
      <c r="H31" s="27">
        <v>0</v>
      </c>
      <c r="I31" s="28">
        <v>300000</v>
      </c>
      <c r="J31" s="27">
        <v>0</v>
      </c>
      <c r="K31" s="27">
        <f t="shared" si="0"/>
        <v>132157651</v>
      </c>
      <c r="L31" s="27">
        <v>105307097</v>
      </c>
      <c r="M31" s="27">
        <v>22604868</v>
      </c>
      <c r="N31" s="27">
        <v>3945686</v>
      </c>
      <c r="O31" s="27">
        <v>0</v>
      </c>
      <c r="P31" s="27">
        <v>0</v>
      </c>
      <c r="Q31" s="28">
        <v>300000</v>
      </c>
      <c r="R31" s="27">
        <v>0</v>
      </c>
      <c r="S31" s="27">
        <f t="shared" si="1"/>
        <v>132157651</v>
      </c>
    </row>
    <row r="32" spans="1:19" ht="14.25">
      <c r="A32" s="2" t="s">
        <v>45</v>
      </c>
      <c r="B32" s="2"/>
      <c r="C32" s="3" t="s">
        <v>46</v>
      </c>
      <c r="D32" s="27">
        <v>96630888</v>
      </c>
      <c r="E32" s="27">
        <v>20854523</v>
      </c>
      <c r="F32" s="27">
        <v>5947111</v>
      </c>
      <c r="G32" s="27">
        <v>0</v>
      </c>
      <c r="H32" s="27">
        <v>0</v>
      </c>
      <c r="I32" s="28">
        <v>300000</v>
      </c>
      <c r="J32" s="27">
        <v>0</v>
      </c>
      <c r="K32" s="27">
        <f t="shared" si="0"/>
        <v>123732522</v>
      </c>
      <c r="L32" s="27">
        <v>96630888</v>
      </c>
      <c r="M32" s="27">
        <v>20854523</v>
      </c>
      <c r="N32" s="27">
        <v>5947111</v>
      </c>
      <c r="O32" s="27">
        <v>0</v>
      </c>
      <c r="P32" s="27">
        <v>0</v>
      </c>
      <c r="Q32" s="28">
        <v>300000</v>
      </c>
      <c r="R32" s="27">
        <v>0</v>
      </c>
      <c r="S32" s="27">
        <f t="shared" si="1"/>
        <v>123732522</v>
      </c>
    </row>
    <row r="33" spans="1:19" ht="14.25">
      <c r="A33" s="2" t="s">
        <v>47</v>
      </c>
      <c r="B33" s="2"/>
      <c r="C33" s="3" t="s">
        <v>48</v>
      </c>
      <c r="D33" s="27">
        <v>74022033</v>
      </c>
      <c r="E33" s="27">
        <v>14434297</v>
      </c>
      <c r="F33" s="27">
        <v>3939995</v>
      </c>
      <c r="G33" s="27">
        <v>0</v>
      </c>
      <c r="H33" s="27">
        <v>0</v>
      </c>
      <c r="I33" s="28">
        <v>300000</v>
      </c>
      <c r="J33" s="27">
        <v>0</v>
      </c>
      <c r="K33" s="27">
        <f t="shared" si="0"/>
        <v>92696325</v>
      </c>
      <c r="L33" s="27">
        <v>74022033</v>
      </c>
      <c r="M33" s="27">
        <v>14434297</v>
      </c>
      <c r="N33" s="27">
        <v>3939995</v>
      </c>
      <c r="O33" s="27">
        <v>0</v>
      </c>
      <c r="P33" s="27">
        <v>0</v>
      </c>
      <c r="Q33" s="28">
        <v>300000</v>
      </c>
      <c r="R33" s="27">
        <v>0</v>
      </c>
      <c r="S33" s="27">
        <f t="shared" si="1"/>
        <v>92696325</v>
      </c>
    </row>
    <row r="34" spans="1:19" ht="14.25">
      <c r="A34" s="2" t="s">
        <v>49</v>
      </c>
      <c r="B34" s="2"/>
      <c r="C34" s="3" t="s">
        <v>137</v>
      </c>
      <c r="D34" s="27">
        <v>97644231</v>
      </c>
      <c r="E34" s="27">
        <v>21025930</v>
      </c>
      <c r="F34" s="27">
        <v>3896458</v>
      </c>
      <c r="G34" s="27">
        <v>0</v>
      </c>
      <c r="H34" s="27">
        <v>0</v>
      </c>
      <c r="I34" s="28">
        <v>300000</v>
      </c>
      <c r="J34" s="27">
        <v>0</v>
      </c>
      <c r="K34" s="27">
        <f t="shared" si="0"/>
        <v>122866619</v>
      </c>
      <c r="L34" s="27">
        <v>97644231</v>
      </c>
      <c r="M34" s="27">
        <v>21025930</v>
      </c>
      <c r="N34" s="27">
        <v>3896458</v>
      </c>
      <c r="O34" s="27">
        <v>0</v>
      </c>
      <c r="P34" s="27">
        <v>0</v>
      </c>
      <c r="Q34" s="28">
        <v>300000</v>
      </c>
      <c r="R34" s="27">
        <v>0</v>
      </c>
      <c r="S34" s="27">
        <f t="shared" si="1"/>
        <v>122866619</v>
      </c>
    </row>
    <row r="35" spans="1:19" ht="14.25">
      <c r="A35" s="2" t="s">
        <v>50</v>
      </c>
      <c r="B35" s="2"/>
      <c r="C35" s="3" t="s">
        <v>51</v>
      </c>
      <c r="D35" s="27">
        <v>100498078</v>
      </c>
      <c r="E35" s="27">
        <v>21558091</v>
      </c>
      <c r="F35" s="27">
        <v>4336526</v>
      </c>
      <c r="G35" s="27">
        <v>0</v>
      </c>
      <c r="H35" s="27">
        <v>0</v>
      </c>
      <c r="I35" s="28">
        <v>114300</v>
      </c>
      <c r="J35" s="27">
        <v>0</v>
      </c>
      <c r="K35" s="27">
        <f t="shared" si="0"/>
        <v>126506995</v>
      </c>
      <c r="L35" s="27">
        <v>100498078</v>
      </c>
      <c r="M35" s="27">
        <v>21558091</v>
      </c>
      <c r="N35" s="27">
        <v>4336526</v>
      </c>
      <c r="O35" s="27">
        <v>0</v>
      </c>
      <c r="P35" s="27">
        <v>0</v>
      </c>
      <c r="Q35" s="28">
        <v>114300</v>
      </c>
      <c r="R35" s="27">
        <v>0</v>
      </c>
      <c r="S35" s="27">
        <f t="shared" si="1"/>
        <v>126506995</v>
      </c>
    </row>
    <row r="36" spans="1:19" ht="14.25">
      <c r="A36" s="2" t="s">
        <v>52</v>
      </c>
      <c r="B36" s="2"/>
      <c r="C36" s="3" t="s">
        <v>53</v>
      </c>
      <c r="D36" s="27">
        <v>105325574</v>
      </c>
      <c r="E36" s="27">
        <v>22612614</v>
      </c>
      <c r="F36" s="27">
        <v>5087929</v>
      </c>
      <c r="G36" s="27">
        <v>0</v>
      </c>
      <c r="H36" s="27">
        <v>0</v>
      </c>
      <c r="I36" s="28">
        <v>484200</v>
      </c>
      <c r="J36" s="27">
        <v>0</v>
      </c>
      <c r="K36" s="27">
        <f t="shared" si="0"/>
        <v>133510317</v>
      </c>
      <c r="L36" s="27">
        <v>105325574</v>
      </c>
      <c r="M36" s="27">
        <v>22612614</v>
      </c>
      <c r="N36" s="27">
        <v>5087929</v>
      </c>
      <c r="O36" s="27">
        <v>0</v>
      </c>
      <c r="P36" s="27">
        <v>0</v>
      </c>
      <c r="Q36" s="28">
        <v>484200</v>
      </c>
      <c r="R36" s="27">
        <v>0</v>
      </c>
      <c r="S36" s="27">
        <f t="shared" si="1"/>
        <v>133510317</v>
      </c>
    </row>
    <row r="37" spans="1:19" ht="14.25">
      <c r="A37" s="2" t="s">
        <v>54</v>
      </c>
      <c r="B37" s="2"/>
      <c r="C37" s="3" t="s">
        <v>55</v>
      </c>
      <c r="D37" s="27">
        <v>75026032</v>
      </c>
      <c r="E37" s="27">
        <v>14610120</v>
      </c>
      <c r="F37" s="27">
        <v>4122724</v>
      </c>
      <c r="G37" s="27">
        <v>0</v>
      </c>
      <c r="H37" s="27">
        <v>0</v>
      </c>
      <c r="I37" s="28">
        <v>300000</v>
      </c>
      <c r="J37" s="27">
        <v>0</v>
      </c>
      <c r="K37" s="27">
        <f t="shared" si="0"/>
        <v>94058876</v>
      </c>
      <c r="L37" s="27">
        <v>75026032</v>
      </c>
      <c r="M37" s="27">
        <v>14610120</v>
      </c>
      <c r="N37" s="27">
        <v>4122724</v>
      </c>
      <c r="O37" s="27">
        <v>0</v>
      </c>
      <c r="P37" s="27">
        <v>0</v>
      </c>
      <c r="Q37" s="28">
        <v>300000</v>
      </c>
      <c r="R37" s="27">
        <v>0</v>
      </c>
      <c r="S37" s="27">
        <f t="shared" si="1"/>
        <v>94058876</v>
      </c>
    </row>
    <row r="38" spans="1:19" ht="14.25">
      <c r="A38" s="2" t="s">
        <v>56</v>
      </c>
      <c r="B38" s="2"/>
      <c r="C38" s="3" t="s">
        <v>57</v>
      </c>
      <c r="D38" s="27">
        <v>89333821</v>
      </c>
      <c r="E38" s="27">
        <v>19369596</v>
      </c>
      <c r="F38" s="27">
        <v>7884775</v>
      </c>
      <c r="G38" s="27">
        <v>0</v>
      </c>
      <c r="H38" s="27">
        <v>0</v>
      </c>
      <c r="I38" s="28">
        <v>300000</v>
      </c>
      <c r="J38" s="27">
        <v>0</v>
      </c>
      <c r="K38" s="27">
        <f t="shared" si="0"/>
        <v>116888192</v>
      </c>
      <c r="L38" s="27">
        <v>89333821</v>
      </c>
      <c r="M38" s="27">
        <v>19369596</v>
      </c>
      <c r="N38" s="27">
        <v>7884775</v>
      </c>
      <c r="O38" s="27">
        <v>0</v>
      </c>
      <c r="P38" s="27">
        <v>0</v>
      </c>
      <c r="Q38" s="28">
        <v>300000</v>
      </c>
      <c r="R38" s="27">
        <v>0</v>
      </c>
      <c r="S38" s="27">
        <f t="shared" si="1"/>
        <v>116888192</v>
      </c>
    </row>
    <row r="39" spans="1:19" s="19" customFormat="1" ht="14.25">
      <c r="A39" s="2" t="s">
        <v>58</v>
      </c>
      <c r="B39" s="2"/>
      <c r="C39" s="3" t="s">
        <v>59</v>
      </c>
      <c r="D39" s="28">
        <v>107688573</v>
      </c>
      <c r="E39" s="28">
        <v>23112112</v>
      </c>
      <c r="F39" s="28">
        <v>6351082</v>
      </c>
      <c r="G39" s="28">
        <v>0</v>
      </c>
      <c r="H39" s="28">
        <v>0</v>
      </c>
      <c r="I39" s="28">
        <v>300000</v>
      </c>
      <c r="J39" s="28">
        <v>0</v>
      </c>
      <c r="K39" s="27">
        <f t="shared" si="0"/>
        <v>137451767</v>
      </c>
      <c r="L39" s="28">
        <v>107688573</v>
      </c>
      <c r="M39" s="28">
        <v>23112112</v>
      </c>
      <c r="N39" s="28">
        <v>6351082</v>
      </c>
      <c r="O39" s="28">
        <v>0</v>
      </c>
      <c r="P39" s="28">
        <v>0</v>
      </c>
      <c r="Q39" s="28">
        <v>300000</v>
      </c>
      <c r="R39" s="28">
        <v>0</v>
      </c>
      <c r="S39" s="27">
        <f t="shared" si="1"/>
        <v>137451767</v>
      </c>
    </row>
    <row r="40" spans="1:19" s="19" customFormat="1" ht="14.25">
      <c r="A40" s="2" t="s">
        <v>60</v>
      </c>
      <c r="B40" s="2"/>
      <c r="C40" s="3" t="s">
        <v>61</v>
      </c>
      <c r="D40" s="28">
        <v>87294547</v>
      </c>
      <c r="E40" s="28">
        <v>18765737</v>
      </c>
      <c r="F40" s="28">
        <v>5204172</v>
      </c>
      <c r="G40" s="28">
        <v>0</v>
      </c>
      <c r="H40" s="28">
        <v>0</v>
      </c>
      <c r="I40" s="28">
        <v>300000</v>
      </c>
      <c r="J40" s="28">
        <v>0</v>
      </c>
      <c r="K40" s="27">
        <f t="shared" si="0"/>
        <v>111564456</v>
      </c>
      <c r="L40" s="28">
        <v>87294547</v>
      </c>
      <c r="M40" s="28">
        <v>18765737</v>
      </c>
      <c r="N40" s="28">
        <v>5204172</v>
      </c>
      <c r="O40" s="28">
        <v>0</v>
      </c>
      <c r="P40" s="28">
        <v>0</v>
      </c>
      <c r="Q40" s="28">
        <v>300000</v>
      </c>
      <c r="R40" s="28">
        <v>0</v>
      </c>
      <c r="S40" s="27">
        <f t="shared" si="1"/>
        <v>111564456</v>
      </c>
    </row>
    <row r="41" spans="1:19" s="19" customFormat="1" ht="14.25">
      <c r="A41" s="2" t="s">
        <v>62</v>
      </c>
      <c r="B41" s="2"/>
      <c r="C41" s="3" t="s">
        <v>63</v>
      </c>
      <c r="D41" s="28">
        <v>60950296</v>
      </c>
      <c r="E41" s="28">
        <v>11867635</v>
      </c>
      <c r="F41" s="28">
        <v>3606706</v>
      </c>
      <c r="G41" s="28">
        <v>0</v>
      </c>
      <c r="H41" s="28">
        <v>0</v>
      </c>
      <c r="I41" s="28">
        <v>200000</v>
      </c>
      <c r="J41" s="28">
        <v>0</v>
      </c>
      <c r="K41" s="27">
        <f t="shared" si="0"/>
        <v>76624637</v>
      </c>
      <c r="L41" s="28">
        <v>60950296</v>
      </c>
      <c r="M41" s="28">
        <v>11867635</v>
      </c>
      <c r="N41" s="28">
        <v>3606706</v>
      </c>
      <c r="O41" s="28">
        <v>0</v>
      </c>
      <c r="P41" s="28">
        <v>0</v>
      </c>
      <c r="Q41" s="28">
        <v>200000</v>
      </c>
      <c r="R41" s="28">
        <v>0</v>
      </c>
      <c r="S41" s="27">
        <f t="shared" si="1"/>
        <v>76624637</v>
      </c>
    </row>
    <row r="42" spans="1:19" s="35" customFormat="1" ht="14.25">
      <c r="A42" s="2" t="s">
        <v>64</v>
      </c>
      <c r="B42" s="2"/>
      <c r="C42" s="34" t="s">
        <v>65</v>
      </c>
      <c r="D42" s="30">
        <v>93421791</v>
      </c>
      <c r="E42" s="30">
        <v>20133496</v>
      </c>
      <c r="F42" s="30">
        <v>4232824</v>
      </c>
      <c r="G42" s="30">
        <v>0</v>
      </c>
      <c r="H42" s="30">
        <v>0</v>
      </c>
      <c r="I42" s="30">
        <v>300000</v>
      </c>
      <c r="J42" s="30">
        <v>0</v>
      </c>
      <c r="K42" s="27">
        <f t="shared" si="0"/>
        <v>118088111</v>
      </c>
      <c r="L42" s="30">
        <v>93421791</v>
      </c>
      <c r="M42" s="30">
        <v>20133496</v>
      </c>
      <c r="N42" s="30">
        <v>4232824</v>
      </c>
      <c r="O42" s="30">
        <v>0</v>
      </c>
      <c r="P42" s="30">
        <v>0</v>
      </c>
      <c r="Q42" s="30">
        <v>300000</v>
      </c>
      <c r="R42" s="30">
        <v>0</v>
      </c>
      <c r="S42" s="27">
        <f t="shared" si="1"/>
        <v>118088111</v>
      </c>
    </row>
    <row r="43" spans="1:19" s="42" customFormat="1" ht="15">
      <c r="A43" s="77" t="s">
        <v>138</v>
      </c>
      <c r="B43" s="77"/>
      <c r="C43" s="77"/>
      <c r="D43" s="24">
        <f>SUM(D10:D42)</f>
        <v>3647066931</v>
      </c>
      <c r="E43" s="24">
        <f aca="true" t="shared" si="2" ref="E43:K43">SUM(E10:E42)</f>
        <v>777209834</v>
      </c>
      <c r="F43" s="24">
        <f t="shared" si="2"/>
        <v>210248350</v>
      </c>
      <c r="G43" s="24">
        <f t="shared" si="2"/>
        <v>0</v>
      </c>
      <c r="H43" s="24">
        <f t="shared" si="2"/>
        <v>0</v>
      </c>
      <c r="I43" s="24">
        <f t="shared" si="2"/>
        <v>13424600</v>
      </c>
      <c r="J43" s="24">
        <f t="shared" si="2"/>
        <v>0</v>
      </c>
      <c r="K43" s="24">
        <f t="shared" si="2"/>
        <v>4647949715</v>
      </c>
      <c r="L43" s="24">
        <f>SUM(L10:L42)</f>
        <v>3647066931</v>
      </c>
      <c r="M43" s="24">
        <f aca="true" t="shared" si="3" ref="M43:S43">SUM(M10:M42)</f>
        <v>777209834</v>
      </c>
      <c r="N43" s="24">
        <f t="shared" si="3"/>
        <v>210248350</v>
      </c>
      <c r="O43" s="24">
        <f t="shared" si="3"/>
        <v>0</v>
      </c>
      <c r="P43" s="24">
        <f t="shared" si="3"/>
        <v>0</v>
      </c>
      <c r="Q43" s="24">
        <f t="shared" si="3"/>
        <v>13424600</v>
      </c>
      <c r="R43" s="24">
        <f t="shared" si="3"/>
        <v>0</v>
      </c>
      <c r="S43" s="24">
        <f t="shared" si="3"/>
        <v>4647949715</v>
      </c>
    </row>
    <row r="44" spans="1:19" s="32" customFormat="1" ht="14.25">
      <c r="A44" s="5" t="s">
        <v>66</v>
      </c>
      <c r="B44" s="5"/>
      <c r="C44" s="46" t="s">
        <v>67</v>
      </c>
      <c r="D44" s="30">
        <f>SUM(D45:D46)</f>
        <v>548433960</v>
      </c>
      <c r="E44" s="30">
        <f aca="true" t="shared" si="4" ref="E44:J44">SUM(E45:E46)</f>
        <v>117737479</v>
      </c>
      <c r="F44" s="30">
        <f t="shared" si="4"/>
        <v>160828561</v>
      </c>
      <c r="G44" s="30">
        <f t="shared" si="4"/>
        <v>0</v>
      </c>
      <c r="H44" s="30">
        <f t="shared" si="4"/>
        <v>0</v>
      </c>
      <c r="I44" s="30">
        <f t="shared" si="4"/>
        <v>3000000</v>
      </c>
      <c r="J44" s="30">
        <f t="shared" si="4"/>
        <v>0</v>
      </c>
      <c r="K44" s="30">
        <f>SUM(D44:J44)</f>
        <v>830000000</v>
      </c>
      <c r="L44" s="30">
        <f>SUM(L45:L46)</f>
        <v>548433960</v>
      </c>
      <c r="M44" s="30">
        <f aca="true" t="shared" si="5" ref="M44:R44">SUM(M45:M46)</f>
        <v>117737479</v>
      </c>
      <c r="N44" s="30">
        <f t="shared" si="5"/>
        <v>160828561</v>
      </c>
      <c r="O44" s="30">
        <f t="shared" si="5"/>
        <v>0</v>
      </c>
      <c r="P44" s="30">
        <f t="shared" si="5"/>
        <v>0</v>
      </c>
      <c r="Q44" s="30">
        <f t="shared" si="5"/>
        <v>3000000</v>
      </c>
      <c r="R44" s="30">
        <f t="shared" si="5"/>
        <v>0</v>
      </c>
      <c r="S44" s="30">
        <f aca="true" t="shared" si="6" ref="S44:S51">SUM(L44:R44)</f>
        <v>830000000</v>
      </c>
    </row>
    <row r="45" spans="1:19" s="41" customFormat="1" ht="28.5">
      <c r="A45" s="39"/>
      <c r="B45" s="40" t="s">
        <v>122</v>
      </c>
      <c r="C45" s="47" t="s">
        <v>68</v>
      </c>
      <c r="D45" s="33">
        <v>348413412</v>
      </c>
      <c r="E45" s="33">
        <v>74728304</v>
      </c>
      <c r="F45" s="31">
        <v>113633870</v>
      </c>
      <c r="G45" s="33">
        <v>0</v>
      </c>
      <c r="H45" s="33">
        <v>0</v>
      </c>
      <c r="I45" s="33">
        <v>2580000</v>
      </c>
      <c r="J45" s="33">
        <v>0</v>
      </c>
      <c r="K45" s="33">
        <f>SUM(D45:J45)</f>
        <v>539355586</v>
      </c>
      <c r="L45" s="33">
        <v>348413412</v>
      </c>
      <c r="M45" s="33">
        <v>74728304</v>
      </c>
      <c r="N45" s="31">
        <v>113633870</v>
      </c>
      <c r="O45" s="33">
        <v>0</v>
      </c>
      <c r="P45" s="33">
        <v>0</v>
      </c>
      <c r="Q45" s="33">
        <v>2580000</v>
      </c>
      <c r="R45" s="33">
        <v>0</v>
      </c>
      <c r="S45" s="33">
        <f t="shared" si="6"/>
        <v>539355586</v>
      </c>
    </row>
    <row r="46" spans="1:19" s="41" customFormat="1" ht="14.25">
      <c r="A46" s="39"/>
      <c r="B46" s="40" t="s">
        <v>123</v>
      </c>
      <c r="C46" s="47" t="s">
        <v>69</v>
      </c>
      <c r="D46" s="33">
        <v>200020548</v>
      </c>
      <c r="E46" s="33">
        <v>43009175</v>
      </c>
      <c r="F46" s="31">
        <v>47194691</v>
      </c>
      <c r="G46" s="33">
        <v>0</v>
      </c>
      <c r="H46" s="33">
        <v>0</v>
      </c>
      <c r="I46" s="33">
        <v>420000</v>
      </c>
      <c r="J46" s="33">
        <v>0</v>
      </c>
      <c r="K46" s="33">
        <f>SUM(D46:J46)</f>
        <v>290644414</v>
      </c>
      <c r="L46" s="33">
        <v>200020548</v>
      </c>
      <c r="M46" s="33">
        <v>43009175</v>
      </c>
      <c r="N46" s="31">
        <v>47194691</v>
      </c>
      <c r="O46" s="33">
        <v>0</v>
      </c>
      <c r="P46" s="33">
        <v>0</v>
      </c>
      <c r="Q46" s="33">
        <v>420000</v>
      </c>
      <c r="R46" s="33">
        <v>0</v>
      </c>
      <c r="S46" s="33">
        <f t="shared" si="6"/>
        <v>290644414</v>
      </c>
    </row>
    <row r="47" spans="1:19" s="19" customFormat="1" ht="14.25">
      <c r="A47" s="5" t="s">
        <v>70</v>
      </c>
      <c r="B47" s="5"/>
      <c r="C47" s="48" t="s">
        <v>71</v>
      </c>
      <c r="D47" s="28">
        <v>261722739</v>
      </c>
      <c r="E47" s="28">
        <v>58379105</v>
      </c>
      <c r="F47" s="28">
        <v>142378514</v>
      </c>
      <c r="G47" s="28">
        <v>0</v>
      </c>
      <c r="H47" s="28">
        <v>1000000</v>
      </c>
      <c r="I47" s="28">
        <v>23600000</v>
      </c>
      <c r="J47" s="28">
        <v>0</v>
      </c>
      <c r="K47" s="13">
        <f>SUM(D47:J47)</f>
        <v>487080358</v>
      </c>
      <c r="L47" s="28">
        <v>261722739</v>
      </c>
      <c r="M47" s="28">
        <v>58379105</v>
      </c>
      <c r="N47" s="28">
        <v>142378514</v>
      </c>
      <c r="O47" s="28">
        <v>0</v>
      </c>
      <c r="P47" s="28">
        <v>1000000</v>
      </c>
      <c r="Q47" s="28">
        <v>23600000</v>
      </c>
      <c r="R47" s="28">
        <v>0</v>
      </c>
      <c r="S47" s="13">
        <f t="shared" si="6"/>
        <v>487080358</v>
      </c>
    </row>
    <row r="48" spans="1:19" s="19" customFormat="1" ht="14.25">
      <c r="A48" s="5" t="s">
        <v>72</v>
      </c>
      <c r="B48" s="5"/>
      <c r="C48" s="48" t="s">
        <v>73</v>
      </c>
      <c r="D48" s="28">
        <v>141268018</v>
      </c>
      <c r="E48" s="28">
        <v>31635425</v>
      </c>
      <c r="F48" s="28">
        <v>132080144</v>
      </c>
      <c r="G48" s="28">
        <v>0</v>
      </c>
      <c r="H48" s="28">
        <v>0</v>
      </c>
      <c r="I48" s="28">
        <v>699996</v>
      </c>
      <c r="J48" s="28">
        <v>12954000</v>
      </c>
      <c r="K48" s="12">
        <f>SUM(D48:J48)</f>
        <v>318637583</v>
      </c>
      <c r="L48" s="28">
        <v>141268018</v>
      </c>
      <c r="M48" s="28">
        <v>31635425</v>
      </c>
      <c r="N48" s="28">
        <v>132080144</v>
      </c>
      <c r="O48" s="28">
        <v>0</v>
      </c>
      <c r="P48" s="28">
        <v>0</v>
      </c>
      <c r="Q48" s="28">
        <v>699996</v>
      </c>
      <c r="R48" s="28">
        <v>12954000</v>
      </c>
      <c r="S48" s="12">
        <f t="shared" si="6"/>
        <v>318637583</v>
      </c>
    </row>
    <row r="49" spans="1:19" s="19" customFormat="1" ht="14.25">
      <c r="A49" s="5" t="s">
        <v>74</v>
      </c>
      <c r="B49" s="5"/>
      <c r="C49" s="6" t="s">
        <v>75</v>
      </c>
      <c r="D49" s="28">
        <v>680029924</v>
      </c>
      <c r="E49" s="28">
        <v>146827735</v>
      </c>
      <c r="F49" s="28">
        <v>505620924</v>
      </c>
      <c r="G49" s="28">
        <v>0</v>
      </c>
      <c r="H49" s="28">
        <v>0</v>
      </c>
      <c r="I49" s="28">
        <v>5270000</v>
      </c>
      <c r="J49" s="28">
        <v>0</v>
      </c>
      <c r="K49" s="28">
        <f aca="true" t="shared" si="7" ref="K49:K57">SUM(D49:J49)</f>
        <v>1337748583</v>
      </c>
      <c r="L49" s="28">
        <v>680029924</v>
      </c>
      <c r="M49" s="28">
        <v>146827735</v>
      </c>
      <c r="N49" s="28">
        <v>505620924</v>
      </c>
      <c r="O49" s="28">
        <v>0</v>
      </c>
      <c r="P49" s="28">
        <v>0</v>
      </c>
      <c r="Q49" s="28">
        <v>5270000</v>
      </c>
      <c r="R49" s="28">
        <v>0</v>
      </c>
      <c r="S49" s="28">
        <f t="shared" si="6"/>
        <v>1337748583</v>
      </c>
    </row>
    <row r="50" spans="1:19" s="19" customFormat="1" ht="14.25">
      <c r="A50" s="5" t="s">
        <v>76</v>
      </c>
      <c r="B50" s="5"/>
      <c r="C50" s="6" t="s">
        <v>77</v>
      </c>
      <c r="D50" s="28">
        <v>130644803</v>
      </c>
      <c r="E50" s="28">
        <v>26835155</v>
      </c>
      <c r="F50" s="28">
        <v>110993238</v>
      </c>
      <c r="G50" s="28">
        <v>0</v>
      </c>
      <c r="H50" s="28">
        <v>0</v>
      </c>
      <c r="I50" s="28">
        <v>2000000</v>
      </c>
      <c r="J50" s="28">
        <v>0</v>
      </c>
      <c r="K50" s="28">
        <f t="shared" si="7"/>
        <v>270473196</v>
      </c>
      <c r="L50" s="28">
        <v>130644803</v>
      </c>
      <c r="M50" s="28">
        <v>26835155</v>
      </c>
      <c r="N50" s="28">
        <v>110993238</v>
      </c>
      <c r="O50" s="28">
        <v>0</v>
      </c>
      <c r="P50" s="28">
        <v>0</v>
      </c>
      <c r="Q50" s="28">
        <v>2000000</v>
      </c>
      <c r="R50" s="28">
        <v>0</v>
      </c>
      <c r="S50" s="28">
        <f t="shared" si="6"/>
        <v>270473196</v>
      </c>
    </row>
    <row r="51" spans="1:19" s="19" customFormat="1" ht="14.25">
      <c r="A51" s="5" t="s">
        <v>78</v>
      </c>
      <c r="B51" s="5"/>
      <c r="C51" s="11" t="s">
        <v>124</v>
      </c>
      <c r="D51" s="12">
        <v>400681747</v>
      </c>
      <c r="E51" s="12">
        <v>79318261</v>
      </c>
      <c r="F51" s="12">
        <v>1059071333</v>
      </c>
      <c r="G51" s="12">
        <v>0</v>
      </c>
      <c r="H51" s="12">
        <v>0</v>
      </c>
      <c r="I51" s="12">
        <v>102111915</v>
      </c>
      <c r="J51" s="12">
        <v>0</v>
      </c>
      <c r="K51" s="12">
        <f>SUM(D51:J51)</f>
        <v>1641183256</v>
      </c>
      <c r="L51" s="12">
        <v>400681747</v>
      </c>
      <c r="M51" s="12">
        <v>79318261</v>
      </c>
      <c r="N51" s="12">
        <v>1059071333</v>
      </c>
      <c r="O51" s="12">
        <v>0</v>
      </c>
      <c r="P51" s="12">
        <v>0</v>
      </c>
      <c r="Q51" s="12">
        <v>102111915</v>
      </c>
      <c r="R51" s="12">
        <v>0</v>
      </c>
      <c r="S51" s="12">
        <f t="shared" si="6"/>
        <v>1641183256</v>
      </c>
    </row>
    <row r="52" spans="1:19" s="19" customFormat="1" ht="14.25">
      <c r="A52" s="5" t="s">
        <v>79</v>
      </c>
      <c r="B52" s="5"/>
      <c r="C52" s="8" t="s">
        <v>80</v>
      </c>
      <c r="D52" s="28">
        <v>367403239</v>
      </c>
      <c r="E52" s="28">
        <v>81287266</v>
      </c>
      <c r="F52" s="28">
        <v>770528939</v>
      </c>
      <c r="G52" s="28">
        <v>0</v>
      </c>
      <c r="H52" s="28">
        <v>0</v>
      </c>
      <c r="I52" s="28">
        <v>2000000</v>
      </c>
      <c r="J52" s="28">
        <v>15748000</v>
      </c>
      <c r="K52" s="12">
        <f t="shared" si="7"/>
        <v>1236967444</v>
      </c>
      <c r="L52" s="28">
        <v>367403239</v>
      </c>
      <c r="M52" s="28">
        <v>81287266</v>
      </c>
      <c r="N52" s="28">
        <v>770528939</v>
      </c>
      <c r="O52" s="28">
        <v>0</v>
      </c>
      <c r="P52" s="28">
        <v>0</v>
      </c>
      <c r="Q52" s="28">
        <v>2000000</v>
      </c>
      <c r="R52" s="28">
        <v>15748000</v>
      </c>
      <c r="S52" s="12">
        <f aca="true" t="shared" si="8" ref="S52:S57">SUM(L52:R52)</f>
        <v>1236967444</v>
      </c>
    </row>
    <row r="53" spans="1:19" s="19" customFormat="1" ht="14.25">
      <c r="A53" s="5" t="s">
        <v>81</v>
      </c>
      <c r="B53" s="5"/>
      <c r="C53" s="8" t="s">
        <v>135</v>
      </c>
      <c r="D53" s="28">
        <v>596477862</v>
      </c>
      <c r="E53" s="28">
        <v>133720731</v>
      </c>
      <c r="F53" s="28">
        <v>3679413688</v>
      </c>
      <c r="G53" s="28">
        <v>0</v>
      </c>
      <c r="H53" s="28">
        <v>0</v>
      </c>
      <c r="I53" s="28">
        <v>1000000</v>
      </c>
      <c r="J53" s="28">
        <v>50835500</v>
      </c>
      <c r="K53" s="28">
        <f t="shared" si="7"/>
        <v>4461447781</v>
      </c>
      <c r="L53" s="28">
        <v>596477862</v>
      </c>
      <c r="M53" s="28">
        <v>133720731</v>
      </c>
      <c r="N53" s="28">
        <v>3679413688</v>
      </c>
      <c r="O53" s="28">
        <v>0</v>
      </c>
      <c r="P53" s="28">
        <v>0</v>
      </c>
      <c r="Q53" s="28">
        <v>1000000</v>
      </c>
      <c r="R53" s="28">
        <v>50835500</v>
      </c>
      <c r="S53" s="28">
        <f t="shared" si="8"/>
        <v>4461447781</v>
      </c>
    </row>
    <row r="54" spans="1:19" s="19" customFormat="1" ht="14.25">
      <c r="A54" s="5" t="s">
        <v>82</v>
      </c>
      <c r="B54" s="5"/>
      <c r="C54" s="9" t="s">
        <v>84</v>
      </c>
      <c r="D54" s="28">
        <v>845196331</v>
      </c>
      <c r="E54" s="28">
        <v>180446378</v>
      </c>
      <c r="F54" s="28">
        <v>356309796</v>
      </c>
      <c r="G54" s="28">
        <v>547200</v>
      </c>
      <c r="H54" s="28">
        <v>0</v>
      </c>
      <c r="I54" s="28">
        <v>2000000</v>
      </c>
      <c r="J54" s="28">
        <v>0</v>
      </c>
      <c r="K54" s="28">
        <f t="shared" si="7"/>
        <v>1384499705</v>
      </c>
      <c r="L54" s="28">
        <v>845196331</v>
      </c>
      <c r="M54" s="28">
        <v>180446378</v>
      </c>
      <c r="N54" s="28">
        <v>356309796</v>
      </c>
      <c r="O54" s="28">
        <v>547200</v>
      </c>
      <c r="P54" s="28">
        <v>0</v>
      </c>
      <c r="Q54" s="28">
        <v>2000000</v>
      </c>
      <c r="R54" s="28">
        <v>0</v>
      </c>
      <c r="S54" s="28">
        <f t="shared" si="8"/>
        <v>1384499705</v>
      </c>
    </row>
    <row r="55" spans="1:19" s="19" customFormat="1" ht="14.25">
      <c r="A55" s="5" t="s">
        <v>83</v>
      </c>
      <c r="B55" s="5"/>
      <c r="C55" s="10" t="s">
        <v>86</v>
      </c>
      <c r="D55" s="28">
        <v>935481653</v>
      </c>
      <c r="E55" s="28">
        <v>200512636</v>
      </c>
      <c r="F55" s="28">
        <v>139632383</v>
      </c>
      <c r="G55" s="28">
        <v>0</v>
      </c>
      <c r="H55" s="28">
        <v>0</v>
      </c>
      <c r="I55" s="28">
        <v>5161360</v>
      </c>
      <c r="J55" s="28">
        <v>0</v>
      </c>
      <c r="K55" s="28">
        <f t="shared" si="7"/>
        <v>1280788032</v>
      </c>
      <c r="L55" s="28">
        <v>935481653</v>
      </c>
      <c r="M55" s="28">
        <v>200512636</v>
      </c>
      <c r="N55" s="28">
        <v>139632383</v>
      </c>
      <c r="O55" s="28">
        <v>0</v>
      </c>
      <c r="P55" s="28">
        <v>0</v>
      </c>
      <c r="Q55" s="28">
        <v>5161360</v>
      </c>
      <c r="R55" s="28">
        <v>0</v>
      </c>
      <c r="S55" s="28">
        <f t="shared" si="8"/>
        <v>1280788032</v>
      </c>
    </row>
    <row r="56" spans="1:19" s="19" customFormat="1" ht="14.25">
      <c r="A56" s="5" t="s">
        <v>85</v>
      </c>
      <c r="B56" s="5"/>
      <c r="C56" s="10" t="s">
        <v>88</v>
      </c>
      <c r="D56" s="28">
        <v>81778052</v>
      </c>
      <c r="E56" s="28">
        <v>17026676</v>
      </c>
      <c r="F56" s="28">
        <v>23419662</v>
      </c>
      <c r="G56" s="28">
        <v>414120</v>
      </c>
      <c r="H56" s="28">
        <v>0</v>
      </c>
      <c r="I56" s="28">
        <v>2068550</v>
      </c>
      <c r="J56" s="28">
        <v>0</v>
      </c>
      <c r="K56" s="28">
        <f t="shared" si="7"/>
        <v>124707060</v>
      </c>
      <c r="L56" s="28">
        <v>81778052</v>
      </c>
      <c r="M56" s="28">
        <v>17026676</v>
      </c>
      <c r="N56" s="28">
        <v>23419662</v>
      </c>
      <c r="O56" s="28">
        <v>414120</v>
      </c>
      <c r="P56" s="28">
        <v>0</v>
      </c>
      <c r="Q56" s="28">
        <v>2068550</v>
      </c>
      <c r="R56" s="28">
        <v>0</v>
      </c>
      <c r="S56" s="28">
        <f t="shared" si="8"/>
        <v>124707060</v>
      </c>
    </row>
    <row r="57" spans="1:19" s="19" customFormat="1" ht="14.25">
      <c r="A57" s="5" t="s">
        <v>87</v>
      </c>
      <c r="B57" s="5"/>
      <c r="C57" s="10" t="s">
        <v>136</v>
      </c>
      <c r="D57" s="28">
        <v>392022645</v>
      </c>
      <c r="E57" s="28">
        <v>83140369</v>
      </c>
      <c r="F57" s="28">
        <v>47482057</v>
      </c>
      <c r="G57" s="28">
        <v>0</v>
      </c>
      <c r="H57" s="28">
        <v>0</v>
      </c>
      <c r="I57" s="28">
        <v>3000000</v>
      </c>
      <c r="J57" s="28">
        <v>0</v>
      </c>
      <c r="K57" s="28">
        <f t="shared" si="7"/>
        <v>525645071</v>
      </c>
      <c r="L57" s="28">
        <v>392022645</v>
      </c>
      <c r="M57" s="28">
        <v>83140369</v>
      </c>
      <c r="N57" s="28">
        <v>47482057</v>
      </c>
      <c r="O57" s="28">
        <v>0</v>
      </c>
      <c r="P57" s="28">
        <v>0</v>
      </c>
      <c r="Q57" s="28">
        <v>3000000</v>
      </c>
      <c r="R57" s="28">
        <v>0</v>
      </c>
      <c r="S57" s="28">
        <f t="shared" si="8"/>
        <v>525645071</v>
      </c>
    </row>
    <row r="58" spans="1:19" s="19" customFormat="1" ht="25.5" customHeight="1">
      <c r="A58" s="75" t="s">
        <v>139</v>
      </c>
      <c r="B58" s="75"/>
      <c r="C58" s="75"/>
      <c r="D58" s="24">
        <f>SUM(D43+D44+D47+D48+D49+D50+D51+D52+D53+D54+D55+D56+D57)</f>
        <v>9028207904</v>
      </c>
      <c r="E58" s="24">
        <f aca="true" t="shared" si="9" ref="E58:K58">SUM(E43+E44+E47+E48+E49+E50+E51+E52+E53+E54+E55+E56+E57)</f>
        <v>1934077050</v>
      </c>
      <c r="F58" s="24">
        <f t="shared" si="9"/>
        <v>7338007589</v>
      </c>
      <c r="G58" s="24">
        <f t="shared" si="9"/>
        <v>961320</v>
      </c>
      <c r="H58" s="24">
        <f t="shared" si="9"/>
        <v>1000000</v>
      </c>
      <c r="I58" s="24">
        <f t="shared" si="9"/>
        <v>165336421</v>
      </c>
      <c r="J58" s="24">
        <f t="shared" si="9"/>
        <v>79537500</v>
      </c>
      <c r="K58" s="24">
        <f t="shared" si="9"/>
        <v>18547127784</v>
      </c>
      <c r="L58" s="24">
        <f>SUM(L43+L44+L47+L48+L49+L50+L51+L52+L53+L54+L55+L56+L57)</f>
        <v>9028207904</v>
      </c>
      <c r="M58" s="24">
        <f aca="true" t="shared" si="10" ref="M58:S58">SUM(M43+M44+M47+M48+M49+M50+M51+M52+M53+M54+M55+M56+M57)</f>
        <v>1934077050</v>
      </c>
      <c r="N58" s="24">
        <f t="shared" si="10"/>
        <v>7338007589</v>
      </c>
      <c r="O58" s="24">
        <f t="shared" si="10"/>
        <v>961320</v>
      </c>
      <c r="P58" s="24">
        <f t="shared" si="10"/>
        <v>1000000</v>
      </c>
      <c r="Q58" s="24">
        <f t="shared" si="10"/>
        <v>165336421</v>
      </c>
      <c r="R58" s="24">
        <f t="shared" si="10"/>
        <v>79537500</v>
      </c>
      <c r="S58" s="24">
        <f t="shared" si="10"/>
        <v>18547127784</v>
      </c>
    </row>
    <row r="59" spans="1:19" s="19" customFormat="1" ht="15">
      <c r="A59" s="4" t="s">
        <v>89</v>
      </c>
      <c r="B59" s="4"/>
      <c r="C59" s="7" t="s">
        <v>91</v>
      </c>
      <c r="D59" s="24">
        <f>2836386367-133000000</f>
        <v>2703386367</v>
      </c>
      <c r="E59" s="29">
        <f>600316030-26750000</f>
        <v>573566030</v>
      </c>
      <c r="F59" s="29">
        <f>736406210-25000000</f>
        <v>711406210</v>
      </c>
      <c r="G59" s="29">
        <v>2000000</v>
      </c>
      <c r="H59" s="29">
        <v>1000000</v>
      </c>
      <c r="I59" s="29">
        <f>197529832-39000000-110000000-13866253</f>
        <v>34663579</v>
      </c>
      <c r="J59" s="29">
        <f>243652260-200000000</f>
        <v>43652260</v>
      </c>
      <c r="K59" s="24">
        <f>SUM(D59:J59)</f>
        <v>4069674446</v>
      </c>
      <c r="L59" s="24">
        <f>2836386367-133000000</f>
        <v>2703386367</v>
      </c>
      <c r="M59" s="29">
        <f>600316030-26750000</f>
        <v>573566030</v>
      </c>
      <c r="N59" s="29">
        <f>736406210-25000000</f>
        <v>711406210</v>
      </c>
      <c r="O59" s="29">
        <v>2000000</v>
      </c>
      <c r="P59" s="29">
        <v>1000000</v>
      </c>
      <c r="Q59" s="29">
        <f>197529832-39000000-110000000-13866253</f>
        <v>34663579</v>
      </c>
      <c r="R59" s="29">
        <f>243652260-200000000</f>
        <v>43652260</v>
      </c>
      <c r="S59" s="24">
        <f>SUM(L59:R59)</f>
        <v>4069674446</v>
      </c>
    </row>
    <row r="60" spans="1:19" s="19" customFormat="1" ht="15">
      <c r="A60" s="77" t="s">
        <v>92</v>
      </c>
      <c r="B60" s="77"/>
      <c r="C60" s="77"/>
      <c r="D60" s="24">
        <f>SUM(D58:D59)</f>
        <v>11731594271</v>
      </c>
      <c r="E60" s="24">
        <f aca="true" t="shared" si="11" ref="E60:K60">SUM(E58:E59)</f>
        <v>2507643080</v>
      </c>
      <c r="F60" s="24">
        <f t="shared" si="11"/>
        <v>8049413799</v>
      </c>
      <c r="G60" s="24">
        <f t="shared" si="11"/>
        <v>2961320</v>
      </c>
      <c r="H60" s="24">
        <f t="shared" si="11"/>
        <v>2000000</v>
      </c>
      <c r="I60" s="24">
        <f t="shared" si="11"/>
        <v>200000000</v>
      </c>
      <c r="J60" s="24">
        <f t="shared" si="11"/>
        <v>123189760</v>
      </c>
      <c r="K60" s="24">
        <f t="shared" si="11"/>
        <v>22616802230</v>
      </c>
      <c r="L60" s="24">
        <f>SUM(L58:L59)</f>
        <v>11731594271</v>
      </c>
      <c r="M60" s="24">
        <f aca="true" t="shared" si="12" ref="M60:S60">SUM(M58:M59)</f>
        <v>2507643080</v>
      </c>
      <c r="N60" s="24">
        <f t="shared" si="12"/>
        <v>8049413799</v>
      </c>
      <c r="O60" s="24">
        <f t="shared" si="12"/>
        <v>2961320</v>
      </c>
      <c r="P60" s="24">
        <f t="shared" si="12"/>
        <v>2000000</v>
      </c>
      <c r="Q60" s="24">
        <f t="shared" si="12"/>
        <v>200000000</v>
      </c>
      <c r="R60" s="24">
        <f t="shared" si="12"/>
        <v>123189760</v>
      </c>
      <c r="S60" s="24">
        <f t="shared" si="12"/>
        <v>22616802230</v>
      </c>
    </row>
    <row r="61" spans="1:19" s="25" customFormat="1" ht="14.25">
      <c r="A61" s="26" t="s">
        <v>93</v>
      </c>
      <c r="B61" s="26"/>
      <c r="C61" s="26"/>
      <c r="D61" s="14">
        <f>D60-D62-D63</f>
        <v>10806922390</v>
      </c>
      <c r="E61" s="14">
        <f aca="true" t="shared" si="13" ref="E61:K61">E60-E62-E63</f>
        <v>2323533810</v>
      </c>
      <c r="F61" s="14">
        <f t="shared" si="13"/>
        <v>5439554820</v>
      </c>
      <c r="G61" s="14">
        <f t="shared" si="13"/>
        <v>961320</v>
      </c>
      <c r="H61" s="14">
        <f t="shared" si="13"/>
        <v>2000000</v>
      </c>
      <c r="I61" s="14">
        <f t="shared" si="13"/>
        <v>126588530</v>
      </c>
      <c r="J61" s="14">
        <f t="shared" si="13"/>
        <v>32637004</v>
      </c>
      <c r="K61" s="14">
        <f t="shared" si="13"/>
        <v>18732197874</v>
      </c>
      <c r="L61" s="14">
        <f>L60-L62-L63</f>
        <v>10806922390</v>
      </c>
      <c r="M61" s="14">
        <f aca="true" t="shared" si="14" ref="M61:S61">M60-M62-M63</f>
        <v>2323533810</v>
      </c>
      <c r="N61" s="14">
        <f t="shared" si="14"/>
        <v>5439554820</v>
      </c>
      <c r="O61" s="14">
        <f t="shared" si="14"/>
        <v>961320</v>
      </c>
      <c r="P61" s="14">
        <f t="shared" si="14"/>
        <v>2000000</v>
      </c>
      <c r="Q61" s="14">
        <f t="shared" si="14"/>
        <v>126588530</v>
      </c>
      <c r="R61" s="14">
        <f t="shared" si="14"/>
        <v>32637004</v>
      </c>
      <c r="S61" s="14">
        <f t="shared" si="14"/>
        <v>18732197874</v>
      </c>
    </row>
    <row r="62" spans="1:19" s="1" customFormat="1" ht="14.25">
      <c r="A62" s="26" t="s">
        <v>94</v>
      </c>
      <c r="B62" s="26"/>
      <c r="C62" s="26"/>
      <c r="D62" s="14"/>
      <c r="E62" s="14"/>
      <c r="F62" s="14">
        <v>2336175445</v>
      </c>
      <c r="G62" s="14">
        <v>0</v>
      </c>
      <c r="H62" s="14">
        <v>0</v>
      </c>
      <c r="I62" s="14"/>
      <c r="J62" s="14"/>
      <c r="K62" s="14">
        <f>SUM(D62:J62)</f>
        <v>2336175445</v>
      </c>
      <c r="L62" s="14"/>
      <c r="M62" s="14"/>
      <c r="N62" s="14">
        <v>2336175445</v>
      </c>
      <c r="O62" s="14">
        <v>0</v>
      </c>
      <c r="P62" s="14">
        <v>0</v>
      </c>
      <c r="Q62" s="14"/>
      <c r="R62" s="14"/>
      <c r="S62" s="14">
        <f>SUM(L62:R62)</f>
        <v>2336175445</v>
      </c>
    </row>
    <row r="63" spans="1:19" s="1" customFormat="1" ht="14.25">
      <c r="A63" s="26" t="s">
        <v>95</v>
      </c>
      <c r="B63" s="26"/>
      <c r="C63" s="26"/>
      <c r="D63" s="14">
        <v>924671881</v>
      </c>
      <c r="E63" s="14">
        <v>184109270</v>
      </c>
      <c r="F63" s="14">
        <v>273683534</v>
      </c>
      <c r="G63" s="14">
        <v>2000000</v>
      </c>
      <c r="H63" s="14"/>
      <c r="I63" s="14">
        <v>73411470</v>
      </c>
      <c r="J63" s="14">
        <v>90552756</v>
      </c>
      <c r="K63" s="12">
        <f>SUM(D63:J63)</f>
        <v>1548428911</v>
      </c>
      <c r="L63" s="14">
        <v>924671881</v>
      </c>
      <c r="M63" s="14">
        <v>184109270</v>
      </c>
      <c r="N63" s="14">
        <v>273683534</v>
      </c>
      <c r="O63" s="14">
        <v>2000000</v>
      </c>
      <c r="P63" s="14"/>
      <c r="Q63" s="14">
        <v>73411470</v>
      </c>
      <c r="R63" s="14">
        <v>90552756</v>
      </c>
      <c r="S63" s="12">
        <f>SUM(L63:R63)</f>
        <v>1548428911</v>
      </c>
    </row>
    <row r="64" spans="4:19" ht="14.25">
      <c r="D64" s="36"/>
      <c r="E64" s="37"/>
      <c r="F64" s="37"/>
      <c r="G64" s="37"/>
      <c r="H64" s="37"/>
      <c r="I64" s="37"/>
      <c r="J64" s="37"/>
      <c r="K64" s="38"/>
      <c r="L64" s="36"/>
      <c r="M64" s="37"/>
      <c r="N64" s="37"/>
      <c r="O64" s="37"/>
      <c r="P64" s="37"/>
      <c r="Q64" s="37"/>
      <c r="R64" s="37"/>
      <c r="S64" s="38"/>
    </row>
  </sheetData>
  <sheetProtection/>
  <mergeCells count="17">
    <mergeCell ref="A43:C43"/>
    <mergeCell ref="A58:C58"/>
    <mergeCell ref="A60:C60"/>
    <mergeCell ref="D7:K7"/>
    <mergeCell ref="D8:H8"/>
    <mergeCell ref="I8:J8"/>
    <mergeCell ref="K8:K9"/>
    <mergeCell ref="A2:S2"/>
    <mergeCell ref="A1:S1"/>
    <mergeCell ref="A4:S4"/>
    <mergeCell ref="L7:S7"/>
    <mergeCell ref="L8:P8"/>
    <mergeCell ref="Q8:R8"/>
    <mergeCell ref="S8:S9"/>
    <mergeCell ref="A7:A9"/>
    <mergeCell ref="B7:B9"/>
    <mergeCell ref="C7:C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tabSelected="1" view="pageBreakPreview" zoomScale="80" zoomScaleNormal="80" zoomScaleSheetLayoutView="8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3" sqref="O3"/>
    </sheetView>
  </sheetViews>
  <sheetFormatPr defaultColWidth="9.140625" defaultRowHeight="15"/>
  <cols>
    <col min="1" max="1" width="5.140625" style="50" bestFit="1" customWidth="1"/>
    <col min="2" max="2" width="7.00390625" style="50" bestFit="1" customWidth="1"/>
    <col min="3" max="3" width="38.7109375" style="50" bestFit="1" customWidth="1"/>
    <col min="4" max="4" width="15.140625" style="50" bestFit="1" customWidth="1"/>
    <col min="5" max="5" width="12.421875" style="50" bestFit="1" customWidth="1"/>
    <col min="6" max="6" width="13.28125" style="50" customWidth="1"/>
    <col min="7" max="7" width="16.28125" style="50" customWidth="1"/>
    <col min="8" max="8" width="15.00390625" style="50" customWidth="1"/>
    <col min="9" max="9" width="14.00390625" style="50" customWidth="1"/>
    <col min="10" max="10" width="13.57421875" style="50" customWidth="1"/>
    <col min="11" max="11" width="12.8515625" style="50" customWidth="1"/>
    <col min="12" max="12" width="17.00390625" style="50" customWidth="1"/>
    <col min="13" max="13" width="15.140625" style="50" bestFit="1" customWidth="1"/>
    <col min="14" max="14" width="12.421875" style="50" bestFit="1" customWidth="1"/>
    <col min="15" max="15" width="13.28125" style="50" customWidth="1"/>
    <col min="16" max="16" width="16.28125" style="50" customWidth="1"/>
    <col min="17" max="17" width="15.00390625" style="50" customWidth="1"/>
    <col min="18" max="18" width="14.00390625" style="50" customWidth="1"/>
    <col min="19" max="19" width="13.57421875" style="50" customWidth="1"/>
    <col min="20" max="20" width="12.8515625" style="50" customWidth="1"/>
    <col min="21" max="21" width="17.00390625" style="50" customWidth="1"/>
    <col min="22" max="16384" width="9.140625" style="50" customWidth="1"/>
  </cols>
  <sheetData>
    <row r="1" spans="1:21" ht="18">
      <c r="A1" s="82" t="s">
        <v>146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8">
      <c r="A2" s="78" t="s">
        <v>143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30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39" customHeight="1">
      <c r="A4" s="81" t="s">
        <v>144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ht="15">
      <c r="A5" s="43"/>
      <c r="B5" s="43"/>
      <c r="C5" s="57"/>
      <c r="D5" s="57"/>
      <c r="E5" s="57"/>
      <c r="F5" s="57"/>
      <c r="G5" s="57"/>
      <c r="H5" s="57"/>
      <c r="I5" s="57"/>
      <c r="J5" s="57"/>
      <c r="K5" s="57"/>
      <c r="L5" s="58"/>
      <c r="M5" s="57"/>
      <c r="N5" s="57"/>
      <c r="O5" s="57"/>
      <c r="P5" s="57"/>
      <c r="Q5" s="57"/>
      <c r="R5" s="57"/>
      <c r="S5" s="57"/>
      <c r="T5" s="57"/>
      <c r="U5" s="58" t="s">
        <v>140</v>
      </c>
    </row>
    <row r="6" spans="1:21" s="51" customFormat="1" ht="15">
      <c r="A6" s="21" t="s">
        <v>98</v>
      </c>
      <c r="B6" s="21" t="s">
        <v>99</v>
      </c>
      <c r="C6" s="21" t="s">
        <v>100</v>
      </c>
      <c r="D6" s="21" t="s">
        <v>101</v>
      </c>
      <c r="E6" s="21" t="s">
        <v>102</v>
      </c>
      <c r="F6" s="21" t="s">
        <v>103</v>
      </c>
      <c r="G6" s="21" t="s">
        <v>104</v>
      </c>
      <c r="H6" s="21" t="s">
        <v>105</v>
      </c>
      <c r="I6" s="21" t="s">
        <v>106</v>
      </c>
      <c r="J6" s="21" t="s">
        <v>107</v>
      </c>
      <c r="K6" s="21" t="s">
        <v>108</v>
      </c>
      <c r="L6" s="21" t="s">
        <v>109</v>
      </c>
      <c r="M6" s="21" t="s">
        <v>101</v>
      </c>
      <c r="N6" s="21" t="s">
        <v>102</v>
      </c>
      <c r="O6" s="21" t="s">
        <v>103</v>
      </c>
      <c r="P6" s="21" t="s">
        <v>104</v>
      </c>
      <c r="Q6" s="21" t="s">
        <v>105</v>
      </c>
      <c r="R6" s="21" t="s">
        <v>106</v>
      </c>
      <c r="S6" s="21" t="s">
        <v>107</v>
      </c>
      <c r="T6" s="21" t="s">
        <v>108</v>
      </c>
      <c r="U6" s="21" t="s">
        <v>109</v>
      </c>
    </row>
    <row r="7" spans="1:21" s="51" customFormat="1" ht="15.75" customHeight="1">
      <c r="A7" s="79" t="s">
        <v>110</v>
      </c>
      <c r="B7" s="79" t="s">
        <v>111</v>
      </c>
      <c r="C7" s="79" t="s">
        <v>112</v>
      </c>
      <c r="D7" s="79" t="s">
        <v>113</v>
      </c>
      <c r="E7" s="80" t="s">
        <v>97</v>
      </c>
      <c r="F7" s="80"/>
      <c r="G7" s="80"/>
      <c r="H7" s="80"/>
      <c r="I7" s="80"/>
      <c r="J7" s="80"/>
      <c r="K7" s="80"/>
      <c r="L7" s="80"/>
      <c r="M7" s="79" t="s">
        <v>113</v>
      </c>
      <c r="N7" s="80" t="s">
        <v>141</v>
      </c>
      <c r="O7" s="80"/>
      <c r="P7" s="80"/>
      <c r="Q7" s="80"/>
      <c r="R7" s="80"/>
      <c r="S7" s="80"/>
      <c r="T7" s="80"/>
      <c r="U7" s="80"/>
    </row>
    <row r="8" spans="1:21" s="51" customFormat="1" ht="15">
      <c r="A8" s="79"/>
      <c r="B8" s="79"/>
      <c r="C8" s="79"/>
      <c r="D8" s="79"/>
      <c r="E8" s="80" t="s">
        <v>114</v>
      </c>
      <c r="F8" s="80"/>
      <c r="G8" s="80"/>
      <c r="H8" s="80"/>
      <c r="I8" s="80"/>
      <c r="J8" s="80"/>
      <c r="K8" s="80"/>
      <c r="L8" s="80"/>
      <c r="M8" s="79"/>
      <c r="N8" s="80" t="s">
        <v>114</v>
      </c>
      <c r="O8" s="80"/>
      <c r="P8" s="80"/>
      <c r="Q8" s="80"/>
      <c r="R8" s="80"/>
      <c r="S8" s="80"/>
      <c r="T8" s="80"/>
      <c r="U8" s="80"/>
    </row>
    <row r="9" spans="1:21" s="51" customFormat="1" ht="30">
      <c r="A9" s="79"/>
      <c r="B9" s="79"/>
      <c r="C9" s="79"/>
      <c r="D9" s="79"/>
      <c r="E9" s="22" t="s">
        <v>115</v>
      </c>
      <c r="F9" s="22" t="s">
        <v>116</v>
      </c>
      <c r="G9" s="22" t="s">
        <v>117</v>
      </c>
      <c r="H9" s="22" t="s">
        <v>118</v>
      </c>
      <c r="I9" s="22" t="s">
        <v>119</v>
      </c>
      <c r="J9" s="22" t="s">
        <v>120</v>
      </c>
      <c r="K9" s="22" t="s">
        <v>121</v>
      </c>
      <c r="L9" s="23" t="s">
        <v>0</v>
      </c>
      <c r="M9" s="79"/>
      <c r="N9" s="22" t="s">
        <v>115</v>
      </c>
      <c r="O9" s="22" t="s">
        <v>116</v>
      </c>
      <c r="P9" s="22" t="s">
        <v>117</v>
      </c>
      <c r="Q9" s="22" t="s">
        <v>118</v>
      </c>
      <c r="R9" s="22" t="s">
        <v>119</v>
      </c>
      <c r="S9" s="22" t="s">
        <v>120</v>
      </c>
      <c r="T9" s="22" t="s">
        <v>121</v>
      </c>
      <c r="U9" s="23" t="s">
        <v>0</v>
      </c>
    </row>
    <row r="10" spans="1:21" ht="14.25">
      <c r="A10" s="5" t="s">
        <v>1</v>
      </c>
      <c r="B10" s="59"/>
      <c r="C10" s="3" t="s">
        <v>2</v>
      </c>
      <c r="D10" s="14">
        <f>'4.melléklet'!F10</f>
        <v>14528049</v>
      </c>
      <c r="E10" s="14">
        <v>20000</v>
      </c>
      <c r="F10" s="14">
        <v>0</v>
      </c>
      <c r="G10" s="14"/>
      <c r="H10" s="14">
        <v>0</v>
      </c>
      <c r="I10" s="14">
        <v>0</v>
      </c>
      <c r="J10" s="14">
        <v>0</v>
      </c>
      <c r="K10" s="14">
        <v>0</v>
      </c>
      <c r="L10" s="14">
        <f>SUM(E10:K10)</f>
        <v>20000</v>
      </c>
      <c r="M10" s="14">
        <f>'4.melléklet'!N10</f>
        <v>14528049</v>
      </c>
      <c r="N10" s="14">
        <v>20000</v>
      </c>
      <c r="O10" s="14">
        <v>0</v>
      </c>
      <c r="P10" s="14"/>
      <c r="Q10" s="14">
        <v>0</v>
      </c>
      <c r="R10" s="14">
        <v>0</v>
      </c>
      <c r="S10" s="14">
        <v>0</v>
      </c>
      <c r="T10" s="14">
        <v>0</v>
      </c>
      <c r="U10" s="14">
        <f>SUM(N10:T10)</f>
        <v>20000</v>
      </c>
    </row>
    <row r="11" spans="1:21" ht="14.25">
      <c r="A11" s="5" t="s">
        <v>3</v>
      </c>
      <c r="B11" s="59"/>
      <c r="C11" s="3" t="s">
        <v>4</v>
      </c>
      <c r="D11" s="14">
        <f>'4.melléklet'!F11</f>
        <v>29933168</v>
      </c>
      <c r="E11" s="14">
        <v>10000</v>
      </c>
      <c r="F11" s="14">
        <v>16966920</v>
      </c>
      <c r="G11" s="14"/>
      <c r="H11" s="14">
        <v>0</v>
      </c>
      <c r="I11" s="14">
        <v>0</v>
      </c>
      <c r="J11" s="14">
        <v>0</v>
      </c>
      <c r="K11" s="14">
        <v>0</v>
      </c>
      <c r="L11" s="14">
        <f aca="true" t="shared" si="0" ref="L11:L57">SUM(E11:K11)</f>
        <v>16976920</v>
      </c>
      <c r="M11" s="14">
        <f>'4.melléklet'!N11</f>
        <v>29933168</v>
      </c>
      <c r="N11" s="14">
        <v>10000</v>
      </c>
      <c r="O11" s="14">
        <v>16966920</v>
      </c>
      <c r="P11" s="14"/>
      <c r="Q11" s="14">
        <v>0</v>
      </c>
      <c r="R11" s="14">
        <v>0</v>
      </c>
      <c r="S11" s="14">
        <v>0</v>
      </c>
      <c r="T11" s="14">
        <v>0</v>
      </c>
      <c r="U11" s="14">
        <f aca="true" t="shared" si="1" ref="U11:U42">SUM(N11:T11)</f>
        <v>16976920</v>
      </c>
    </row>
    <row r="12" spans="1:21" s="52" customFormat="1" ht="14.25">
      <c r="A12" s="5" t="s">
        <v>5</v>
      </c>
      <c r="B12" s="59"/>
      <c r="C12" s="3" t="s">
        <v>6</v>
      </c>
      <c r="D12" s="14">
        <f>'4.melléklet'!F12</f>
        <v>7647171</v>
      </c>
      <c r="E12" s="14">
        <v>12000</v>
      </c>
      <c r="F12" s="14">
        <v>0</v>
      </c>
      <c r="G12" s="14"/>
      <c r="H12" s="14">
        <v>0</v>
      </c>
      <c r="I12" s="14">
        <v>0</v>
      </c>
      <c r="J12" s="14">
        <v>0</v>
      </c>
      <c r="K12" s="14">
        <v>0</v>
      </c>
      <c r="L12" s="14">
        <f t="shared" si="0"/>
        <v>12000</v>
      </c>
      <c r="M12" s="14">
        <f>'4.melléklet'!N12</f>
        <v>7647171</v>
      </c>
      <c r="N12" s="14">
        <v>12000</v>
      </c>
      <c r="O12" s="14">
        <v>0</v>
      </c>
      <c r="P12" s="14"/>
      <c r="Q12" s="14">
        <v>0</v>
      </c>
      <c r="R12" s="14">
        <v>0</v>
      </c>
      <c r="S12" s="14">
        <v>0</v>
      </c>
      <c r="T12" s="14">
        <v>0</v>
      </c>
      <c r="U12" s="14">
        <f t="shared" si="1"/>
        <v>12000</v>
      </c>
    </row>
    <row r="13" spans="1:21" ht="14.25">
      <c r="A13" s="5" t="s">
        <v>7</v>
      </c>
      <c r="B13" s="59"/>
      <c r="C13" s="3" t="s">
        <v>8</v>
      </c>
      <c r="D13" s="14">
        <f>'4.melléklet'!F13</f>
        <v>4827380</v>
      </c>
      <c r="E13" s="14">
        <v>6000</v>
      </c>
      <c r="F13" s="14">
        <v>0</v>
      </c>
      <c r="G13" s="14"/>
      <c r="H13" s="14">
        <v>0</v>
      </c>
      <c r="I13" s="14">
        <v>0</v>
      </c>
      <c r="J13" s="14">
        <v>0</v>
      </c>
      <c r="K13" s="14">
        <v>0</v>
      </c>
      <c r="L13" s="14">
        <f t="shared" si="0"/>
        <v>6000</v>
      </c>
      <c r="M13" s="14">
        <f>'4.melléklet'!N13</f>
        <v>4827380</v>
      </c>
      <c r="N13" s="14">
        <v>6000</v>
      </c>
      <c r="O13" s="14">
        <v>0</v>
      </c>
      <c r="P13" s="14"/>
      <c r="Q13" s="14">
        <v>0</v>
      </c>
      <c r="R13" s="14">
        <v>0</v>
      </c>
      <c r="S13" s="14">
        <v>0</v>
      </c>
      <c r="T13" s="14">
        <v>0</v>
      </c>
      <c r="U13" s="14">
        <f t="shared" si="1"/>
        <v>6000</v>
      </c>
    </row>
    <row r="14" spans="1:21" ht="14.25">
      <c r="A14" s="5" t="s">
        <v>9</v>
      </c>
      <c r="B14" s="59"/>
      <c r="C14" s="3" t="s">
        <v>10</v>
      </c>
      <c r="D14" s="14">
        <f>'4.melléklet'!F14</f>
        <v>4331935</v>
      </c>
      <c r="E14" s="14">
        <v>10000</v>
      </c>
      <c r="F14" s="14">
        <v>0</v>
      </c>
      <c r="G14" s="14"/>
      <c r="H14" s="14">
        <v>0</v>
      </c>
      <c r="I14" s="14">
        <v>0</v>
      </c>
      <c r="J14" s="14">
        <v>0</v>
      </c>
      <c r="K14" s="14">
        <v>0</v>
      </c>
      <c r="L14" s="14">
        <f t="shared" si="0"/>
        <v>10000</v>
      </c>
      <c r="M14" s="14">
        <f>'4.melléklet'!N14</f>
        <v>4331935</v>
      </c>
      <c r="N14" s="14">
        <v>10000</v>
      </c>
      <c r="O14" s="14">
        <v>0</v>
      </c>
      <c r="P14" s="14"/>
      <c r="Q14" s="14">
        <v>0</v>
      </c>
      <c r="R14" s="14">
        <v>0</v>
      </c>
      <c r="S14" s="14">
        <v>0</v>
      </c>
      <c r="T14" s="14">
        <v>0</v>
      </c>
      <c r="U14" s="14">
        <f t="shared" si="1"/>
        <v>10000</v>
      </c>
    </row>
    <row r="15" spans="1:21" ht="14.25">
      <c r="A15" s="5" t="s">
        <v>11</v>
      </c>
      <c r="B15" s="59"/>
      <c r="C15" s="3" t="s">
        <v>12</v>
      </c>
      <c r="D15" s="14">
        <f>'4.melléklet'!F15</f>
        <v>10698192</v>
      </c>
      <c r="E15" s="14">
        <v>6000</v>
      </c>
      <c r="F15" s="14">
        <v>0</v>
      </c>
      <c r="G15" s="14"/>
      <c r="H15" s="14">
        <v>0</v>
      </c>
      <c r="I15" s="14">
        <v>0</v>
      </c>
      <c r="J15" s="14">
        <v>0</v>
      </c>
      <c r="K15" s="14">
        <v>0</v>
      </c>
      <c r="L15" s="14">
        <f t="shared" si="0"/>
        <v>6000</v>
      </c>
      <c r="M15" s="14">
        <f>'4.melléklet'!N15</f>
        <v>10698192</v>
      </c>
      <c r="N15" s="14">
        <v>6000</v>
      </c>
      <c r="O15" s="14">
        <v>0</v>
      </c>
      <c r="P15" s="14"/>
      <c r="Q15" s="14">
        <v>0</v>
      </c>
      <c r="R15" s="14">
        <v>0</v>
      </c>
      <c r="S15" s="14">
        <v>0</v>
      </c>
      <c r="T15" s="14">
        <v>0</v>
      </c>
      <c r="U15" s="14">
        <f t="shared" si="1"/>
        <v>6000</v>
      </c>
    </row>
    <row r="16" spans="1:21" ht="14.25">
      <c r="A16" s="5" t="s">
        <v>13</v>
      </c>
      <c r="B16" s="59"/>
      <c r="C16" s="3" t="s">
        <v>14</v>
      </c>
      <c r="D16" s="14">
        <f>'4.melléklet'!F16</f>
        <v>6827817</v>
      </c>
      <c r="E16" s="14">
        <v>4000</v>
      </c>
      <c r="F16" s="14">
        <v>0</v>
      </c>
      <c r="G16" s="14"/>
      <c r="H16" s="14">
        <v>0</v>
      </c>
      <c r="I16" s="14">
        <v>0</v>
      </c>
      <c r="J16" s="14">
        <v>0</v>
      </c>
      <c r="K16" s="14">
        <v>0</v>
      </c>
      <c r="L16" s="14">
        <f t="shared" si="0"/>
        <v>4000</v>
      </c>
      <c r="M16" s="14">
        <f>'4.melléklet'!N16</f>
        <v>6827817</v>
      </c>
      <c r="N16" s="14">
        <v>4000</v>
      </c>
      <c r="O16" s="14">
        <v>0</v>
      </c>
      <c r="P16" s="14"/>
      <c r="Q16" s="14">
        <v>0</v>
      </c>
      <c r="R16" s="14">
        <v>0</v>
      </c>
      <c r="S16" s="14">
        <v>0</v>
      </c>
      <c r="T16" s="14">
        <v>0</v>
      </c>
      <c r="U16" s="14">
        <f t="shared" si="1"/>
        <v>4000</v>
      </c>
    </row>
    <row r="17" spans="1:21" ht="14.25">
      <c r="A17" s="5" t="s">
        <v>15</v>
      </c>
      <c r="B17" s="59"/>
      <c r="C17" s="3" t="s">
        <v>16</v>
      </c>
      <c r="D17" s="14">
        <f>'4.melléklet'!F17</f>
        <v>4833127</v>
      </c>
      <c r="E17" s="14">
        <v>6000</v>
      </c>
      <c r="F17" s="14">
        <v>0</v>
      </c>
      <c r="G17" s="14"/>
      <c r="H17" s="14">
        <v>0</v>
      </c>
      <c r="I17" s="14">
        <v>0</v>
      </c>
      <c r="J17" s="14">
        <v>0</v>
      </c>
      <c r="K17" s="14">
        <v>0</v>
      </c>
      <c r="L17" s="14">
        <f t="shared" si="0"/>
        <v>6000</v>
      </c>
      <c r="M17" s="14">
        <f>'4.melléklet'!N17</f>
        <v>4833127</v>
      </c>
      <c r="N17" s="14">
        <v>6000</v>
      </c>
      <c r="O17" s="14">
        <v>0</v>
      </c>
      <c r="P17" s="14"/>
      <c r="Q17" s="14">
        <v>0</v>
      </c>
      <c r="R17" s="14">
        <v>0</v>
      </c>
      <c r="S17" s="14">
        <v>0</v>
      </c>
      <c r="T17" s="14">
        <v>0</v>
      </c>
      <c r="U17" s="14">
        <f t="shared" si="1"/>
        <v>6000</v>
      </c>
    </row>
    <row r="18" spans="1:21" ht="14.25">
      <c r="A18" s="5" t="s">
        <v>17</v>
      </c>
      <c r="B18" s="59"/>
      <c r="C18" s="3" t="s">
        <v>18</v>
      </c>
      <c r="D18" s="14">
        <f>'4.melléklet'!F18</f>
        <v>6924537</v>
      </c>
      <c r="E18" s="14">
        <v>8000</v>
      </c>
      <c r="F18" s="14">
        <v>0</v>
      </c>
      <c r="G18" s="14"/>
      <c r="H18" s="14">
        <v>0</v>
      </c>
      <c r="I18" s="14">
        <v>0</v>
      </c>
      <c r="J18" s="14">
        <v>0</v>
      </c>
      <c r="K18" s="14">
        <v>0</v>
      </c>
      <c r="L18" s="14">
        <f t="shared" si="0"/>
        <v>8000</v>
      </c>
      <c r="M18" s="14">
        <f>'4.melléklet'!N18</f>
        <v>6924537</v>
      </c>
      <c r="N18" s="14">
        <v>8000</v>
      </c>
      <c r="O18" s="14">
        <v>0</v>
      </c>
      <c r="P18" s="14"/>
      <c r="Q18" s="14">
        <v>0</v>
      </c>
      <c r="R18" s="14">
        <v>0</v>
      </c>
      <c r="S18" s="14">
        <v>0</v>
      </c>
      <c r="T18" s="14">
        <v>0</v>
      </c>
      <c r="U18" s="14">
        <f t="shared" si="1"/>
        <v>8000</v>
      </c>
    </row>
    <row r="19" spans="1:21" ht="14.25">
      <c r="A19" s="5" t="s">
        <v>19</v>
      </c>
      <c r="B19" s="59"/>
      <c r="C19" s="3" t="s">
        <v>20</v>
      </c>
      <c r="D19" s="14">
        <f>'4.melléklet'!F19</f>
        <v>4168431</v>
      </c>
      <c r="E19" s="14">
        <v>4000</v>
      </c>
      <c r="F19" s="14">
        <v>0</v>
      </c>
      <c r="G19" s="14"/>
      <c r="H19" s="14">
        <v>0</v>
      </c>
      <c r="I19" s="14">
        <v>0</v>
      </c>
      <c r="J19" s="14">
        <v>0</v>
      </c>
      <c r="K19" s="14">
        <v>0</v>
      </c>
      <c r="L19" s="14">
        <f t="shared" si="0"/>
        <v>4000</v>
      </c>
      <c r="M19" s="14">
        <f>'4.melléklet'!N19</f>
        <v>4168431</v>
      </c>
      <c r="N19" s="14">
        <v>4000</v>
      </c>
      <c r="O19" s="14">
        <v>0</v>
      </c>
      <c r="P19" s="14"/>
      <c r="Q19" s="14">
        <v>0</v>
      </c>
      <c r="R19" s="14">
        <v>0</v>
      </c>
      <c r="S19" s="14">
        <v>0</v>
      </c>
      <c r="T19" s="14">
        <v>0</v>
      </c>
      <c r="U19" s="14">
        <f t="shared" si="1"/>
        <v>4000</v>
      </c>
    </row>
    <row r="20" spans="1:21" ht="14.25">
      <c r="A20" s="5" t="s">
        <v>21</v>
      </c>
      <c r="B20" s="59"/>
      <c r="C20" s="3" t="s">
        <v>22</v>
      </c>
      <c r="D20" s="14">
        <f>'4.melléklet'!F20</f>
        <v>5226502</v>
      </c>
      <c r="E20" s="14">
        <v>4000</v>
      </c>
      <c r="F20" s="14">
        <v>0</v>
      </c>
      <c r="G20" s="14"/>
      <c r="H20" s="14">
        <v>0</v>
      </c>
      <c r="I20" s="14">
        <v>0</v>
      </c>
      <c r="J20" s="14">
        <v>0</v>
      </c>
      <c r="K20" s="14">
        <v>0</v>
      </c>
      <c r="L20" s="14">
        <f t="shared" si="0"/>
        <v>4000</v>
      </c>
      <c r="M20" s="14">
        <f>'4.melléklet'!N20</f>
        <v>5226502</v>
      </c>
      <c r="N20" s="14">
        <v>4000</v>
      </c>
      <c r="O20" s="14">
        <v>0</v>
      </c>
      <c r="P20" s="14"/>
      <c r="Q20" s="14">
        <v>0</v>
      </c>
      <c r="R20" s="14">
        <v>0</v>
      </c>
      <c r="S20" s="14">
        <v>0</v>
      </c>
      <c r="T20" s="14">
        <v>0</v>
      </c>
      <c r="U20" s="14">
        <f t="shared" si="1"/>
        <v>4000</v>
      </c>
    </row>
    <row r="21" spans="1:21" ht="14.25">
      <c r="A21" s="5" t="s">
        <v>23</v>
      </c>
      <c r="B21" s="59"/>
      <c r="C21" s="3" t="s">
        <v>24</v>
      </c>
      <c r="D21" s="14">
        <f>'4.melléklet'!F21</f>
        <v>4501042</v>
      </c>
      <c r="E21" s="14">
        <v>4000</v>
      </c>
      <c r="F21" s="14">
        <v>0</v>
      </c>
      <c r="G21" s="14"/>
      <c r="H21" s="14">
        <v>0</v>
      </c>
      <c r="I21" s="14">
        <v>0</v>
      </c>
      <c r="J21" s="14">
        <v>0</v>
      </c>
      <c r="K21" s="14">
        <v>0</v>
      </c>
      <c r="L21" s="14">
        <f t="shared" si="0"/>
        <v>4000</v>
      </c>
      <c r="M21" s="14">
        <f>'4.melléklet'!N21</f>
        <v>4501042</v>
      </c>
      <c r="N21" s="14">
        <v>4000</v>
      </c>
      <c r="O21" s="14">
        <v>0</v>
      </c>
      <c r="P21" s="14"/>
      <c r="Q21" s="14">
        <v>0</v>
      </c>
      <c r="R21" s="14">
        <v>0</v>
      </c>
      <c r="S21" s="14">
        <v>0</v>
      </c>
      <c r="T21" s="14">
        <v>0</v>
      </c>
      <c r="U21" s="14">
        <f t="shared" si="1"/>
        <v>4000</v>
      </c>
    </row>
    <row r="22" spans="1:21" ht="14.25">
      <c r="A22" s="5" t="s">
        <v>25</v>
      </c>
      <c r="B22" s="59"/>
      <c r="C22" s="3" t="s">
        <v>26</v>
      </c>
      <c r="D22" s="14">
        <f>'4.melléklet'!F22</f>
        <v>5041563</v>
      </c>
      <c r="E22" s="14">
        <v>5000</v>
      </c>
      <c r="F22" s="14">
        <v>0</v>
      </c>
      <c r="G22" s="14"/>
      <c r="H22" s="14">
        <v>0</v>
      </c>
      <c r="I22" s="14">
        <v>0</v>
      </c>
      <c r="J22" s="14">
        <v>0</v>
      </c>
      <c r="K22" s="14">
        <v>0</v>
      </c>
      <c r="L22" s="14">
        <f t="shared" si="0"/>
        <v>5000</v>
      </c>
      <c r="M22" s="14">
        <f>'4.melléklet'!N22</f>
        <v>5041563</v>
      </c>
      <c r="N22" s="14">
        <v>5000</v>
      </c>
      <c r="O22" s="14">
        <v>0</v>
      </c>
      <c r="P22" s="14"/>
      <c r="Q22" s="14">
        <v>0</v>
      </c>
      <c r="R22" s="14">
        <v>0</v>
      </c>
      <c r="S22" s="14">
        <v>0</v>
      </c>
      <c r="T22" s="14">
        <v>0</v>
      </c>
      <c r="U22" s="14">
        <f t="shared" si="1"/>
        <v>5000</v>
      </c>
    </row>
    <row r="23" spans="1:21" ht="14.25">
      <c r="A23" s="5" t="s">
        <v>27</v>
      </c>
      <c r="B23" s="59"/>
      <c r="C23" s="3" t="s">
        <v>28</v>
      </c>
      <c r="D23" s="14">
        <f>'4.melléklet'!F23</f>
        <v>6124630</v>
      </c>
      <c r="E23" s="14">
        <v>6000</v>
      </c>
      <c r="F23" s="14">
        <v>0</v>
      </c>
      <c r="G23" s="14"/>
      <c r="H23" s="14">
        <v>0</v>
      </c>
      <c r="I23" s="14">
        <v>0</v>
      </c>
      <c r="J23" s="14">
        <v>0</v>
      </c>
      <c r="K23" s="14">
        <v>0</v>
      </c>
      <c r="L23" s="14">
        <f t="shared" si="0"/>
        <v>6000</v>
      </c>
      <c r="M23" s="14">
        <f>'4.melléklet'!N23</f>
        <v>6124630</v>
      </c>
      <c r="N23" s="14">
        <v>6000</v>
      </c>
      <c r="O23" s="14">
        <v>0</v>
      </c>
      <c r="P23" s="14"/>
      <c r="Q23" s="14">
        <v>0</v>
      </c>
      <c r="R23" s="14">
        <v>0</v>
      </c>
      <c r="S23" s="14">
        <v>0</v>
      </c>
      <c r="T23" s="14">
        <v>0</v>
      </c>
      <c r="U23" s="14">
        <f t="shared" si="1"/>
        <v>6000</v>
      </c>
    </row>
    <row r="24" spans="1:21" ht="14.25">
      <c r="A24" s="5" t="s">
        <v>29</v>
      </c>
      <c r="B24" s="59"/>
      <c r="C24" s="3" t="s">
        <v>30</v>
      </c>
      <c r="D24" s="14">
        <f>'4.melléklet'!F24</f>
        <v>4007135</v>
      </c>
      <c r="E24" s="14">
        <v>4000</v>
      </c>
      <c r="F24" s="14">
        <v>0</v>
      </c>
      <c r="G24" s="14"/>
      <c r="H24" s="14">
        <v>0</v>
      </c>
      <c r="I24" s="14">
        <v>0</v>
      </c>
      <c r="J24" s="14">
        <v>0</v>
      </c>
      <c r="K24" s="14">
        <v>0</v>
      </c>
      <c r="L24" s="14">
        <f t="shared" si="0"/>
        <v>4000</v>
      </c>
      <c r="M24" s="14">
        <f>'4.melléklet'!N24</f>
        <v>4007135</v>
      </c>
      <c r="N24" s="14">
        <v>4000</v>
      </c>
      <c r="O24" s="14">
        <v>0</v>
      </c>
      <c r="P24" s="14"/>
      <c r="Q24" s="14">
        <v>0</v>
      </c>
      <c r="R24" s="14">
        <v>0</v>
      </c>
      <c r="S24" s="14">
        <v>0</v>
      </c>
      <c r="T24" s="14">
        <v>0</v>
      </c>
      <c r="U24" s="14">
        <f t="shared" si="1"/>
        <v>4000</v>
      </c>
    </row>
    <row r="25" spans="1:21" ht="14.25">
      <c r="A25" s="5" t="s">
        <v>31</v>
      </c>
      <c r="B25" s="59"/>
      <c r="C25" s="3" t="s">
        <v>32</v>
      </c>
      <c r="D25" s="14">
        <f>'4.melléklet'!F25</f>
        <v>7068058</v>
      </c>
      <c r="E25" s="14">
        <v>12000</v>
      </c>
      <c r="F25" s="14">
        <v>0</v>
      </c>
      <c r="G25" s="14"/>
      <c r="H25" s="14">
        <v>0</v>
      </c>
      <c r="I25" s="14">
        <v>0</v>
      </c>
      <c r="J25" s="14">
        <v>0</v>
      </c>
      <c r="K25" s="14">
        <v>0</v>
      </c>
      <c r="L25" s="14">
        <f t="shared" si="0"/>
        <v>12000</v>
      </c>
      <c r="M25" s="14">
        <f>'4.melléklet'!N25</f>
        <v>7068058</v>
      </c>
      <c r="N25" s="14">
        <v>12000</v>
      </c>
      <c r="O25" s="14">
        <v>0</v>
      </c>
      <c r="P25" s="14"/>
      <c r="Q25" s="14">
        <v>0</v>
      </c>
      <c r="R25" s="14">
        <v>0</v>
      </c>
      <c r="S25" s="14">
        <v>0</v>
      </c>
      <c r="T25" s="14">
        <v>0</v>
      </c>
      <c r="U25" s="14">
        <f t="shared" si="1"/>
        <v>12000</v>
      </c>
    </row>
    <row r="26" spans="1:21" ht="14.25">
      <c r="A26" s="5" t="s">
        <v>33</v>
      </c>
      <c r="B26" s="59"/>
      <c r="C26" s="3" t="s">
        <v>34</v>
      </c>
      <c r="D26" s="14">
        <f>'4.melléklet'!F26</f>
        <v>4980933</v>
      </c>
      <c r="E26" s="14">
        <v>8000</v>
      </c>
      <c r="F26" s="14">
        <v>0</v>
      </c>
      <c r="G26" s="14"/>
      <c r="H26" s="14">
        <v>0</v>
      </c>
      <c r="I26" s="14">
        <v>0</v>
      </c>
      <c r="J26" s="14">
        <v>0</v>
      </c>
      <c r="K26" s="14">
        <v>0</v>
      </c>
      <c r="L26" s="14">
        <f t="shared" si="0"/>
        <v>8000</v>
      </c>
      <c r="M26" s="14">
        <f>'4.melléklet'!N26</f>
        <v>4980933</v>
      </c>
      <c r="N26" s="14">
        <v>8000</v>
      </c>
      <c r="O26" s="14">
        <v>0</v>
      </c>
      <c r="P26" s="14"/>
      <c r="Q26" s="14">
        <v>0</v>
      </c>
      <c r="R26" s="14">
        <v>0</v>
      </c>
      <c r="S26" s="14">
        <v>0</v>
      </c>
      <c r="T26" s="14">
        <v>0</v>
      </c>
      <c r="U26" s="14">
        <f t="shared" si="1"/>
        <v>8000</v>
      </c>
    </row>
    <row r="27" spans="1:21" ht="14.25">
      <c r="A27" s="5" t="s">
        <v>35</v>
      </c>
      <c r="B27" s="59"/>
      <c r="C27" s="3" t="s">
        <v>36</v>
      </c>
      <c r="D27" s="14">
        <f>'4.melléklet'!F27</f>
        <v>5059599</v>
      </c>
      <c r="E27" s="14">
        <v>4000</v>
      </c>
      <c r="F27" s="14">
        <v>0</v>
      </c>
      <c r="G27" s="14"/>
      <c r="H27" s="14">
        <v>0</v>
      </c>
      <c r="I27" s="14">
        <v>0</v>
      </c>
      <c r="J27" s="14">
        <v>0</v>
      </c>
      <c r="K27" s="14">
        <v>0</v>
      </c>
      <c r="L27" s="14">
        <f t="shared" si="0"/>
        <v>4000</v>
      </c>
      <c r="M27" s="14">
        <f>'4.melléklet'!N27</f>
        <v>5059599</v>
      </c>
      <c r="N27" s="14">
        <v>4000</v>
      </c>
      <c r="O27" s="14">
        <v>0</v>
      </c>
      <c r="P27" s="14"/>
      <c r="Q27" s="14">
        <v>0</v>
      </c>
      <c r="R27" s="14">
        <v>0</v>
      </c>
      <c r="S27" s="14">
        <v>0</v>
      </c>
      <c r="T27" s="14">
        <v>0</v>
      </c>
      <c r="U27" s="14">
        <f t="shared" si="1"/>
        <v>4000</v>
      </c>
    </row>
    <row r="28" spans="1:21" ht="14.25">
      <c r="A28" s="5" t="s">
        <v>37</v>
      </c>
      <c r="B28" s="59"/>
      <c r="C28" s="3" t="s">
        <v>38</v>
      </c>
      <c r="D28" s="14">
        <f>'4.melléklet'!F28</f>
        <v>4599981</v>
      </c>
      <c r="E28" s="14">
        <v>4000</v>
      </c>
      <c r="F28" s="14">
        <v>0</v>
      </c>
      <c r="G28" s="14"/>
      <c r="H28" s="14">
        <v>0</v>
      </c>
      <c r="I28" s="14">
        <v>0</v>
      </c>
      <c r="J28" s="14">
        <v>0</v>
      </c>
      <c r="K28" s="14">
        <v>0</v>
      </c>
      <c r="L28" s="14">
        <f t="shared" si="0"/>
        <v>4000</v>
      </c>
      <c r="M28" s="14">
        <f>'4.melléklet'!N28</f>
        <v>4599981</v>
      </c>
      <c r="N28" s="14">
        <v>4000</v>
      </c>
      <c r="O28" s="14">
        <v>0</v>
      </c>
      <c r="P28" s="14"/>
      <c r="Q28" s="14">
        <v>0</v>
      </c>
      <c r="R28" s="14">
        <v>0</v>
      </c>
      <c r="S28" s="14">
        <v>0</v>
      </c>
      <c r="T28" s="14">
        <v>0</v>
      </c>
      <c r="U28" s="14">
        <f t="shared" si="1"/>
        <v>4000</v>
      </c>
    </row>
    <row r="29" spans="1:21" ht="14.25">
      <c r="A29" s="5" t="s">
        <v>39</v>
      </c>
      <c r="B29" s="59"/>
      <c r="C29" s="3" t="s">
        <v>40</v>
      </c>
      <c r="D29" s="14">
        <f>'4.melléklet'!F29</f>
        <v>4511938</v>
      </c>
      <c r="E29" s="14">
        <v>5000</v>
      </c>
      <c r="F29" s="14">
        <v>0</v>
      </c>
      <c r="G29" s="14"/>
      <c r="H29" s="14">
        <v>0</v>
      </c>
      <c r="I29" s="14">
        <v>0</v>
      </c>
      <c r="J29" s="14">
        <v>0</v>
      </c>
      <c r="K29" s="14">
        <v>0</v>
      </c>
      <c r="L29" s="14">
        <f t="shared" si="0"/>
        <v>5000</v>
      </c>
      <c r="M29" s="14">
        <f>'4.melléklet'!N29</f>
        <v>4511938</v>
      </c>
      <c r="N29" s="14">
        <v>5000</v>
      </c>
      <c r="O29" s="14">
        <v>0</v>
      </c>
      <c r="P29" s="14"/>
      <c r="Q29" s="14">
        <v>0</v>
      </c>
      <c r="R29" s="14">
        <v>0</v>
      </c>
      <c r="S29" s="14">
        <v>0</v>
      </c>
      <c r="T29" s="14">
        <v>0</v>
      </c>
      <c r="U29" s="14">
        <f t="shared" si="1"/>
        <v>5000</v>
      </c>
    </row>
    <row r="30" spans="1:21" ht="14.25">
      <c r="A30" s="5" t="s">
        <v>41</v>
      </c>
      <c r="B30" s="59"/>
      <c r="C30" s="3" t="s">
        <v>42</v>
      </c>
      <c r="D30" s="14">
        <f>'4.melléklet'!F30</f>
        <v>5851174</v>
      </c>
      <c r="E30" s="14">
        <v>5000</v>
      </c>
      <c r="F30" s="14">
        <v>0</v>
      </c>
      <c r="G30" s="14"/>
      <c r="H30" s="14">
        <v>0</v>
      </c>
      <c r="I30" s="14">
        <v>0</v>
      </c>
      <c r="J30" s="14">
        <v>0</v>
      </c>
      <c r="K30" s="14">
        <v>0</v>
      </c>
      <c r="L30" s="14">
        <f t="shared" si="0"/>
        <v>5000</v>
      </c>
      <c r="M30" s="14">
        <f>'4.melléklet'!N30</f>
        <v>5851174</v>
      </c>
      <c r="N30" s="14">
        <v>5000</v>
      </c>
      <c r="O30" s="14">
        <v>0</v>
      </c>
      <c r="P30" s="14"/>
      <c r="Q30" s="14">
        <v>0</v>
      </c>
      <c r="R30" s="14">
        <v>0</v>
      </c>
      <c r="S30" s="14">
        <v>0</v>
      </c>
      <c r="T30" s="14">
        <v>0</v>
      </c>
      <c r="U30" s="14">
        <f t="shared" si="1"/>
        <v>5000</v>
      </c>
    </row>
    <row r="31" spans="1:21" ht="14.25">
      <c r="A31" s="5" t="s">
        <v>43</v>
      </c>
      <c r="B31" s="59"/>
      <c r="C31" s="3" t="s">
        <v>44</v>
      </c>
      <c r="D31" s="14">
        <f>'4.melléklet'!F31</f>
        <v>3945686</v>
      </c>
      <c r="E31" s="14">
        <v>9000</v>
      </c>
      <c r="F31" s="14">
        <v>0</v>
      </c>
      <c r="G31" s="14"/>
      <c r="H31" s="14">
        <v>0</v>
      </c>
      <c r="I31" s="14">
        <v>0</v>
      </c>
      <c r="J31" s="14">
        <v>0</v>
      </c>
      <c r="K31" s="14">
        <v>0</v>
      </c>
      <c r="L31" s="14">
        <f t="shared" si="0"/>
        <v>9000</v>
      </c>
      <c r="M31" s="14">
        <f>'4.melléklet'!N31</f>
        <v>3945686</v>
      </c>
      <c r="N31" s="14">
        <v>9000</v>
      </c>
      <c r="O31" s="14">
        <v>0</v>
      </c>
      <c r="P31" s="14"/>
      <c r="Q31" s="14">
        <v>0</v>
      </c>
      <c r="R31" s="14">
        <v>0</v>
      </c>
      <c r="S31" s="14">
        <v>0</v>
      </c>
      <c r="T31" s="14">
        <v>0</v>
      </c>
      <c r="U31" s="14">
        <f t="shared" si="1"/>
        <v>9000</v>
      </c>
    </row>
    <row r="32" spans="1:21" ht="14.25">
      <c r="A32" s="5" t="s">
        <v>45</v>
      </c>
      <c r="B32" s="59"/>
      <c r="C32" s="3" t="s">
        <v>46</v>
      </c>
      <c r="D32" s="14">
        <f>'4.melléklet'!F32</f>
        <v>5947111</v>
      </c>
      <c r="E32" s="14">
        <v>5000</v>
      </c>
      <c r="F32" s="14">
        <v>0</v>
      </c>
      <c r="G32" s="14"/>
      <c r="H32" s="14">
        <v>0</v>
      </c>
      <c r="I32" s="14">
        <v>0</v>
      </c>
      <c r="J32" s="14">
        <v>0</v>
      </c>
      <c r="K32" s="14">
        <v>0</v>
      </c>
      <c r="L32" s="14">
        <f t="shared" si="0"/>
        <v>5000</v>
      </c>
      <c r="M32" s="14">
        <f>'4.melléklet'!N32</f>
        <v>5947111</v>
      </c>
      <c r="N32" s="14">
        <v>5000</v>
      </c>
      <c r="O32" s="14">
        <v>0</v>
      </c>
      <c r="P32" s="14"/>
      <c r="Q32" s="14">
        <v>0</v>
      </c>
      <c r="R32" s="14">
        <v>0</v>
      </c>
      <c r="S32" s="14">
        <v>0</v>
      </c>
      <c r="T32" s="14">
        <v>0</v>
      </c>
      <c r="U32" s="14">
        <f t="shared" si="1"/>
        <v>5000</v>
      </c>
    </row>
    <row r="33" spans="1:21" ht="14.25">
      <c r="A33" s="5" t="s">
        <v>47</v>
      </c>
      <c r="B33" s="59"/>
      <c r="C33" s="3" t="s">
        <v>48</v>
      </c>
      <c r="D33" s="14">
        <f>'4.melléklet'!F33</f>
        <v>3939995</v>
      </c>
      <c r="E33" s="14">
        <v>15000</v>
      </c>
      <c r="F33" s="14">
        <v>0</v>
      </c>
      <c r="G33" s="14"/>
      <c r="H33" s="14">
        <v>0</v>
      </c>
      <c r="I33" s="14">
        <v>0</v>
      </c>
      <c r="J33" s="14">
        <v>0</v>
      </c>
      <c r="K33" s="14">
        <v>0</v>
      </c>
      <c r="L33" s="14">
        <f t="shared" si="0"/>
        <v>15000</v>
      </c>
      <c r="M33" s="14">
        <f>'4.melléklet'!N33</f>
        <v>3939995</v>
      </c>
      <c r="N33" s="14">
        <v>15000</v>
      </c>
      <c r="O33" s="14">
        <v>0</v>
      </c>
      <c r="P33" s="14"/>
      <c r="Q33" s="14">
        <v>0</v>
      </c>
      <c r="R33" s="14">
        <v>0</v>
      </c>
      <c r="S33" s="14">
        <v>0</v>
      </c>
      <c r="T33" s="14">
        <v>0</v>
      </c>
      <c r="U33" s="14">
        <f t="shared" si="1"/>
        <v>15000</v>
      </c>
    </row>
    <row r="34" spans="1:21" ht="14.25">
      <c r="A34" s="5" t="s">
        <v>49</v>
      </c>
      <c r="B34" s="59"/>
      <c r="C34" s="3" t="s">
        <v>137</v>
      </c>
      <c r="D34" s="14">
        <f>'4.melléklet'!F34</f>
        <v>3896458</v>
      </c>
      <c r="E34" s="14">
        <v>8000</v>
      </c>
      <c r="F34" s="14">
        <v>0</v>
      </c>
      <c r="G34" s="14"/>
      <c r="H34" s="14">
        <v>0</v>
      </c>
      <c r="I34" s="14">
        <v>0</v>
      </c>
      <c r="J34" s="14">
        <v>0</v>
      </c>
      <c r="K34" s="14">
        <v>0</v>
      </c>
      <c r="L34" s="14">
        <f t="shared" si="0"/>
        <v>8000</v>
      </c>
      <c r="M34" s="14">
        <f>'4.melléklet'!N34</f>
        <v>3896458</v>
      </c>
      <c r="N34" s="14">
        <v>8000</v>
      </c>
      <c r="O34" s="14">
        <v>0</v>
      </c>
      <c r="P34" s="14"/>
      <c r="Q34" s="14">
        <v>0</v>
      </c>
      <c r="R34" s="14">
        <v>0</v>
      </c>
      <c r="S34" s="14">
        <v>0</v>
      </c>
      <c r="T34" s="14">
        <v>0</v>
      </c>
      <c r="U34" s="14">
        <f t="shared" si="1"/>
        <v>8000</v>
      </c>
    </row>
    <row r="35" spans="1:21" ht="14.25">
      <c r="A35" s="5" t="s">
        <v>50</v>
      </c>
      <c r="B35" s="59"/>
      <c r="C35" s="3" t="s">
        <v>51</v>
      </c>
      <c r="D35" s="14">
        <f>'4.melléklet'!F35</f>
        <v>4336526</v>
      </c>
      <c r="E35" s="14">
        <v>4000</v>
      </c>
      <c r="F35" s="14">
        <v>0</v>
      </c>
      <c r="G35" s="14"/>
      <c r="H35" s="14">
        <v>0</v>
      </c>
      <c r="I35" s="14">
        <v>0</v>
      </c>
      <c r="J35" s="14">
        <v>0</v>
      </c>
      <c r="K35" s="14">
        <v>0</v>
      </c>
      <c r="L35" s="14">
        <f t="shared" si="0"/>
        <v>4000</v>
      </c>
      <c r="M35" s="14">
        <f>'4.melléklet'!N35</f>
        <v>4336526</v>
      </c>
      <c r="N35" s="14">
        <v>4000</v>
      </c>
      <c r="O35" s="14">
        <v>0</v>
      </c>
      <c r="P35" s="14"/>
      <c r="Q35" s="14">
        <v>0</v>
      </c>
      <c r="R35" s="14">
        <v>0</v>
      </c>
      <c r="S35" s="14">
        <v>0</v>
      </c>
      <c r="T35" s="14">
        <v>0</v>
      </c>
      <c r="U35" s="14">
        <f t="shared" si="1"/>
        <v>4000</v>
      </c>
    </row>
    <row r="36" spans="1:21" s="52" customFormat="1" ht="14.25">
      <c r="A36" s="5" t="s">
        <v>52</v>
      </c>
      <c r="B36" s="59"/>
      <c r="C36" s="3" t="s">
        <v>53</v>
      </c>
      <c r="D36" s="14">
        <f>'4.melléklet'!F36</f>
        <v>5087929</v>
      </c>
      <c r="E36" s="14">
        <v>8000</v>
      </c>
      <c r="F36" s="14">
        <v>0</v>
      </c>
      <c r="G36" s="14"/>
      <c r="H36" s="14">
        <v>0</v>
      </c>
      <c r="I36" s="14">
        <v>0</v>
      </c>
      <c r="J36" s="14">
        <v>0</v>
      </c>
      <c r="K36" s="14">
        <v>0</v>
      </c>
      <c r="L36" s="14">
        <f t="shared" si="0"/>
        <v>8000</v>
      </c>
      <c r="M36" s="14">
        <f>'4.melléklet'!N36</f>
        <v>5087929</v>
      </c>
      <c r="N36" s="14">
        <v>8000</v>
      </c>
      <c r="O36" s="14">
        <v>0</v>
      </c>
      <c r="P36" s="14"/>
      <c r="Q36" s="14">
        <v>0</v>
      </c>
      <c r="R36" s="14">
        <v>0</v>
      </c>
      <c r="S36" s="14">
        <v>0</v>
      </c>
      <c r="T36" s="14">
        <v>0</v>
      </c>
      <c r="U36" s="14">
        <f t="shared" si="1"/>
        <v>8000</v>
      </c>
    </row>
    <row r="37" spans="1:21" ht="14.25">
      <c r="A37" s="5" t="s">
        <v>54</v>
      </c>
      <c r="B37" s="59"/>
      <c r="C37" s="3" t="s">
        <v>55</v>
      </c>
      <c r="D37" s="14">
        <f>'4.melléklet'!F37</f>
        <v>4122724</v>
      </c>
      <c r="E37" s="14">
        <v>6000</v>
      </c>
      <c r="F37" s="14">
        <v>0</v>
      </c>
      <c r="G37" s="14"/>
      <c r="H37" s="14">
        <v>0</v>
      </c>
      <c r="I37" s="14">
        <v>0</v>
      </c>
      <c r="J37" s="14">
        <v>0</v>
      </c>
      <c r="K37" s="14">
        <v>0</v>
      </c>
      <c r="L37" s="14">
        <f t="shared" si="0"/>
        <v>6000</v>
      </c>
      <c r="M37" s="14">
        <f>'4.melléklet'!N37</f>
        <v>4122724</v>
      </c>
      <c r="N37" s="14">
        <v>6000</v>
      </c>
      <c r="O37" s="14">
        <v>0</v>
      </c>
      <c r="P37" s="14"/>
      <c r="Q37" s="14">
        <v>0</v>
      </c>
      <c r="R37" s="14">
        <v>0</v>
      </c>
      <c r="S37" s="14">
        <v>0</v>
      </c>
      <c r="T37" s="14">
        <v>0</v>
      </c>
      <c r="U37" s="14">
        <f t="shared" si="1"/>
        <v>6000</v>
      </c>
    </row>
    <row r="38" spans="1:21" ht="14.25">
      <c r="A38" s="5" t="s">
        <v>56</v>
      </c>
      <c r="B38" s="59"/>
      <c r="C38" s="3" t="s">
        <v>57</v>
      </c>
      <c r="D38" s="14">
        <f>'4.melléklet'!F38</f>
        <v>7884775</v>
      </c>
      <c r="E38" s="14">
        <v>10000</v>
      </c>
      <c r="F38" s="14">
        <v>0</v>
      </c>
      <c r="G38" s="14"/>
      <c r="H38" s="14">
        <v>0</v>
      </c>
      <c r="I38" s="14">
        <v>0</v>
      </c>
      <c r="J38" s="14">
        <v>0</v>
      </c>
      <c r="K38" s="14">
        <v>0</v>
      </c>
      <c r="L38" s="14">
        <f t="shared" si="0"/>
        <v>10000</v>
      </c>
      <c r="M38" s="14">
        <f>'4.melléklet'!N38</f>
        <v>7884775</v>
      </c>
      <c r="N38" s="14">
        <v>10000</v>
      </c>
      <c r="O38" s="14">
        <v>0</v>
      </c>
      <c r="P38" s="14"/>
      <c r="Q38" s="14">
        <v>0</v>
      </c>
      <c r="R38" s="14">
        <v>0</v>
      </c>
      <c r="S38" s="14">
        <v>0</v>
      </c>
      <c r="T38" s="14">
        <v>0</v>
      </c>
      <c r="U38" s="14">
        <f t="shared" si="1"/>
        <v>10000</v>
      </c>
    </row>
    <row r="39" spans="1:21" ht="14.25">
      <c r="A39" s="5" t="s">
        <v>58</v>
      </c>
      <c r="B39" s="59"/>
      <c r="C39" s="3" t="s">
        <v>59</v>
      </c>
      <c r="D39" s="14">
        <f>'4.melléklet'!F39</f>
        <v>6351082</v>
      </c>
      <c r="E39" s="14">
        <v>4000</v>
      </c>
      <c r="F39" s="14">
        <v>0</v>
      </c>
      <c r="G39" s="14"/>
      <c r="H39" s="14">
        <v>0</v>
      </c>
      <c r="I39" s="14">
        <v>0</v>
      </c>
      <c r="J39" s="14">
        <v>0</v>
      </c>
      <c r="K39" s="14">
        <v>0</v>
      </c>
      <c r="L39" s="14">
        <f t="shared" si="0"/>
        <v>4000</v>
      </c>
      <c r="M39" s="14">
        <f>'4.melléklet'!N39</f>
        <v>6351082</v>
      </c>
      <c r="N39" s="14">
        <v>4000</v>
      </c>
      <c r="O39" s="14">
        <v>0</v>
      </c>
      <c r="P39" s="14"/>
      <c r="Q39" s="14">
        <v>0</v>
      </c>
      <c r="R39" s="14">
        <v>0</v>
      </c>
      <c r="S39" s="14">
        <v>0</v>
      </c>
      <c r="T39" s="14">
        <v>0</v>
      </c>
      <c r="U39" s="14">
        <f t="shared" si="1"/>
        <v>4000</v>
      </c>
    </row>
    <row r="40" spans="1:21" ht="14.25">
      <c r="A40" s="5" t="s">
        <v>60</v>
      </c>
      <c r="B40" s="59"/>
      <c r="C40" s="3" t="s">
        <v>61</v>
      </c>
      <c r="D40" s="14">
        <f>'4.melléklet'!F40</f>
        <v>5204172</v>
      </c>
      <c r="E40" s="14">
        <v>4000</v>
      </c>
      <c r="F40" s="14">
        <v>0</v>
      </c>
      <c r="G40" s="14"/>
      <c r="H40" s="14">
        <v>0</v>
      </c>
      <c r="I40" s="14">
        <v>0</v>
      </c>
      <c r="J40" s="14">
        <v>0</v>
      </c>
      <c r="K40" s="14">
        <v>0</v>
      </c>
      <c r="L40" s="14">
        <f t="shared" si="0"/>
        <v>4000</v>
      </c>
      <c r="M40" s="14">
        <f>'4.melléklet'!N40</f>
        <v>5204172</v>
      </c>
      <c r="N40" s="14">
        <v>4000</v>
      </c>
      <c r="O40" s="14">
        <v>0</v>
      </c>
      <c r="P40" s="14"/>
      <c r="Q40" s="14">
        <v>0</v>
      </c>
      <c r="R40" s="14">
        <v>0</v>
      </c>
      <c r="S40" s="14">
        <v>0</v>
      </c>
      <c r="T40" s="14">
        <v>0</v>
      </c>
      <c r="U40" s="14">
        <f t="shared" si="1"/>
        <v>4000</v>
      </c>
    </row>
    <row r="41" spans="1:21" ht="14.25">
      <c r="A41" s="5" t="s">
        <v>62</v>
      </c>
      <c r="B41" s="59"/>
      <c r="C41" s="3" t="s">
        <v>63</v>
      </c>
      <c r="D41" s="14">
        <f>'4.melléklet'!F41</f>
        <v>3606706</v>
      </c>
      <c r="E41" s="14">
        <v>4000</v>
      </c>
      <c r="F41" s="14">
        <v>0</v>
      </c>
      <c r="G41" s="14"/>
      <c r="H41" s="14">
        <v>0</v>
      </c>
      <c r="I41" s="14">
        <v>0</v>
      </c>
      <c r="J41" s="14">
        <v>0</v>
      </c>
      <c r="K41" s="14">
        <v>0</v>
      </c>
      <c r="L41" s="14">
        <f t="shared" si="0"/>
        <v>4000</v>
      </c>
      <c r="M41" s="14">
        <f>'4.melléklet'!N41</f>
        <v>3606706</v>
      </c>
      <c r="N41" s="14">
        <v>4000</v>
      </c>
      <c r="O41" s="14">
        <v>0</v>
      </c>
      <c r="P41" s="14"/>
      <c r="Q41" s="14">
        <v>0</v>
      </c>
      <c r="R41" s="14">
        <v>0</v>
      </c>
      <c r="S41" s="14">
        <v>0</v>
      </c>
      <c r="T41" s="14">
        <v>0</v>
      </c>
      <c r="U41" s="14">
        <f t="shared" si="1"/>
        <v>4000</v>
      </c>
    </row>
    <row r="42" spans="1:21" ht="14.25">
      <c r="A42" s="5" t="s">
        <v>64</v>
      </c>
      <c r="B42" s="59"/>
      <c r="C42" s="3" t="s">
        <v>65</v>
      </c>
      <c r="D42" s="14">
        <f>'4.melléklet'!F42</f>
        <v>4232824</v>
      </c>
      <c r="E42" s="14">
        <v>4000</v>
      </c>
      <c r="F42" s="14">
        <v>0</v>
      </c>
      <c r="G42" s="14"/>
      <c r="H42" s="14">
        <v>0</v>
      </c>
      <c r="I42" s="14">
        <v>0</v>
      </c>
      <c r="J42" s="14">
        <v>0</v>
      </c>
      <c r="K42" s="14">
        <v>0</v>
      </c>
      <c r="L42" s="14">
        <f t="shared" si="0"/>
        <v>4000</v>
      </c>
      <c r="M42" s="14">
        <f>'4.melléklet'!N42</f>
        <v>4232824</v>
      </c>
      <c r="N42" s="14">
        <v>4000</v>
      </c>
      <c r="O42" s="14">
        <v>0</v>
      </c>
      <c r="P42" s="14"/>
      <c r="Q42" s="14">
        <v>0</v>
      </c>
      <c r="R42" s="14">
        <v>0</v>
      </c>
      <c r="S42" s="14">
        <v>0</v>
      </c>
      <c r="T42" s="14">
        <v>0</v>
      </c>
      <c r="U42" s="14">
        <f t="shared" si="1"/>
        <v>4000</v>
      </c>
    </row>
    <row r="43" spans="1:21" s="53" customFormat="1" ht="15">
      <c r="A43" s="84" t="s">
        <v>138</v>
      </c>
      <c r="B43" s="84"/>
      <c r="C43" s="84"/>
      <c r="D43" s="60">
        <f>'4.melléklet'!F43</f>
        <v>210248350</v>
      </c>
      <c r="E43" s="60">
        <f aca="true" t="shared" si="2" ref="E43:L43">SUM(E10:E42)</f>
        <v>228000</v>
      </c>
      <c r="F43" s="60">
        <f t="shared" si="2"/>
        <v>16966920</v>
      </c>
      <c r="G43" s="60">
        <f t="shared" si="2"/>
        <v>0</v>
      </c>
      <c r="H43" s="60">
        <f t="shared" si="2"/>
        <v>0</v>
      </c>
      <c r="I43" s="60">
        <f t="shared" si="2"/>
        <v>0</v>
      </c>
      <c r="J43" s="60">
        <f t="shared" si="2"/>
        <v>0</v>
      </c>
      <c r="K43" s="60">
        <f t="shared" si="2"/>
        <v>0</v>
      </c>
      <c r="L43" s="60">
        <f t="shared" si="2"/>
        <v>17194920</v>
      </c>
      <c r="M43" s="60">
        <f>SUM(M10:M42)</f>
        <v>210248350</v>
      </c>
      <c r="N43" s="60">
        <f aca="true" t="shared" si="3" ref="N43:U43">SUM(N10:N42)</f>
        <v>228000</v>
      </c>
      <c r="O43" s="60">
        <f t="shared" si="3"/>
        <v>16966920</v>
      </c>
      <c r="P43" s="60">
        <f t="shared" si="3"/>
        <v>0</v>
      </c>
      <c r="Q43" s="60">
        <f t="shared" si="3"/>
        <v>0</v>
      </c>
      <c r="R43" s="60">
        <f t="shared" si="3"/>
        <v>0</v>
      </c>
      <c r="S43" s="60">
        <f t="shared" si="3"/>
        <v>0</v>
      </c>
      <c r="T43" s="60">
        <f t="shared" si="3"/>
        <v>0</v>
      </c>
      <c r="U43" s="60">
        <f t="shared" si="3"/>
        <v>17194920</v>
      </c>
    </row>
    <row r="44" spans="1:21" s="54" customFormat="1" ht="30" customHeight="1">
      <c r="A44" s="59" t="s">
        <v>66</v>
      </c>
      <c r="B44" s="59"/>
      <c r="C44" s="64" t="s">
        <v>67</v>
      </c>
      <c r="D44" s="14">
        <f>'4.melléklet'!F44</f>
        <v>160828561</v>
      </c>
      <c r="E44" s="14">
        <f aca="true" t="shared" si="4" ref="E44:L44">SUM(E45:E46)</f>
        <v>30000</v>
      </c>
      <c r="F44" s="14">
        <f t="shared" si="4"/>
        <v>0</v>
      </c>
      <c r="G44" s="14">
        <f t="shared" si="4"/>
        <v>0</v>
      </c>
      <c r="H44" s="14">
        <f t="shared" si="4"/>
        <v>3000000</v>
      </c>
      <c r="I44" s="14">
        <f t="shared" si="4"/>
        <v>1120000</v>
      </c>
      <c r="J44" s="14">
        <f t="shared" si="4"/>
        <v>0</v>
      </c>
      <c r="K44" s="14">
        <f t="shared" si="4"/>
        <v>488000</v>
      </c>
      <c r="L44" s="14">
        <f t="shared" si="4"/>
        <v>4638000</v>
      </c>
      <c r="M44" s="14">
        <f>M45+M46</f>
        <v>160828561</v>
      </c>
      <c r="N44" s="14">
        <f aca="true" t="shared" si="5" ref="N44:U44">SUM(N45:N46)</f>
        <v>30000</v>
      </c>
      <c r="O44" s="14">
        <f t="shared" si="5"/>
        <v>0</v>
      </c>
      <c r="P44" s="14">
        <f t="shared" si="5"/>
        <v>0</v>
      </c>
      <c r="Q44" s="14">
        <f t="shared" si="5"/>
        <v>3000000</v>
      </c>
      <c r="R44" s="14">
        <f t="shared" si="5"/>
        <v>1120000</v>
      </c>
      <c r="S44" s="14">
        <f t="shared" si="5"/>
        <v>0</v>
      </c>
      <c r="T44" s="14">
        <f t="shared" si="5"/>
        <v>488000</v>
      </c>
      <c r="U44" s="14">
        <f t="shared" si="5"/>
        <v>4638000</v>
      </c>
    </row>
    <row r="45" spans="1:21" s="55" customFormat="1" ht="28.5">
      <c r="A45" s="65"/>
      <c r="B45" s="66" t="s">
        <v>122</v>
      </c>
      <c r="C45" s="67" t="s">
        <v>68</v>
      </c>
      <c r="D45" s="14">
        <f>'4.melléklet'!F45</f>
        <v>113633870</v>
      </c>
      <c r="E45" s="14">
        <v>20000</v>
      </c>
      <c r="F45" s="14">
        <v>0</v>
      </c>
      <c r="G45" s="14">
        <v>0</v>
      </c>
      <c r="H45" s="14">
        <v>1800000</v>
      </c>
      <c r="I45" s="14">
        <v>1000000</v>
      </c>
      <c r="J45" s="14">
        <v>0</v>
      </c>
      <c r="K45" s="14">
        <v>200000</v>
      </c>
      <c r="L45" s="14">
        <f t="shared" si="0"/>
        <v>3020000</v>
      </c>
      <c r="M45" s="14">
        <f>'4.melléklet'!N45</f>
        <v>113633870</v>
      </c>
      <c r="N45" s="14">
        <v>20000</v>
      </c>
      <c r="O45" s="14">
        <v>0</v>
      </c>
      <c r="P45" s="14">
        <v>0</v>
      </c>
      <c r="Q45" s="14">
        <v>1800000</v>
      </c>
      <c r="R45" s="14">
        <v>1000000</v>
      </c>
      <c r="S45" s="14">
        <v>0</v>
      </c>
      <c r="T45" s="14">
        <v>200000</v>
      </c>
      <c r="U45" s="14">
        <f aca="true" t="shared" si="6" ref="U45:U57">SUM(N45:T45)</f>
        <v>3020000</v>
      </c>
    </row>
    <row r="46" spans="1:21" s="55" customFormat="1" ht="14.25">
      <c r="A46" s="65"/>
      <c r="B46" s="66" t="s">
        <v>123</v>
      </c>
      <c r="C46" s="67" t="s">
        <v>69</v>
      </c>
      <c r="D46" s="14">
        <f>'4.melléklet'!F46</f>
        <v>47194691</v>
      </c>
      <c r="E46" s="14">
        <v>10000</v>
      </c>
      <c r="F46" s="14">
        <v>0</v>
      </c>
      <c r="G46" s="14">
        <v>0</v>
      </c>
      <c r="H46" s="14">
        <v>1200000</v>
      </c>
      <c r="I46" s="14">
        <v>120000</v>
      </c>
      <c r="J46" s="14">
        <v>0</v>
      </c>
      <c r="K46" s="14">
        <v>288000</v>
      </c>
      <c r="L46" s="14">
        <f t="shared" si="0"/>
        <v>1618000</v>
      </c>
      <c r="M46" s="14">
        <f>'4.melléklet'!N46</f>
        <v>47194691</v>
      </c>
      <c r="N46" s="14">
        <v>10000</v>
      </c>
      <c r="O46" s="14">
        <v>0</v>
      </c>
      <c r="P46" s="14">
        <v>0</v>
      </c>
      <c r="Q46" s="14">
        <v>1200000</v>
      </c>
      <c r="R46" s="14">
        <v>120000</v>
      </c>
      <c r="S46" s="14">
        <v>0</v>
      </c>
      <c r="T46" s="14">
        <v>288000</v>
      </c>
      <c r="U46" s="14">
        <f t="shared" si="6"/>
        <v>1618000</v>
      </c>
    </row>
    <row r="47" spans="1:21" s="52" customFormat="1" ht="14.25">
      <c r="A47" s="59" t="s">
        <v>70</v>
      </c>
      <c r="B47" s="59"/>
      <c r="C47" s="48" t="s">
        <v>71</v>
      </c>
      <c r="D47" s="14">
        <f>'4.melléklet'!F47</f>
        <v>142378514</v>
      </c>
      <c r="E47" s="14">
        <v>50000</v>
      </c>
      <c r="F47" s="14">
        <v>0</v>
      </c>
      <c r="G47" s="14">
        <v>0</v>
      </c>
      <c r="H47" s="14">
        <v>10460395</v>
      </c>
      <c r="I47" s="14">
        <v>11861350</v>
      </c>
      <c r="J47" s="14">
        <v>6678029</v>
      </c>
      <c r="K47" s="14">
        <v>1207379</v>
      </c>
      <c r="L47" s="14">
        <f t="shared" si="0"/>
        <v>30257153</v>
      </c>
      <c r="M47" s="14">
        <f>'4.melléklet'!N47</f>
        <v>142378514</v>
      </c>
      <c r="N47" s="14">
        <v>50000</v>
      </c>
      <c r="O47" s="14">
        <v>0</v>
      </c>
      <c r="P47" s="14">
        <v>0</v>
      </c>
      <c r="Q47" s="14">
        <v>10460395</v>
      </c>
      <c r="R47" s="14">
        <v>11861350</v>
      </c>
      <c r="S47" s="14">
        <v>6678029</v>
      </c>
      <c r="T47" s="14">
        <v>1207379</v>
      </c>
      <c r="U47" s="14">
        <f t="shared" si="6"/>
        <v>30257153</v>
      </c>
    </row>
    <row r="48" spans="1:21" s="52" customFormat="1" ht="15" customHeight="1">
      <c r="A48" s="59" t="s">
        <v>72</v>
      </c>
      <c r="B48" s="59"/>
      <c r="C48" s="48" t="s">
        <v>73</v>
      </c>
      <c r="D48" s="14">
        <f>'4.melléklet'!F48</f>
        <v>132080144</v>
      </c>
      <c r="E48" s="14">
        <v>250000</v>
      </c>
      <c r="F48" s="14">
        <v>0</v>
      </c>
      <c r="G48" s="14">
        <v>0</v>
      </c>
      <c r="H48" s="14">
        <v>14411480</v>
      </c>
      <c r="I48" s="14">
        <v>5823769</v>
      </c>
      <c r="J48" s="14">
        <v>3933985</v>
      </c>
      <c r="K48" s="14">
        <v>1509895</v>
      </c>
      <c r="L48" s="14">
        <f t="shared" si="0"/>
        <v>25929129</v>
      </c>
      <c r="M48" s="14">
        <f>'4.melléklet'!N48</f>
        <v>132080144</v>
      </c>
      <c r="N48" s="14">
        <v>250000</v>
      </c>
      <c r="O48" s="14">
        <v>0</v>
      </c>
      <c r="P48" s="14">
        <v>0</v>
      </c>
      <c r="Q48" s="14">
        <v>14411480</v>
      </c>
      <c r="R48" s="14">
        <v>5823769</v>
      </c>
      <c r="S48" s="14">
        <v>3933985</v>
      </c>
      <c r="T48" s="14">
        <v>1509895</v>
      </c>
      <c r="U48" s="14">
        <f t="shared" si="6"/>
        <v>25929129</v>
      </c>
    </row>
    <row r="49" spans="1:21" s="52" customFormat="1" ht="14.25">
      <c r="A49" s="59" t="s">
        <v>74</v>
      </c>
      <c r="B49" s="59"/>
      <c r="C49" s="68" t="s">
        <v>75</v>
      </c>
      <c r="D49" s="14">
        <f>'4.melléklet'!F49</f>
        <v>505620924</v>
      </c>
      <c r="E49" s="14">
        <v>40000</v>
      </c>
      <c r="F49" s="14">
        <v>0</v>
      </c>
      <c r="G49" s="14">
        <v>0</v>
      </c>
      <c r="H49" s="14">
        <v>2500000</v>
      </c>
      <c r="I49" s="14">
        <v>13100000</v>
      </c>
      <c r="J49" s="14">
        <v>22500000</v>
      </c>
      <c r="K49" s="14">
        <v>2800000</v>
      </c>
      <c r="L49" s="14">
        <f t="shared" si="0"/>
        <v>40940000</v>
      </c>
      <c r="M49" s="14">
        <f>'4.melléklet'!N49</f>
        <v>505620924</v>
      </c>
      <c r="N49" s="14">
        <v>40000</v>
      </c>
      <c r="O49" s="14">
        <v>0</v>
      </c>
      <c r="P49" s="14">
        <v>0</v>
      </c>
      <c r="Q49" s="14">
        <v>2500000</v>
      </c>
      <c r="R49" s="14">
        <v>13100000</v>
      </c>
      <c r="S49" s="14">
        <v>22500000</v>
      </c>
      <c r="T49" s="14">
        <v>2800000</v>
      </c>
      <c r="U49" s="14">
        <f t="shared" si="6"/>
        <v>40940000</v>
      </c>
    </row>
    <row r="50" spans="1:21" s="52" customFormat="1" ht="14.25">
      <c r="A50" s="59" t="s">
        <v>76</v>
      </c>
      <c r="B50" s="59"/>
      <c r="C50" s="68" t="s">
        <v>77</v>
      </c>
      <c r="D50" s="14">
        <f>'4.melléklet'!F50</f>
        <v>110993238</v>
      </c>
      <c r="E50" s="14">
        <v>5000</v>
      </c>
      <c r="F50" s="14">
        <v>0</v>
      </c>
      <c r="G50" s="14">
        <v>0</v>
      </c>
      <c r="H50" s="14">
        <v>732768</v>
      </c>
      <c r="I50" s="14">
        <v>2250000</v>
      </c>
      <c r="J50" s="14">
        <v>4658500</v>
      </c>
      <c r="K50" s="14">
        <v>265740</v>
      </c>
      <c r="L50" s="14">
        <f t="shared" si="0"/>
        <v>7912008</v>
      </c>
      <c r="M50" s="14">
        <f>'4.melléklet'!N50</f>
        <v>110993238</v>
      </c>
      <c r="N50" s="14">
        <v>5000</v>
      </c>
      <c r="O50" s="14">
        <v>0</v>
      </c>
      <c r="P50" s="14">
        <v>0</v>
      </c>
      <c r="Q50" s="14">
        <v>732768</v>
      </c>
      <c r="R50" s="14">
        <v>2250000</v>
      </c>
      <c r="S50" s="14">
        <v>4658500</v>
      </c>
      <c r="T50" s="14">
        <v>265740</v>
      </c>
      <c r="U50" s="14">
        <f t="shared" si="6"/>
        <v>7912008</v>
      </c>
    </row>
    <row r="51" spans="1:21" s="52" customFormat="1" ht="14.25">
      <c r="A51" s="59" t="s">
        <v>78</v>
      </c>
      <c r="B51" s="59"/>
      <c r="C51" s="69" t="s">
        <v>124</v>
      </c>
      <c r="D51" s="14">
        <f>'4.melléklet'!F51</f>
        <v>1059071333</v>
      </c>
      <c r="E51" s="14">
        <v>400000</v>
      </c>
      <c r="F51" s="14">
        <v>0</v>
      </c>
      <c r="G51" s="14">
        <v>0</v>
      </c>
      <c r="H51" s="14">
        <v>8250455</v>
      </c>
      <c r="I51" s="14">
        <v>17015557</v>
      </c>
      <c r="J51" s="14">
        <v>26056074</v>
      </c>
      <c r="K51" s="14">
        <v>930074</v>
      </c>
      <c r="L51" s="14">
        <f t="shared" si="0"/>
        <v>52652160</v>
      </c>
      <c r="M51" s="14">
        <f>'4.melléklet'!N51</f>
        <v>1059071333</v>
      </c>
      <c r="N51" s="14">
        <v>400000</v>
      </c>
      <c r="O51" s="14">
        <v>0</v>
      </c>
      <c r="P51" s="14">
        <v>0</v>
      </c>
      <c r="Q51" s="14">
        <v>8250455</v>
      </c>
      <c r="R51" s="14">
        <v>17015557</v>
      </c>
      <c r="S51" s="14">
        <v>26056074</v>
      </c>
      <c r="T51" s="14">
        <v>930074</v>
      </c>
      <c r="U51" s="14">
        <f t="shared" si="6"/>
        <v>52652160</v>
      </c>
    </row>
    <row r="52" spans="1:21" s="52" customFormat="1" ht="14.25">
      <c r="A52" s="59" t="s">
        <v>79</v>
      </c>
      <c r="B52" s="59"/>
      <c r="C52" s="61" t="s">
        <v>80</v>
      </c>
      <c r="D52" s="14">
        <f>'4.melléklet'!F52</f>
        <v>770528939</v>
      </c>
      <c r="E52" s="14">
        <v>870600</v>
      </c>
      <c r="F52" s="14">
        <v>1181000</v>
      </c>
      <c r="G52" s="14"/>
      <c r="H52" s="14">
        <v>1782400</v>
      </c>
      <c r="I52" s="14">
        <v>22856140</v>
      </c>
      <c r="J52" s="14">
        <v>20009494</v>
      </c>
      <c r="K52" s="14">
        <v>4516905</v>
      </c>
      <c r="L52" s="14">
        <f t="shared" si="0"/>
        <v>51216539</v>
      </c>
      <c r="M52" s="14">
        <f>'4.melléklet'!N52</f>
        <v>770528939</v>
      </c>
      <c r="N52" s="14">
        <v>870600</v>
      </c>
      <c r="O52" s="14">
        <v>1181000</v>
      </c>
      <c r="P52" s="14"/>
      <c r="Q52" s="14">
        <v>1782400</v>
      </c>
      <c r="R52" s="14">
        <v>22856140</v>
      </c>
      <c r="S52" s="14">
        <v>20009494</v>
      </c>
      <c r="T52" s="14">
        <v>4516905</v>
      </c>
      <c r="U52" s="14">
        <f t="shared" si="6"/>
        <v>51216539</v>
      </c>
    </row>
    <row r="53" spans="1:21" ht="30.75" customHeight="1">
      <c r="A53" s="59" t="s">
        <v>81</v>
      </c>
      <c r="B53" s="59"/>
      <c r="C53" s="61" t="s">
        <v>135</v>
      </c>
      <c r="D53" s="14">
        <f>'4.melléklet'!F53</f>
        <v>3679413688</v>
      </c>
      <c r="E53" s="14">
        <v>0</v>
      </c>
      <c r="F53" s="14">
        <v>0</v>
      </c>
      <c r="G53" s="14">
        <v>2336175445</v>
      </c>
      <c r="H53" s="14">
        <v>90000000</v>
      </c>
      <c r="I53" s="14">
        <v>51900000</v>
      </c>
      <c r="J53" s="14">
        <v>173400000</v>
      </c>
      <c r="K53" s="14">
        <v>40300000</v>
      </c>
      <c r="L53" s="14">
        <f t="shared" si="0"/>
        <v>2691775445</v>
      </c>
      <c r="M53" s="14">
        <f>'4.melléklet'!N53</f>
        <v>3679413688</v>
      </c>
      <c r="N53" s="14">
        <v>0</v>
      </c>
      <c r="O53" s="14">
        <v>0</v>
      </c>
      <c r="P53" s="14">
        <v>2336175445</v>
      </c>
      <c r="Q53" s="14">
        <v>90000000</v>
      </c>
      <c r="R53" s="14">
        <v>51900000</v>
      </c>
      <c r="S53" s="14">
        <v>173400000</v>
      </c>
      <c r="T53" s="14">
        <v>40300000</v>
      </c>
      <c r="U53" s="14">
        <f t="shared" si="6"/>
        <v>2691775445</v>
      </c>
    </row>
    <row r="54" spans="1:21" s="52" customFormat="1" ht="14.25">
      <c r="A54" s="59" t="s">
        <v>82</v>
      </c>
      <c r="B54" s="59"/>
      <c r="C54" s="70" t="s">
        <v>84</v>
      </c>
      <c r="D54" s="14">
        <f>'4.melléklet'!F54</f>
        <v>356309796</v>
      </c>
      <c r="E54" s="14">
        <v>17641101</v>
      </c>
      <c r="F54" s="14">
        <v>400000</v>
      </c>
      <c r="G54" s="14">
        <v>199861270</v>
      </c>
      <c r="H54" s="14">
        <v>0</v>
      </c>
      <c r="I54" s="14">
        <v>0</v>
      </c>
      <c r="J54" s="14">
        <v>0</v>
      </c>
      <c r="K54" s="14">
        <v>0</v>
      </c>
      <c r="L54" s="14">
        <f t="shared" si="0"/>
        <v>217902371</v>
      </c>
      <c r="M54" s="14">
        <f>'4.melléklet'!N54</f>
        <v>356309796</v>
      </c>
      <c r="N54" s="14">
        <v>17641101</v>
      </c>
      <c r="O54" s="14">
        <v>400000</v>
      </c>
      <c r="P54" s="14">
        <v>199861270</v>
      </c>
      <c r="Q54" s="14">
        <v>0</v>
      </c>
      <c r="R54" s="14">
        <v>0</v>
      </c>
      <c r="S54" s="14">
        <v>0</v>
      </c>
      <c r="T54" s="14">
        <v>0</v>
      </c>
      <c r="U54" s="14">
        <f t="shared" si="6"/>
        <v>217902371</v>
      </c>
    </row>
    <row r="55" spans="1:21" ht="14.25">
      <c r="A55" s="59" t="s">
        <v>83</v>
      </c>
      <c r="B55" s="59"/>
      <c r="C55" s="62" t="s">
        <v>86</v>
      </c>
      <c r="D55" s="14">
        <f>'4.melléklet'!F55</f>
        <v>139632383</v>
      </c>
      <c r="E55" s="14">
        <v>40000</v>
      </c>
      <c r="F55" s="14">
        <v>76349420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f t="shared" si="0"/>
        <v>76389420</v>
      </c>
      <c r="M55" s="14">
        <f>'4.melléklet'!N55</f>
        <v>139632383</v>
      </c>
      <c r="N55" s="14">
        <v>40000</v>
      </c>
      <c r="O55" s="14">
        <v>76349420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f t="shared" si="6"/>
        <v>76389420</v>
      </c>
    </row>
    <row r="56" spans="1:21" ht="14.25">
      <c r="A56" s="59" t="s">
        <v>85</v>
      </c>
      <c r="B56" s="59"/>
      <c r="C56" s="62" t="s">
        <v>88</v>
      </c>
      <c r="D56" s="14">
        <f>'4.melléklet'!F56</f>
        <v>23419662</v>
      </c>
      <c r="E56" s="14">
        <v>492000</v>
      </c>
      <c r="F56" s="14">
        <v>3665865</v>
      </c>
      <c r="G56" s="14">
        <v>1542615</v>
      </c>
      <c r="H56" s="14">
        <v>0</v>
      </c>
      <c r="I56" s="14">
        <v>0</v>
      </c>
      <c r="J56" s="14">
        <v>0</v>
      </c>
      <c r="K56" s="14">
        <v>0</v>
      </c>
      <c r="L56" s="14">
        <f t="shared" si="0"/>
        <v>5700480</v>
      </c>
      <c r="M56" s="14">
        <f>'4.melléklet'!N56</f>
        <v>23419662</v>
      </c>
      <c r="N56" s="14">
        <v>492000</v>
      </c>
      <c r="O56" s="14">
        <v>3665865</v>
      </c>
      <c r="P56" s="14">
        <v>1542615</v>
      </c>
      <c r="Q56" s="14">
        <v>0</v>
      </c>
      <c r="R56" s="14">
        <v>0</v>
      </c>
      <c r="S56" s="14">
        <v>0</v>
      </c>
      <c r="T56" s="14">
        <v>0</v>
      </c>
      <c r="U56" s="14">
        <f t="shared" si="6"/>
        <v>5700480</v>
      </c>
    </row>
    <row r="57" spans="1:21" ht="28.5">
      <c r="A57" s="59" t="s">
        <v>87</v>
      </c>
      <c r="B57" s="59"/>
      <c r="C57" s="10" t="s">
        <v>136</v>
      </c>
      <c r="D57" s="14">
        <f>'4.melléklet'!F57</f>
        <v>47482057</v>
      </c>
      <c r="E57" s="14">
        <v>80000</v>
      </c>
      <c r="F57" s="14">
        <v>0</v>
      </c>
      <c r="G57" s="14"/>
      <c r="H57" s="14">
        <v>111454</v>
      </c>
      <c r="I57" s="14">
        <v>88512</v>
      </c>
      <c r="J57" s="14">
        <v>0</v>
      </c>
      <c r="K57" s="14">
        <v>0</v>
      </c>
      <c r="L57" s="14">
        <f t="shared" si="0"/>
        <v>279966</v>
      </c>
      <c r="M57" s="14">
        <f>'4.melléklet'!N57</f>
        <v>47482057</v>
      </c>
      <c r="N57" s="14">
        <v>80000</v>
      </c>
      <c r="O57" s="14">
        <v>0</v>
      </c>
      <c r="P57" s="14"/>
      <c r="Q57" s="14">
        <v>111454</v>
      </c>
      <c r="R57" s="14">
        <v>88512</v>
      </c>
      <c r="S57" s="14">
        <v>0</v>
      </c>
      <c r="T57" s="14">
        <v>0</v>
      </c>
      <c r="U57" s="14">
        <f t="shared" si="6"/>
        <v>279966</v>
      </c>
    </row>
    <row r="58" spans="1:21" s="56" customFormat="1" ht="15.75" customHeight="1">
      <c r="A58" s="83" t="s">
        <v>90</v>
      </c>
      <c r="B58" s="83"/>
      <c r="C58" s="83"/>
      <c r="D58" s="60">
        <f aca="true" t="shared" si="7" ref="D58:L58">SUM(D43+D44+D47+D48+D49+D50+D51+D52+D53+D54+D55+D56+D57)</f>
        <v>7338007589</v>
      </c>
      <c r="E58" s="60">
        <f t="shared" si="7"/>
        <v>20126701</v>
      </c>
      <c r="F58" s="60">
        <f t="shared" si="7"/>
        <v>98563205</v>
      </c>
      <c r="G58" s="60">
        <f t="shared" si="7"/>
        <v>2537579330</v>
      </c>
      <c r="H58" s="60">
        <f t="shared" si="7"/>
        <v>131248952</v>
      </c>
      <c r="I58" s="60">
        <f t="shared" si="7"/>
        <v>126015328</v>
      </c>
      <c r="J58" s="60">
        <f t="shared" si="7"/>
        <v>257236082</v>
      </c>
      <c r="K58" s="60">
        <f t="shared" si="7"/>
        <v>52017993</v>
      </c>
      <c r="L58" s="60">
        <f t="shared" si="7"/>
        <v>3222787591</v>
      </c>
      <c r="M58" s="60">
        <f aca="true" t="shared" si="8" ref="M58:U58">SUM(M43+M44+M47+M48+M49+M50+M51+M52+M53+M54+M55+M56+M57)</f>
        <v>7338007589</v>
      </c>
      <c r="N58" s="60">
        <f t="shared" si="8"/>
        <v>20126701</v>
      </c>
      <c r="O58" s="60">
        <f t="shared" si="8"/>
        <v>98563205</v>
      </c>
      <c r="P58" s="60">
        <f t="shared" si="8"/>
        <v>2537579330</v>
      </c>
      <c r="Q58" s="60">
        <f t="shared" si="8"/>
        <v>131248952</v>
      </c>
      <c r="R58" s="60">
        <f t="shared" si="8"/>
        <v>126015328</v>
      </c>
      <c r="S58" s="60">
        <f t="shared" si="8"/>
        <v>257236082</v>
      </c>
      <c r="T58" s="60">
        <f t="shared" si="8"/>
        <v>52017993</v>
      </c>
      <c r="U58" s="60">
        <f t="shared" si="8"/>
        <v>3222787591</v>
      </c>
    </row>
    <row r="59" spans="1:21" ht="15">
      <c r="A59" s="23" t="s">
        <v>89</v>
      </c>
      <c r="B59" s="23"/>
      <c r="C59" s="63" t="s">
        <v>91</v>
      </c>
      <c r="D59" s="14">
        <f>'4.melléklet'!F59</f>
        <v>711406210</v>
      </c>
      <c r="E59" s="60">
        <v>0</v>
      </c>
      <c r="F59" s="60">
        <v>0</v>
      </c>
      <c r="G59" s="60">
        <v>787402</v>
      </c>
      <c r="H59" s="60">
        <v>2444094</v>
      </c>
      <c r="I59" s="60">
        <v>17782227</v>
      </c>
      <c r="J59" s="60">
        <v>36765862</v>
      </c>
      <c r="K59" s="60">
        <v>3234676</v>
      </c>
      <c r="L59" s="60">
        <f>SUM(E59:K59)</f>
        <v>61014261</v>
      </c>
      <c r="M59" s="14">
        <f>'4.melléklet'!N59</f>
        <v>711406210</v>
      </c>
      <c r="N59" s="60">
        <v>0</v>
      </c>
      <c r="O59" s="60">
        <v>0</v>
      </c>
      <c r="P59" s="60">
        <v>787402</v>
      </c>
      <c r="Q59" s="60">
        <v>2444094</v>
      </c>
      <c r="R59" s="60">
        <v>17782227</v>
      </c>
      <c r="S59" s="60">
        <v>36765862</v>
      </c>
      <c r="T59" s="60">
        <v>3234676</v>
      </c>
      <c r="U59" s="60">
        <f>SUM(N59:T59)</f>
        <v>61014261</v>
      </c>
    </row>
    <row r="60" spans="1:21" s="56" customFormat="1" ht="15">
      <c r="A60" s="84" t="s">
        <v>92</v>
      </c>
      <c r="B60" s="84"/>
      <c r="C60" s="84"/>
      <c r="D60" s="60">
        <f aca="true" t="shared" si="9" ref="D60:L60">SUM(D58:D59)</f>
        <v>8049413799</v>
      </c>
      <c r="E60" s="60">
        <f t="shared" si="9"/>
        <v>20126701</v>
      </c>
      <c r="F60" s="60">
        <f t="shared" si="9"/>
        <v>98563205</v>
      </c>
      <c r="G60" s="60">
        <f t="shared" si="9"/>
        <v>2538366732</v>
      </c>
      <c r="H60" s="60">
        <f t="shared" si="9"/>
        <v>133693046</v>
      </c>
      <c r="I60" s="60">
        <f t="shared" si="9"/>
        <v>143797555</v>
      </c>
      <c r="J60" s="60">
        <f t="shared" si="9"/>
        <v>294001944</v>
      </c>
      <c r="K60" s="60">
        <f t="shared" si="9"/>
        <v>55252669</v>
      </c>
      <c r="L60" s="60">
        <f t="shared" si="9"/>
        <v>3283801852</v>
      </c>
      <c r="M60" s="60">
        <f aca="true" t="shared" si="10" ref="M60:U60">SUM(M58:M59)</f>
        <v>8049413799</v>
      </c>
      <c r="N60" s="60">
        <f t="shared" si="10"/>
        <v>20126701</v>
      </c>
      <c r="O60" s="60">
        <f t="shared" si="10"/>
        <v>98563205</v>
      </c>
      <c r="P60" s="60">
        <f t="shared" si="10"/>
        <v>2538366732</v>
      </c>
      <c r="Q60" s="60">
        <f t="shared" si="10"/>
        <v>133693046</v>
      </c>
      <c r="R60" s="60">
        <f t="shared" si="10"/>
        <v>143797555</v>
      </c>
      <c r="S60" s="60">
        <f t="shared" si="10"/>
        <v>294001944</v>
      </c>
      <c r="T60" s="60">
        <f t="shared" si="10"/>
        <v>55252669</v>
      </c>
      <c r="U60" s="60">
        <f t="shared" si="10"/>
        <v>3283801852</v>
      </c>
    </row>
    <row r="61" spans="1:21" ht="14.25">
      <c r="A61" s="85" t="s">
        <v>93</v>
      </c>
      <c r="B61" s="85"/>
      <c r="C61" s="85"/>
      <c r="D61" s="14">
        <f>'4.melléklet'!F61</f>
        <v>5439554820</v>
      </c>
      <c r="E61" s="14">
        <f aca="true" t="shared" si="11" ref="E61:K61">E60-E62-E63</f>
        <v>20126701</v>
      </c>
      <c r="F61" s="14">
        <f t="shared" si="11"/>
        <v>98563205</v>
      </c>
      <c r="G61" s="14">
        <f t="shared" si="11"/>
        <v>202191287</v>
      </c>
      <c r="H61" s="14">
        <f t="shared" si="11"/>
        <v>133693046</v>
      </c>
      <c r="I61" s="14">
        <f t="shared" si="11"/>
        <v>143797555</v>
      </c>
      <c r="J61" s="14">
        <f t="shared" si="11"/>
        <v>294001944</v>
      </c>
      <c r="K61" s="14">
        <f t="shared" si="11"/>
        <v>55252669</v>
      </c>
      <c r="L61" s="14">
        <f>SUM(E61:K61)</f>
        <v>947626407</v>
      </c>
      <c r="M61" s="14">
        <f>M60-M62-M63</f>
        <v>5439554820</v>
      </c>
      <c r="N61" s="14">
        <f aca="true" t="shared" si="12" ref="N61:T61">N60-N62-N63</f>
        <v>20126701</v>
      </c>
      <c r="O61" s="14">
        <f t="shared" si="12"/>
        <v>98563205</v>
      </c>
      <c r="P61" s="14">
        <f t="shared" si="12"/>
        <v>202191287</v>
      </c>
      <c r="Q61" s="14">
        <f t="shared" si="12"/>
        <v>133693046</v>
      </c>
      <c r="R61" s="14">
        <f t="shared" si="12"/>
        <v>143797555</v>
      </c>
      <c r="S61" s="14">
        <f t="shared" si="12"/>
        <v>294001944</v>
      </c>
      <c r="T61" s="14">
        <f t="shared" si="12"/>
        <v>55252669</v>
      </c>
      <c r="U61" s="14">
        <f>SUM(N61:T61)</f>
        <v>947626407</v>
      </c>
    </row>
    <row r="62" spans="1:21" ht="14.25">
      <c r="A62" s="85" t="s">
        <v>94</v>
      </c>
      <c r="B62" s="85"/>
      <c r="C62" s="85"/>
      <c r="D62" s="14">
        <f>'4.melléklet'!F62</f>
        <v>2336175445</v>
      </c>
      <c r="E62" s="14"/>
      <c r="F62" s="14">
        <v>0</v>
      </c>
      <c r="G62" s="14">
        <f>G53</f>
        <v>2336175445</v>
      </c>
      <c r="H62" s="14">
        <v>0</v>
      </c>
      <c r="I62" s="14">
        <v>0</v>
      </c>
      <c r="J62" s="14">
        <v>0</v>
      </c>
      <c r="K62" s="14">
        <v>0</v>
      </c>
      <c r="L62" s="14">
        <f>SUM(E62:K62)</f>
        <v>2336175445</v>
      </c>
      <c r="M62" s="14">
        <f>'4.melléklet'!N62</f>
        <v>2336175445</v>
      </c>
      <c r="N62" s="14"/>
      <c r="O62" s="14">
        <v>0</v>
      </c>
      <c r="P62" s="14">
        <f>P53</f>
        <v>2336175445</v>
      </c>
      <c r="Q62" s="14">
        <v>0</v>
      </c>
      <c r="R62" s="14">
        <v>0</v>
      </c>
      <c r="S62" s="14">
        <v>0</v>
      </c>
      <c r="T62" s="14">
        <v>0</v>
      </c>
      <c r="U62" s="14">
        <f>SUM(N62:T62)</f>
        <v>2336175445</v>
      </c>
    </row>
    <row r="63" spans="1:21" ht="14.25">
      <c r="A63" s="85" t="s">
        <v>95</v>
      </c>
      <c r="B63" s="85"/>
      <c r="C63" s="85"/>
      <c r="D63" s="14">
        <f>'4.melléklet'!F63</f>
        <v>273683534</v>
      </c>
      <c r="E63" s="14"/>
      <c r="F63" s="14">
        <v>0</v>
      </c>
      <c r="G63" s="14">
        <v>0</v>
      </c>
      <c r="H63" s="14"/>
      <c r="I63" s="14"/>
      <c r="J63" s="14"/>
      <c r="K63" s="14"/>
      <c r="L63" s="14"/>
      <c r="M63" s="14">
        <f>'4.melléklet'!N63</f>
        <v>273683534</v>
      </c>
      <c r="N63" s="14"/>
      <c r="O63" s="14">
        <v>0</v>
      </c>
      <c r="P63" s="14">
        <v>0</v>
      </c>
      <c r="Q63" s="14"/>
      <c r="R63" s="14"/>
      <c r="S63" s="14"/>
      <c r="T63" s="14"/>
      <c r="U63" s="14"/>
    </row>
  </sheetData>
  <sheetProtection/>
  <mergeCells count="18">
    <mergeCell ref="A63:C63"/>
    <mergeCell ref="A43:C43"/>
    <mergeCell ref="E7:L7"/>
    <mergeCell ref="E8:L8"/>
    <mergeCell ref="A58:C58"/>
    <mergeCell ref="A60:C60"/>
    <mergeCell ref="A61:C61"/>
    <mergeCell ref="A62:C62"/>
    <mergeCell ref="A2:U2"/>
    <mergeCell ref="M7:M9"/>
    <mergeCell ref="N7:U7"/>
    <mergeCell ref="N8:U8"/>
    <mergeCell ref="A4:U4"/>
    <mergeCell ref="A1:U1"/>
    <mergeCell ref="A7:A9"/>
    <mergeCell ref="B7:B9"/>
    <mergeCell ref="C7:C9"/>
    <mergeCell ref="D7:D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Zoltán</dc:creator>
  <cp:keywords/>
  <dc:description/>
  <cp:lastModifiedBy>Szilágyi Béla</cp:lastModifiedBy>
  <cp:lastPrinted>2019-04-08T09:18:34Z</cp:lastPrinted>
  <dcterms:created xsi:type="dcterms:W3CDTF">2016-11-30T14:13:18Z</dcterms:created>
  <dcterms:modified xsi:type="dcterms:W3CDTF">2019-04-24T09:50:50Z</dcterms:modified>
  <cp:category/>
  <cp:version/>
  <cp:contentType/>
  <cp:contentStatus/>
</cp:coreProperties>
</file>