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15-C.melléklet-Vagyonkimutatás" sheetId="1" r:id="rId1"/>
  </sheets>
  <definedNames/>
  <calcPr fullCalcOnLoad="1"/>
</workbook>
</file>

<file path=xl/sharedStrings.xml><?xml version="1.0" encoding="utf-8"?>
<sst xmlns="http://schemas.openxmlformats.org/spreadsheetml/2006/main" count="216" uniqueCount="82">
  <si>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</si>
  <si>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</si>
  <si>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</si>
  <si>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</si>
  <si>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</si>
  <si>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</si>
  <si>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</si>
  <si>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</si>
  <si>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</si>
  <si>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</si>
  <si>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</si>
  <si>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</si>
  <si>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</si>
  <si>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</si>
  <si>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</si>
  <si>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</si>
  <si>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</si>
  <si>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</si>
  <si>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</si>
  <si>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IV. Pénzeszközök összesen</t>
  </si>
  <si>
    <t>V. Egyéb aktív pénzügyi elszámolások</t>
  </si>
  <si>
    <t>FORRÁSOK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</si>
  <si>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</si>
  <si>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</si>
  <si>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</si>
  <si>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</si>
  <si>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</si>
  <si>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</si>
  <si>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</si>
  <si>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</si>
  <si>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</si>
  <si>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</si>
  <si>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</si>
  <si>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</si>
  <si>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</si>
  <si>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</si>
  <si>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</si>
  <si>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-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</si>
  <si>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</si>
  <si>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</si>
  <si>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</si>
  <si>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</si>
  <si>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</si>
  <si>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</si>
  <si>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</si>
  <si>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</si>
  <si>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III. Értékpapírok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</si>
  <si>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</si>
  <si>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</si>
  <si>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</si>
  <si>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</si>
  <si>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</si>
  <si>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</si>
  <si>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</si>
  <si>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</si>
  <si>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</si>
  <si>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</si>
  <si>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</si>
  <si>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</si>
  <si>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</si>
  <si>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</si>
  <si>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</si>
  <si>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</si>
  <si>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</si>
  <si>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</si>
  <si>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</si>
  <si>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</si>
  <si>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</si>
  <si>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</si>
  <si>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</si>
  <si>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</si>
  <si>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</si>
  <si>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</si>
  <si>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</si>
  <si>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</si>
  <si>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</si>
  <si>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</si>
  <si>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</si>
  <si>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</si>
  <si>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</si>
  <si>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Mesztegnyő Község Önkormányzata</t>
  </si>
  <si>
    <t>Mesztegnyői Közös Önkormányzati Hivatal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</si>
</sst>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3" fontId="7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6"/>
  <sheetViews>
    <sheetView tabSelected="1" zoomScalePageLayoutView="0" workbookViewId="0" topLeftCell="A1">
      <selection activeCell="C73" sqref="C73"/>
    </sheetView>
  </sheetViews>
  <sheetFormatPr defaultColWidth="9.140625" defaultRowHeight="12.75"/>
  <cols>
    <col min="1" max="1" width="4.28125" style="43" customWidth="1"/>
    <col min="2" max="2" width="33.140625" style="1" customWidth="1"/>
    <col min="3" max="10" width="11.7109375" style="2" customWidth="1"/>
    <col min="11" max="16384" width="9.140625" style="1" customWidth="1"/>
  </cols>
  <sheetData>
    <row r="2" ht="11.25">
      <c r="J2" s="1"/>
    </row>
    <row r="3" spans="2:10" ht="15.75">
      <c r="B3" s="88" t="s">
        <v>80</v>
      </c>
      <c r="C3" s="88"/>
      <c r="J3" s="38" t="s">
        <v>39</v>
      </c>
    </row>
    <row r="4" spans="1:10" s="3" customFormat="1" ht="18" customHeight="1">
      <c r="A4" s="69" t="s">
        <v>0</v>
      </c>
      <c r="B4" s="71" t="s">
        <v>1</v>
      </c>
      <c r="C4" s="89" t="s">
        <v>2</v>
      </c>
      <c r="D4" s="90"/>
      <c r="E4" s="90"/>
      <c r="F4" s="91"/>
      <c r="G4" s="77" t="s">
        <v>3</v>
      </c>
      <c r="H4" s="78"/>
      <c r="I4" s="77" t="s">
        <v>4</v>
      </c>
      <c r="J4" s="81"/>
    </row>
    <row r="5" spans="1:10" s="4" customFormat="1" ht="21" customHeight="1">
      <c r="A5" s="69"/>
      <c r="B5" s="72"/>
      <c r="C5" s="84" t="s">
        <v>5</v>
      </c>
      <c r="D5" s="85"/>
      <c r="E5" s="86" t="s">
        <v>6</v>
      </c>
      <c r="F5" s="87"/>
      <c r="G5" s="79"/>
      <c r="H5" s="80"/>
      <c r="I5" s="82"/>
      <c r="J5" s="83"/>
    </row>
    <row r="6" spans="1:10" s="4" customFormat="1" ht="21" customHeight="1">
      <c r="A6" s="69"/>
      <c r="B6" s="73"/>
      <c r="C6" s="11" t="s">
        <v>7</v>
      </c>
      <c r="D6" s="12" t="s">
        <v>8</v>
      </c>
      <c r="E6" s="11" t="s">
        <v>7</v>
      </c>
      <c r="F6" s="12" t="s">
        <v>8</v>
      </c>
      <c r="G6" s="11" t="s">
        <v>7</v>
      </c>
      <c r="H6" s="11" t="s">
        <v>8</v>
      </c>
      <c r="I6" s="11" t="s">
        <v>7</v>
      </c>
      <c r="J6" s="11" t="s">
        <v>8</v>
      </c>
    </row>
    <row r="7" spans="1:10" s="4" customFormat="1" ht="18" customHeight="1">
      <c r="A7" s="40"/>
      <c r="B7" s="58" t="s">
        <v>9</v>
      </c>
      <c r="C7" s="59"/>
      <c r="D7" s="59"/>
      <c r="E7" s="59"/>
      <c r="F7" s="59"/>
      <c r="G7" s="59"/>
      <c r="H7" s="59"/>
      <c r="I7" s="59"/>
      <c r="J7" s="60"/>
    </row>
    <row r="8" spans="1:10" s="32" customFormat="1" ht="18" customHeight="1">
      <c r="A8" s="29" t="s">
        <v>47</v>
      </c>
      <c r="B8" s="30" t="s">
        <v>10</v>
      </c>
      <c r="C8" s="31">
        <f aca="true" t="shared" si="0" ref="C8:H8">SUM(C9,C10,C15,C18)</f>
        <v>183194</v>
      </c>
      <c r="D8" s="31">
        <f t="shared" si="0"/>
        <v>176956</v>
      </c>
      <c r="E8" s="31">
        <f t="shared" si="0"/>
        <v>161742</v>
      </c>
      <c r="F8" s="31">
        <f t="shared" si="0"/>
        <v>160133</v>
      </c>
      <c r="G8" s="31">
        <f t="shared" si="0"/>
        <v>77750</v>
      </c>
      <c r="H8" s="31">
        <f t="shared" si="0"/>
        <v>72881</v>
      </c>
      <c r="I8" s="31">
        <f>SUM(C8,E8,G8)</f>
        <v>422686</v>
      </c>
      <c r="J8" s="31">
        <f>SUM(D8,F8,H8)</f>
        <v>409970</v>
      </c>
    </row>
    <row r="9" spans="1:10" s="5" customFormat="1" ht="18" customHeight="1">
      <c r="A9" s="41" t="s">
        <v>48</v>
      </c>
      <c r="B9" s="26" t="s">
        <v>11</v>
      </c>
      <c r="C9" s="41">
        <v>0</v>
      </c>
      <c r="D9" s="41">
        <v>0</v>
      </c>
      <c r="E9" s="16">
        <v>0</v>
      </c>
      <c r="F9" s="16">
        <v>0</v>
      </c>
      <c r="G9" s="16">
        <f>1338</f>
        <v>1338</v>
      </c>
      <c r="H9" s="16">
        <f>410</f>
        <v>410</v>
      </c>
      <c r="I9" s="31">
        <f aca="true" t="shared" si="1" ref="I9:I18">SUM(C9,E9,G9)</f>
        <v>1338</v>
      </c>
      <c r="J9" s="31">
        <f aca="true" t="shared" si="2" ref="J9:J18">SUM(D9,F9,H9)</f>
        <v>410</v>
      </c>
    </row>
    <row r="10" spans="1:10" s="5" customFormat="1" ht="18" customHeight="1">
      <c r="A10" s="41" t="s">
        <v>49</v>
      </c>
      <c r="B10" s="26" t="s">
        <v>12</v>
      </c>
      <c r="C10" s="16">
        <f aca="true" t="shared" si="3" ref="C10:H10">SUM(C11:C14)</f>
        <v>179997</v>
      </c>
      <c r="D10" s="16">
        <f t="shared" si="3"/>
        <v>173834</v>
      </c>
      <c r="E10" s="16">
        <f t="shared" si="3"/>
        <v>161742</v>
      </c>
      <c r="F10" s="16">
        <f t="shared" si="3"/>
        <v>160083</v>
      </c>
      <c r="G10" s="16">
        <f t="shared" si="3"/>
        <v>76011</v>
      </c>
      <c r="H10" s="16">
        <f t="shared" si="3"/>
        <v>71532</v>
      </c>
      <c r="I10" s="31">
        <f t="shared" si="1"/>
        <v>417750</v>
      </c>
      <c r="J10" s="31">
        <f t="shared" si="2"/>
        <v>405449</v>
      </c>
    </row>
    <row r="11" spans="1:10" ht="18" customHeight="1">
      <c r="A11" s="34" t="s">
        <v>50</v>
      </c>
      <c r="B11" s="37" t="s">
        <v>40</v>
      </c>
      <c r="C11" s="28">
        <f>3074+4944+56276+115680</f>
        <v>179974</v>
      </c>
      <c r="D11" s="28">
        <f>3074+140+4944+54825+110837</f>
        <v>173820</v>
      </c>
      <c r="E11" s="28">
        <f>626+325+155357+285+3906</f>
        <v>160499</v>
      </c>
      <c r="F11" s="28">
        <f>627+185+153940+285+3755</f>
        <v>158792</v>
      </c>
      <c r="G11" s="17">
        <f>3901+1239+38323+302+18570+95</f>
        <v>62430</v>
      </c>
      <c r="H11" s="17">
        <f>3901+191+1048+16244+21101+302+17936+95</f>
        <v>60818</v>
      </c>
      <c r="I11" s="31">
        <f t="shared" si="1"/>
        <v>402903</v>
      </c>
      <c r="J11" s="31">
        <f t="shared" si="2"/>
        <v>393430</v>
      </c>
    </row>
    <row r="12" spans="1:10" ht="18" customHeight="1">
      <c r="A12" s="34" t="s">
        <v>51</v>
      </c>
      <c r="B12" s="37" t="s">
        <v>41</v>
      </c>
      <c r="C12" s="28">
        <v>23</v>
      </c>
      <c r="D12" s="28">
        <f>14</f>
        <v>14</v>
      </c>
      <c r="E12" s="28">
        <f>103+1230-90</f>
        <v>1243</v>
      </c>
      <c r="F12" s="28">
        <f>44+1247</f>
        <v>1291</v>
      </c>
      <c r="G12" s="17">
        <f>1891+5959+103+815</f>
        <v>8768</v>
      </c>
      <c r="H12" s="17">
        <f>50+7243</f>
        <v>7293</v>
      </c>
      <c r="I12" s="49">
        <f t="shared" si="1"/>
        <v>10034</v>
      </c>
      <c r="J12" s="31">
        <f t="shared" si="2"/>
        <v>8598</v>
      </c>
    </row>
    <row r="13" spans="1:10" ht="18" customHeight="1">
      <c r="A13" s="34" t="s">
        <v>52</v>
      </c>
      <c r="B13" s="37" t="s">
        <v>42</v>
      </c>
      <c r="C13" s="28">
        <v>0</v>
      </c>
      <c r="D13" s="28">
        <v>0</v>
      </c>
      <c r="E13" s="28">
        <v>0</v>
      </c>
      <c r="F13" s="28">
        <v>0</v>
      </c>
      <c r="G13" s="17">
        <f>4813</f>
        <v>4813</v>
      </c>
      <c r="H13" s="17">
        <f>3421</f>
        <v>3421</v>
      </c>
      <c r="I13" s="31">
        <f t="shared" si="1"/>
        <v>4813</v>
      </c>
      <c r="J13" s="31">
        <f t="shared" si="2"/>
        <v>3421</v>
      </c>
    </row>
    <row r="14" spans="1:10" ht="18" customHeight="1">
      <c r="A14" s="34" t="s">
        <v>53</v>
      </c>
      <c r="B14" s="37" t="s">
        <v>43</v>
      </c>
      <c r="C14" s="28">
        <v>0</v>
      </c>
      <c r="D14" s="28">
        <v>0</v>
      </c>
      <c r="E14" s="28">
        <v>0</v>
      </c>
      <c r="F14" s="28">
        <v>0</v>
      </c>
      <c r="G14" s="17">
        <v>0</v>
      </c>
      <c r="H14" s="17">
        <v>0</v>
      </c>
      <c r="I14" s="31">
        <f t="shared" si="1"/>
        <v>0</v>
      </c>
      <c r="J14" s="31">
        <f t="shared" si="2"/>
        <v>0</v>
      </c>
    </row>
    <row r="15" spans="1:10" s="5" customFormat="1" ht="18" customHeight="1">
      <c r="A15" s="41" t="s">
        <v>54</v>
      </c>
      <c r="B15" s="26" t="s">
        <v>14</v>
      </c>
      <c r="C15" s="17">
        <f aca="true" t="shared" si="4" ref="C15:H15">C16+C17</f>
        <v>0</v>
      </c>
      <c r="D15" s="17">
        <f t="shared" si="4"/>
        <v>0</v>
      </c>
      <c r="E15" s="17">
        <f t="shared" si="4"/>
        <v>0</v>
      </c>
      <c r="F15" s="17">
        <f t="shared" si="4"/>
        <v>0</v>
      </c>
      <c r="G15" s="17">
        <f t="shared" si="4"/>
        <v>401</v>
      </c>
      <c r="H15" s="17">
        <f t="shared" si="4"/>
        <v>554</v>
      </c>
      <c r="I15" s="31">
        <f t="shared" si="1"/>
        <v>401</v>
      </c>
      <c r="J15" s="31">
        <f t="shared" si="2"/>
        <v>554</v>
      </c>
    </row>
    <row r="16" spans="1:10" ht="18" customHeight="1">
      <c r="A16" s="34" t="s">
        <v>55</v>
      </c>
      <c r="B16" s="27" t="s">
        <v>44</v>
      </c>
      <c r="C16" s="28">
        <v>0</v>
      </c>
      <c r="D16" s="28">
        <v>0</v>
      </c>
      <c r="E16" s="28">
        <v>0</v>
      </c>
      <c r="F16" s="28">
        <v>0</v>
      </c>
      <c r="G16" s="17">
        <v>27</v>
      </c>
      <c r="H16" s="17">
        <v>127</v>
      </c>
      <c r="I16" s="31">
        <f t="shared" si="1"/>
        <v>27</v>
      </c>
      <c r="J16" s="31">
        <f t="shared" si="2"/>
        <v>127</v>
      </c>
    </row>
    <row r="17" spans="1:10" ht="18" customHeight="1">
      <c r="A17" s="34" t="s">
        <v>56</v>
      </c>
      <c r="B17" s="27" t="s">
        <v>45</v>
      </c>
      <c r="C17" s="28">
        <v>0</v>
      </c>
      <c r="D17" s="28">
        <v>0</v>
      </c>
      <c r="E17" s="28">
        <v>0</v>
      </c>
      <c r="F17" s="28">
        <v>0</v>
      </c>
      <c r="G17" s="17">
        <v>374</v>
      </c>
      <c r="H17" s="17">
        <v>427</v>
      </c>
      <c r="I17" s="31">
        <f t="shared" si="1"/>
        <v>374</v>
      </c>
      <c r="J17" s="31">
        <f t="shared" si="2"/>
        <v>427</v>
      </c>
    </row>
    <row r="18" spans="1:10" s="6" customFormat="1" ht="29.25" customHeight="1">
      <c r="A18" s="41" t="s">
        <v>57</v>
      </c>
      <c r="B18" s="15" t="s">
        <v>15</v>
      </c>
      <c r="C18" s="16">
        <f>3197</f>
        <v>3197</v>
      </c>
      <c r="D18" s="16">
        <f>3122</f>
        <v>3122</v>
      </c>
      <c r="E18" s="16">
        <v>0</v>
      </c>
      <c r="F18" s="16">
        <f>50</f>
        <v>50</v>
      </c>
      <c r="G18" s="16">
        <v>0</v>
      </c>
      <c r="H18" s="16">
        <f>385</f>
        <v>385</v>
      </c>
      <c r="I18" s="31">
        <f t="shared" si="1"/>
        <v>3197</v>
      </c>
      <c r="J18" s="31">
        <f t="shared" si="2"/>
        <v>3557</v>
      </c>
    </row>
    <row r="19" spans="1:10" s="32" customFormat="1" ht="18" customHeight="1">
      <c r="A19" s="29" t="s">
        <v>58</v>
      </c>
      <c r="B19" s="30" t="s">
        <v>16</v>
      </c>
      <c r="C19" s="31"/>
      <c r="D19" s="31"/>
      <c r="E19" s="31"/>
      <c r="F19" s="31"/>
      <c r="G19" s="31">
        <f>SUM(G20:G24)</f>
        <v>35572</v>
      </c>
      <c r="H19" s="31">
        <f>SUM(H20:H24)</f>
        <v>51911</v>
      </c>
      <c r="I19" s="31">
        <f aca="true" t="shared" si="5" ref="I19:I24">SUM(C19,E19,G19)</f>
        <v>35572</v>
      </c>
      <c r="J19" s="31">
        <f aca="true" t="shared" si="6" ref="J19:J24">D19+F19+H19</f>
        <v>51911</v>
      </c>
    </row>
    <row r="20" spans="1:10" ht="18" customHeight="1">
      <c r="A20" s="34" t="s">
        <v>59</v>
      </c>
      <c r="B20" s="27" t="s">
        <v>17</v>
      </c>
      <c r="C20" s="28"/>
      <c r="D20" s="28"/>
      <c r="E20" s="28"/>
      <c r="F20" s="28"/>
      <c r="G20" s="28">
        <v>236</v>
      </c>
      <c r="H20" s="28">
        <v>235</v>
      </c>
      <c r="I20" s="31">
        <f t="shared" si="5"/>
        <v>236</v>
      </c>
      <c r="J20" s="31">
        <f t="shared" si="6"/>
        <v>235</v>
      </c>
    </row>
    <row r="21" spans="1:10" ht="18" customHeight="1">
      <c r="A21" s="34" t="s">
        <v>60</v>
      </c>
      <c r="B21" s="27" t="s">
        <v>18</v>
      </c>
      <c r="C21" s="28"/>
      <c r="D21" s="28"/>
      <c r="E21" s="28"/>
      <c r="F21" s="28"/>
      <c r="G21" s="28">
        <v>6862</v>
      </c>
      <c r="H21" s="28">
        <v>5718</v>
      </c>
      <c r="I21" s="31">
        <f t="shared" si="5"/>
        <v>6862</v>
      </c>
      <c r="J21" s="31">
        <f t="shared" si="6"/>
        <v>5718</v>
      </c>
    </row>
    <row r="22" spans="1:10" ht="18" customHeight="1">
      <c r="A22" s="34" t="s">
        <v>61</v>
      </c>
      <c r="B22" s="27" t="s">
        <v>46</v>
      </c>
      <c r="C22" s="28"/>
      <c r="D22" s="28"/>
      <c r="E22" s="28"/>
      <c r="F22" s="28"/>
      <c r="G22" s="28">
        <v>0</v>
      </c>
      <c r="H22" s="28">
        <v>0</v>
      </c>
      <c r="I22" s="31">
        <f t="shared" si="5"/>
        <v>0</v>
      </c>
      <c r="J22" s="31">
        <f t="shared" si="6"/>
        <v>0</v>
      </c>
    </row>
    <row r="23" spans="1:10" ht="18" customHeight="1">
      <c r="A23" s="34" t="s">
        <v>62</v>
      </c>
      <c r="B23" s="27" t="s">
        <v>19</v>
      </c>
      <c r="C23" s="28"/>
      <c r="D23" s="28"/>
      <c r="E23" s="28"/>
      <c r="F23" s="28"/>
      <c r="G23" s="28">
        <v>27644</v>
      </c>
      <c r="H23" s="28">
        <v>45629</v>
      </c>
      <c r="I23" s="31">
        <f t="shared" si="5"/>
        <v>27644</v>
      </c>
      <c r="J23" s="31">
        <f t="shared" si="6"/>
        <v>45629</v>
      </c>
    </row>
    <row r="24" spans="1:10" ht="18" customHeight="1">
      <c r="A24" s="34" t="s">
        <v>63</v>
      </c>
      <c r="B24" s="27" t="s">
        <v>20</v>
      </c>
      <c r="C24" s="28"/>
      <c r="D24" s="28"/>
      <c r="E24" s="28"/>
      <c r="F24" s="28"/>
      <c r="G24" s="28">
        <v>830</v>
      </c>
      <c r="H24" s="28">
        <v>329</v>
      </c>
      <c r="I24" s="31">
        <f t="shared" si="5"/>
        <v>830</v>
      </c>
      <c r="J24" s="31">
        <f t="shared" si="6"/>
        <v>329</v>
      </c>
    </row>
    <row r="25" spans="1:10" ht="15">
      <c r="A25" s="22"/>
      <c r="B25" s="23"/>
      <c r="C25" s="24"/>
      <c r="D25" s="24"/>
      <c r="E25" s="24"/>
      <c r="F25" s="24"/>
      <c r="G25" s="24"/>
      <c r="H25" s="24"/>
      <c r="I25" s="25"/>
      <c r="J25" s="25"/>
    </row>
    <row r="26" spans="1:10" ht="15">
      <c r="A26" s="22"/>
      <c r="B26" s="23"/>
      <c r="C26" s="24"/>
      <c r="D26" s="24"/>
      <c r="E26" s="24"/>
      <c r="F26" s="24"/>
      <c r="G26" s="24"/>
      <c r="H26" s="24"/>
      <c r="I26" s="25"/>
      <c r="J26" s="25"/>
    </row>
    <row r="27" spans="1:10" ht="33.75" customHeight="1">
      <c r="A27" s="22"/>
      <c r="B27" s="23"/>
      <c r="C27" s="24"/>
      <c r="D27" s="24"/>
      <c r="E27" s="24"/>
      <c r="F27" s="24"/>
      <c r="G27" s="24"/>
      <c r="H27" s="24"/>
      <c r="I27" s="25"/>
      <c r="J27" s="25"/>
    </row>
    <row r="28" spans="1:10" ht="18" customHeight="1">
      <c r="A28" s="39"/>
      <c r="B28" s="61" t="s">
        <v>21</v>
      </c>
      <c r="C28" s="62"/>
      <c r="D28" s="62"/>
      <c r="E28" s="62"/>
      <c r="F28" s="62"/>
      <c r="G28" s="62"/>
      <c r="H28" s="62"/>
      <c r="I28" s="62"/>
      <c r="J28" s="63"/>
    </row>
    <row r="29" spans="1:10" s="45" customFormat="1" ht="18" customHeight="1">
      <c r="A29" s="29" t="s">
        <v>64</v>
      </c>
      <c r="B29" s="30" t="s">
        <v>22</v>
      </c>
      <c r="C29" s="31"/>
      <c r="D29" s="31"/>
      <c r="E29" s="31"/>
      <c r="F29" s="31"/>
      <c r="G29" s="31">
        <f>SUM(G30:G31)</f>
        <v>28353</v>
      </c>
      <c r="H29" s="31">
        <f>SUM(H30:H31)</f>
        <v>45923</v>
      </c>
      <c r="I29" s="31">
        <f aca="true" t="shared" si="7" ref="I29:I35">SUM(C29,E29,G29)</f>
        <v>28353</v>
      </c>
      <c r="J29" s="31">
        <f aca="true" t="shared" si="8" ref="J29:J35">D29+F29+H29</f>
        <v>45923</v>
      </c>
    </row>
    <row r="30" spans="1:10" s="33" customFormat="1" ht="18" customHeight="1">
      <c r="A30" s="34" t="s">
        <v>65</v>
      </c>
      <c r="B30" s="27" t="s">
        <v>23</v>
      </c>
      <c r="C30" s="28"/>
      <c r="D30" s="28"/>
      <c r="E30" s="28"/>
      <c r="F30" s="28"/>
      <c r="G30" s="28">
        <v>28353</v>
      </c>
      <c r="H30" s="28">
        <v>45923</v>
      </c>
      <c r="I30" s="31">
        <f t="shared" si="7"/>
        <v>28353</v>
      </c>
      <c r="J30" s="31">
        <f t="shared" si="8"/>
        <v>45923</v>
      </c>
    </row>
    <row r="31" spans="1:10" s="33" customFormat="1" ht="18" customHeight="1">
      <c r="A31" s="34" t="s">
        <v>66</v>
      </c>
      <c r="B31" s="27" t="s">
        <v>24</v>
      </c>
      <c r="C31" s="28"/>
      <c r="D31" s="28"/>
      <c r="E31" s="28"/>
      <c r="F31" s="28"/>
      <c r="G31" s="28">
        <v>0</v>
      </c>
      <c r="H31" s="28">
        <v>0</v>
      </c>
      <c r="I31" s="31">
        <f t="shared" si="7"/>
        <v>0</v>
      </c>
      <c r="J31" s="31">
        <f t="shared" si="8"/>
        <v>0</v>
      </c>
    </row>
    <row r="32" spans="1:10" s="45" customFormat="1" ht="18" customHeight="1">
      <c r="A32" s="29" t="s">
        <v>67</v>
      </c>
      <c r="B32" s="30" t="s">
        <v>25</v>
      </c>
      <c r="C32" s="31"/>
      <c r="D32" s="31"/>
      <c r="E32" s="31"/>
      <c r="F32" s="31"/>
      <c r="G32" s="31">
        <f>SUM(G33:G35)</f>
        <v>11197</v>
      </c>
      <c r="H32" s="31">
        <f>SUM(H33:H35)</f>
        <v>12208</v>
      </c>
      <c r="I32" s="31">
        <f t="shared" si="7"/>
        <v>11197</v>
      </c>
      <c r="J32" s="31">
        <f t="shared" si="8"/>
        <v>12208</v>
      </c>
    </row>
    <row r="33" spans="1:10" s="33" customFormat="1" ht="18" customHeight="1">
      <c r="A33" s="34" t="s">
        <v>68</v>
      </c>
      <c r="B33" s="27" t="s">
        <v>26</v>
      </c>
      <c r="C33" s="28"/>
      <c r="D33" s="28"/>
      <c r="E33" s="28"/>
      <c r="F33" s="28"/>
      <c r="G33" s="28">
        <v>6575</v>
      </c>
      <c r="H33" s="28">
        <v>4374</v>
      </c>
      <c r="I33" s="31">
        <f t="shared" si="7"/>
        <v>6575</v>
      </c>
      <c r="J33" s="31">
        <f t="shared" si="8"/>
        <v>4374</v>
      </c>
    </row>
    <row r="34" spans="1:10" s="33" customFormat="1" ht="18" customHeight="1">
      <c r="A34" s="34" t="s">
        <v>69</v>
      </c>
      <c r="B34" s="27" t="s">
        <v>27</v>
      </c>
      <c r="C34" s="28"/>
      <c r="D34" s="28"/>
      <c r="E34" s="28"/>
      <c r="F34" s="28"/>
      <c r="G34" s="28">
        <v>4501</v>
      </c>
      <c r="H34" s="28">
        <v>7799</v>
      </c>
      <c r="I34" s="31">
        <f t="shared" si="7"/>
        <v>4501</v>
      </c>
      <c r="J34" s="31">
        <f t="shared" si="8"/>
        <v>7799</v>
      </c>
    </row>
    <row r="35" spans="1:10" s="33" customFormat="1" ht="18" customHeight="1">
      <c r="A35" s="34" t="s">
        <v>70</v>
      </c>
      <c r="B35" s="27" t="s">
        <v>28</v>
      </c>
      <c r="C35" s="28"/>
      <c r="D35" s="28"/>
      <c r="E35" s="28"/>
      <c r="F35" s="28"/>
      <c r="G35" s="28">
        <v>121</v>
      </c>
      <c r="H35" s="28">
        <v>35</v>
      </c>
      <c r="I35" s="31">
        <f t="shared" si="7"/>
        <v>121</v>
      </c>
      <c r="J35" s="31">
        <f t="shared" si="8"/>
        <v>35</v>
      </c>
    </row>
    <row r="36" spans="1:10" s="54" customFormat="1" ht="18" customHeight="1">
      <c r="A36" s="50"/>
      <c r="B36" s="51"/>
      <c r="C36" s="52"/>
      <c r="D36" s="52"/>
      <c r="E36" s="52"/>
      <c r="F36" s="52"/>
      <c r="G36" s="52"/>
      <c r="H36" s="52"/>
      <c r="I36" s="53"/>
      <c r="J36" s="53"/>
    </row>
    <row r="37" spans="2:10" ht="11.25">
      <c r="B37" s="7"/>
      <c r="C37" s="8"/>
      <c r="D37" s="8"/>
      <c r="E37" s="8"/>
      <c r="F37" s="8"/>
      <c r="G37" s="8"/>
      <c r="H37" s="8"/>
      <c r="I37" s="8"/>
      <c r="J37" s="8"/>
    </row>
    <row r="38" spans="2:10" ht="11.25">
      <c r="B38" s="7"/>
      <c r="C38" s="8"/>
      <c r="D38" s="8"/>
      <c r="E38" s="8"/>
      <c r="F38" s="8"/>
      <c r="G38" s="8"/>
      <c r="H38" s="8"/>
      <c r="I38" s="8"/>
      <c r="J38" s="8"/>
    </row>
    <row r="39" spans="1:10" s="3" customFormat="1" ht="12.75" customHeight="1">
      <c r="A39" s="92"/>
      <c r="B39" s="71" t="s">
        <v>1</v>
      </c>
      <c r="C39" s="74" t="s">
        <v>2</v>
      </c>
      <c r="D39" s="75"/>
      <c r="E39" s="75"/>
      <c r="F39" s="76"/>
      <c r="G39" s="77" t="s">
        <v>3</v>
      </c>
      <c r="H39" s="78"/>
      <c r="I39" s="77" t="s">
        <v>4</v>
      </c>
      <c r="J39" s="81"/>
    </row>
    <row r="40" spans="1:10" s="4" customFormat="1" ht="21" customHeight="1">
      <c r="A40" s="92"/>
      <c r="B40" s="72"/>
      <c r="C40" s="84" t="s">
        <v>5</v>
      </c>
      <c r="D40" s="85"/>
      <c r="E40" s="86" t="s">
        <v>6</v>
      </c>
      <c r="F40" s="87"/>
      <c r="G40" s="79"/>
      <c r="H40" s="80"/>
      <c r="I40" s="82"/>
      <c r="J40" s="83"/>
    </row>
    <row r="41" spans="1:10" s="4" customFormat="1" ht="14.25">
      <c r="A41" s="92"/>
      <c r="B41" s="73"/>
      <c r="C41" s="11" t="s">
        <v>7</v>
      </c>
      <c r="D41" s="12" t="s">
        <v>8</v>
      </c>
      <c r="E41" s="11" t="s">
        <v>7</v>
      </c>
      <c r="F41" s="12" t="s">
        <v>8</v>
      </c>
      <c r="G41" s="11" t="s">
        <v>7</v>
      </c>
      <c r="H41" s="11" t="s">
        <v>8</v>
      </c>
      <c r="I41" s="11" t="s">
        <v>7</v>
      </c>
      <c r="J41" s="11" t="s">
        <v>8</v>
      </c>
    </row>
    <row r="42" spans="1:10" s="3" customFormat="1" ht="14.25">
      <c r="A42" s="21"/>
      <c r="B42" s="64" t="s">
        <v>29</v>
      </c>
      <c r="C42" s="56"/>
      <c r="D42" s="56"/>
      <c r="E42" s="56"/>
      <c r="F42" s="56"/>
      <c r="G42" s="56"/>
      <c r="H42" s="56"/>
      <c r="I42" s="56"/>
      <c r="J42" s="65"/>
    </row>
    <row r="43" spans="1:10" ht="15">
      <c r="A43" s="44"/>
      <c r="B43" s="66" t="s">
        <v>30</v>
      </c>
      <c r="C43" s="67"/>
      <c r="D43" s="67"/>
      <c r="E43" s="67"/>
      <c r="F43" s="67"/>
      <c r="G43" s="67"/>
      <c r="H43" s="67"/>
      <c r="I43" s="67"/>
      <c r="J43" s="68"/>
    </row>
    <row r="44" spans="1:10" ht="15">
      <c r="A44" s="9" t="s">
        <v>71</v>
      </c>
      <c r="B44" s="14" t="s">
        <v>31</v>
      </c>
      <c r="C44" s="10">
        <v>0</v>
      </c>
      <c r="D44" s="10">
        <v>0</v>
      </c>
      <c r="E44" s="10">
        <f>6226</f>
        <v>6226</v>
      </c>
      <c r="F44" s="10">
        <f>6226</f>
        <v>6226</v>
      </c>
      <c r="G44" s="10">
        <v>0</v>
      </c>
      <c r="H44" s="10">
        <v>3063</v>
      </c>
      <c r="I44" s="10">
        <f aca="true" t="shared" si="9" ref="I44:J48">C44+E44+G44</f>
        <v>6226</v>
      </c>
      <c r="J44" s="10">
        <f t="shared" si="9"/>
        <v>9289</v>
      </c>
    </row>
    <row r="45" spans="1:10" ht="15">
      <c r="A45" s="9" t="s">
        <v>72</v>
      </c>
      <c r="B45" s="14" t="s">
        <v>32</v>
      </c>
      <c r="C45" s="10">
        <f>400+4314</f>
        <v>4714</v>
      </c>
      <c r="D45" s="10">
        <f>400+4314</f>
        <v>4714</v>
      </c>
      <c r="E45" s="10">
        <v>0</v>
      </c>
      <c r="F45" s="10">
        <v>0</v>
      </c>
      <c r="G45" s="10">
        <v>0</v>
      </c>
      <c r="H45" s="10">
        <v>0</v>
      </c>
      <c r="I45" s="10">
        <f t="shared" si="9"/>
        <v>4714</v>
      </c>
      <c r="J45" s="10">
        <f t="shared" si="9"/>
        <v>4714</v>
      </c>
    </row>
    <row r="46" spans="1:10" ht="15">
      <c r="A46" s="9" t="s">
        <v>73</v>
      </c>
      <c r="B46" s="14" t="s">
        <v>33</v>
      </c>
      <c r="C46" s="10">
        <v>0</v>
      </c>
      <c r="D46" s="10">
        <v>0</v>
      </c>
      <c r="E46" s="10">
        <f>900+2000</f>
        <v>2900</v>
      </c>
      <c r="F46" s="10">
        <f>149+2323</f>
        <v>2472</v>
      </c>
      <c r="G46" s="10">
        <f>7065+5322+209+6679+3306</f>
        <v>22581</v>
      </c>
      <c r="H46" s="10">
        <f>7495+7954+1000</f>
        <v>16449</v>
      </c>
      <c r="I46" s="10">
        <f t="shared" si="9"/>
        <v>25481</v>
      </c>
      <c r="J46" s="10">
        <f t="shared" si="9"/>
        <v>18921</v>
      </c>
    </row>
    <row r="47" spans="1:10" ht="15">
      <c r="A47" s="9" t="s">
        <v>74</v>
      </c>
      <c r="B47" s="14" t="s">
        <v>13</v>
      </c>
      <c r="C47" s="10">
        <v>0</v>
      </c>
      <c r="D47" s="10">
        <v>0</v>
      </c>
      <c r="E47" s="10">
        <v>0</v>
      </c>
      <c r="F47" s="10">
        <v>0</v>
      </c>
      <c r="G47" s="10">
        <v>3500</v>
      </c>
      <c r="H47" s="10">
        <v>3500</v>
      </c>
      <c r="I47" s="10">
        <f t="shared" si="9"/>
        <v>3500</v>
      </c>
      <c r="J47" s="10">
        <f t="shared" si="9"/>
        <v>3500</v>
      </c>
    </row>
    <row r="48" spans="1:10" ht="15">
      <c r="A48" s="9" t="s">
        <v>75</v>
      </c>
      <c r="B48" s="14" t="s">
        <v>34</v>
      </c>
      <c r="C48" s="10">
        <f>121+1081</f>
        <v>1202</v>
      </c>
      <c r="D48" s="10">
        <f>121+1081</f>
        <v>1202</v>
      </c>
      <c r="E48" s="10">
        <v>0</v>
      </c>
      <c r="F48" s="10">
        <f>5835+563</f>
        <v>6398</v>
      </c>
      <c r="G48" s="10">
        <f>5835</f>
        <v>5835</v>
      </c>
      <c r="H48" s="10">
        <f>7556</f>
        <v>7556</v>
      </c>
      <c r="I48" s="10">
        <f t="shared" si="9"/>
        <v>7037</v>
      </c>
      <c r="J48" s="10">
        <f t="shared" si="9"/>
        <v>15156</v>
      </c>
    </row>
    <row r="49" spans="1:10" ht="15">
      <c r="A49" s="9" t="s">
        <v>76</v>
      </c>
      <c r="B49" s="19"/>
      <c r="C49" s="18"/>
      <c r="D49" s="20"/>
      <c r="E49" s="18"/>
      <c r="F49" s="20"/>
      <c r="G49" s="20"/>
      <c r="H49" s="20"/>
      <c r="I49" s="10"/>
      <c r="J49" s="10"/>
    </row>
    <row r="50" spans="1:10" s="48" customFormat="1" ht="21.75" customHeight="1">
      <c r="A50" s="29" t="s">
        <v>77</v>
      </c>
      <c r="B50" s="46" t="s">
        <v>35</v>
      </c>
      <c r="C50" s="47">
        <f>SUM(C44:C48)</f>
        <v>5916</v>
      </c>
      <c r="D50" s="47">
        <f>SUM(D44:D48)</f>
        <v>5916</v>
      </c>
      <c r="E50" s="47">
        <f>SUM(E44:E48)</f>
        <v>9126</v>
      </c>
      <c r="F50" s="47">
        <f>SUM(F44:F48)</f>
        <v>15096</v>
      </c>
      <c r="G50" s="47">
        <f>SUM(G44:G48)</f>
        <v>31916</v>
      </c>
      <c r="H50" s="47">
        <f>SUM(H44:H49)</f>
        <v>30568</v>
      </c>
      <c r="I50" s="47">
        <f>SUM(I44:I49)</f>
        <v>46958</v>
      </c>
      <c r="J50" s="47">
        <f>SUM(J44:J49)</f>
        <v>51580</v>
      </c>
    </row>
    <row r="51" spans="1:10" s="6" customFormat="1" ht="38.25">
      <c r="A51" s="42" t="s">
        <v>78</v>
      </c>
      <c r="B51" s="57" t="s">
        <v>36</v>
      </c>
      <c r="C51" s="35" t="s">
        <v>37</v>
      </c>
      <c r="D51" s="35" t="s">
        <v>37</v>
      </c>
      <c r="E51" s="35" t="s">
        <v>37</v>
      </c>
      <c r="F51" s="35" t="s">
        <v>37</v>
      </c>
      <c r="G51" s="36" t="s">
        <v>37</v>
      </c>
      <c r="H51" s="35" t="s">
        <v>37</v>
      </c>
      <c r="I51" s="36" t="s">
        <v>37</v>
      </c>
      <c r="J51" s="35" t="s">
        <v>37</v>
      </c>
    </row>
    <row r="52" spans="1:10" ht="15">
      <c r="A52" s="9" t="s">
        <v>79</v>
      </c>
      <c r="B52" s="13" t="s">
        <v>38</v>
      </c>
      <c r="C52" s="10"/>
      <c r="D52" s="10"/>
      <c r="E52" s="10"/>
      <c r="F52" s="10"/>
      <c r="G52" s="10"/>
      <c r="H52" s="10"/>
      <c r="I52" s="10"/>
      <c r="J52" s="10"/>
    </row>
    <row r="55" spans="2:10" ht="20.25" customHeight="1">
      <c r="B55" s="88" t="s">
        <v>81</v>
      </c>
      <c r="C55" s="88"/>
      <c r="J55" s="38" t="s">
        <v>39</v>
      </c>
    </row>
    <row r="56" spans="1:10" ht="14.25">
      <c r="A56" s="69" t="s">
        <v>0</v>
      </c>
      <c r="B56" s="71" t="s">
        <v>1</v>
      </c>
      <c r="C56" s="89" t="s">
        <v>2</v>
      </c>
      <c r="D56" s="90"/>
      <c r="E56" s="90"/>
      <c r="F56" s="91"/>
      <c r="G56" s="77" t="s">
        <v>3</v>
      </c>
      <c r="H56" s="78"/>
      <c r="I56" s="77" t="s">
        <v>4</v>
      </c>
      <c r="J56" s="81"/>
    </row>
    <row r="57" spans="1:10" ht="14.25">
      <c r="A57" s="69"/>
      <c r="B57" s="72"/>
      <c r="C57" s="84" t="s">
        <v>5</v>
      </c>
      <c r="D57" s="85"/>
      <c r="E57" s="86" t="s">
        <v>6</v>
      </c>
      <c r="F57" s="87"/>
      <c r="G57" s="79"/>
      <c r="H57" s="80"/>
      <c r="I57" s="82"/>
      <c r="J57" s="83"/>
    </row>
    <row r="58" spans="1:10" ht="14.25">
      <c r="A58" s="69"/>
      <c r="B58" s="73"/>
      <c r="C58" s="11" t="s">
        <v>7</v>
      </c>
      <c r="D58" s="12" t="s">
        <v>8</v>
      </c>
      <c r="E58" s="11" t="s">
        <v>7</v>
      </c>
      <c r="F58" s="12" t="s">
        <v>8</v>
      </c>
      <c r="G58" s="11" t="s">
        <v>7</v>
      </c>
      <c r="H58" s="11" t="s">
        <v>8</v>
      </c>
      <c r="I58" s="11" t="s">
        <v>7</v>
      </c>
      <c r="J58" s="11" t="s">
        <v>8</v>
      </c>
    </row>
    <row r="59" spans="1:10" ht="15">
      <c r="A59" s="40"/>
      <c r="B59" s="58" t="s">
        <v>9</v>
      </c>
      <c r="C59" s="59"/>
      <c r="D59" s="59"/>
      <c r="E59" s="59"/>
      <c r="F59" s="59"/>
      <c r="G59" s="59"/>
      <c r="H59" s="59"/>
      <c r="I59" s="59"/>
      <c r="J59" s="60"/>
    </row>
    <row r="60" spans="1:10" ht="18" customHeight="1">
      <c r="A60" s="29" t="s">
        <v>47</v>
      </c>
      <c r="B60" s="30" t="s">
        <v>10</v>
      </c>
      <c r="C60" s="31">
        <f aca="true" t="shared" si="10" ref="C60:H60">SUM(C61,C62,C67,C70)</f>
        <v>0</v>
      </c>
      <c r="D60" s="31">
        <f t="shared" si="10"/>
        <v>0</v>
      </c>
      <c r="E60" s="31">
        <f t="shared" si="10"/>
        <v>0</v>
      </c>
      <c r="F60" s="31">
        <f t="shared" si="10"/>
        <v>0</v>
      </c>
      <c r="G60" s="31">
        <f t="shared" si="10"/>
        <v>616</v>
      </c>
      <c r="H60" s="31">
        <f t="shared" si="10"/>
        <v>666</v>
      </c>
      <c r="I60" s="31">
        <f>SUM(C60,E60,G60)</f>
        <v>616</v>
      </c>
      <c r="J60" s="31">
        <f>SUM(D60,F60,H60)</f>
        <v>666</v>
      </c>
    </row>
    <row r="61" spans="1:10" ht="18" customHeight="1">
      <c r="A61" s="41" t="s">
        <v>48</v>
      </c>
      <c r="B61" s="26" t="s">
        <v>11</v>
      </c>
      <c r="C61" s="41"/>
      <c r="D61" s="41"/>
      <c r="E61" s="16"/>
      <c r="F61" s="16"/>
      <c r="G61" s="16">
        <v>12</v>
      </c>
      <c r="H61" s="16">
        <v>0</v>
      </c>
      <c r="I61" s="31">
        <f aca="true" t="shared" si="11" ref="I61:I76">SUM(C61,E61,G61)</f>
        <v>12</v>
      </c>
      <c r="J61" s="31">
        <f aca="true" t="shared" si="12" ref="J61:J70">SUM(D61,F61,H61)</f>
        <v>0</v>
      </c>
    </row>
    <row r="62" spans="1:10" ht="18" customHeight="1">
      <c r="A62" s="41" t="s">
        <v>49</v>
      </c>
      <c r="B62" s="26" t="s">
        <v>12</v>
      </c>
      <c r="C62" s="16">
        <f aca="true" t="shared" si="13" ref="C62:H62">SUM(C63:C66)</f>
        <v>0</v>
      </c>
      <c r="D62" s="16">
        <f t="shared" si="13"/>
        <v>0</v>
      </c>
      <c r="E62" s="16">
        <f t="shared" si="13"/>
        <v>0</v>
      </c>
      <c r="F62" s="16">
        <f t="shared" si="13"/>
        <v>0</v>
      </c>
      <c r="G62" s="16">
        <f t="shared" si="13"/>
        <v>604</v>
      </c>
      <c r="H62" s="16">
        <f t="shared" si="13"/>
        <v>666</v>
      </c>
      <c r="I62" s="31">
        <f t="shared" si="11"/>
        <v>604</v>
      </c>
      <c r="J62" s="31">
        <f t="shared" si="12"/>
        <v>666</v>
      </c>
    </row>
    <row r="63" spans="1:10" ht="18" customHeight="1">
      <c r="A63" s="34" t="s">
        <v>50</v>
      </c>
      <c r="B63" s="37" t="s">
        <v>40</v>
      </c>
      <c r="C63" s="28"/>
      <c r="D63" s="28"/>
      <c r="E63" s="28"/>
      <c r="F63" s="28"/>
      <c r="G63" s="17">
        <v>0</v>
      </c>
      <c r="H63" s="17">
        <v>0</v>
      </c>
      <c r="I63" s="31">
        <f t="shared" si="11"/>
        <v>0</v>
      </c>
      <c r="J63" s="31">
        <f t="shared" si="12"/>
        <v>0</v>
      </c>
    </row>
    <row r="64" spans="1:10" ht="18" customHeight="1">
      <c r="A64" s="34" t="s">
        <v>51</v>
      </c>
      <c r="B64" s="37" t="s">
        <v>41</v>
      </c>
      <c r="C64" s="28"/>
      <c r="D64" s="28"/>
      <c r="E64" s="28"/>
      <c r="F64" s="28"/>
      <c r="G64" s="17">
        <v>604</v>
      </c>
      <c r="H64" s="17">
        <v>666</v>
      </c>
      <c r="I64" s="49">
        <f t="shared" si="11"/>
        <v>604</v>
      </c>
      <c r="J64" s="31">
        <f t="shared" si="12"/>
        <v>666</v>
      </c>
    </row>
    <row r="65" spans="1:10" ht="18" customHeight="1">
      <c r="A65" s="34" t="s">
        <v>52</v>
      </c>
      <c r="B65" s="37" t="s">
        <v>42</v>
      </c>
      <c r="C65" s="28"/>
      <c r="D65" s="28"/>
      <c r="E65" s="28"/>
      <c r="F65" s="28"/>
      <c r="G65" s="17">
        <v>0</v>
      </c>
      <c r="H65" s="17">
        <v>0</v>
      </c>
      <c r="I65" s="31">
        <f t="shared" si="11"/>
        <v>0</v>
      </c>
      <c r="J65" s="31">
        <f t="shared" si="12"/>
        <v>0</v>
      </c>
    </row>
    <row r="66" spans="1:10" ht="18" customHeight="1">
      <c r="A66" s="34" t="s">
        <v>53</v>
      </c>
      <c r="B66" s="37" t="s">
        <v>43</v>
      </c>
      <c r="C66" s="28"/>
      <c r="D66" s="28"/>
      <c r="E66" s="28"/>
      <c r="F66" s="28"/>
      <c r="G66" s="17">
        <v>0</v>
      </c>
      <c r="H66" s="17">
        <v>0</v>
      </c>
      <c r="I66" s="31">
        <f t="shared" si="11"/>
        <v>0</v>
      </c>
      <c r="J66" s="31">
        <f t="shared" si="12"/>
        <v>0</v>
      </c>
    </row>
    <row r="67" spans="1:10" ht="18" customHeight="1">
      <c r="A67" s="41" t="s">
        <v>54</v>
      </c>
      <c r="B67" s="26" t="s">
        <v>14</v>
      </c>
      <c r="C67" s="17">
        <f aca="true" t="shared" si="14" ref="C67:H67">C68+C69</f>
        <v>0</v>
      </c>
      <c r="D67" s="17">
        <f t="shared" si="14"/>
        <v>0</v>
      </c>
      <c r="E67" s="17">
        <f t="shared" si="14"/>
        <v>0</v>
      </c>
      <c r="F67" s="17">
        <f t="shared" si="14"/>
        <v>0</v>
      </c>
      <c r="G67" s="17">
        <f t="shared" si="14"/>
        <v>0</v>
      </c>
      <c r="H67" s="17">
        <f t="shared" si="14"/>
        <v>0</v>
      </c>
      <c r="I67" s="31">
        <f t="shared" si="11"/>
        <v>0</v>
      </c>
      <c r="J67" s="31">
        <f t="shared" si="12"/>
        <v>0</v>
      </c>
    </row>
    <row r="68" spans="1:10" ht="18" customHeight="1">
      <c r="A68" s="34" t="s">
        <v>55</v>
      </c>
      <c r="B68" s="27" t="s">
        <v>44</v>
      </c>
      <c r="C68" s="28"/>
      <c r="D68" s="28"/>
      <c r="E68" s="28"/>
      <c r="F68" s="28"/>
      <c r="G68" s="17">
        <v>0</v>
      </c>
      <c r="H68" s="17">
        <v>0</v>
      </c>
      <c r="I68" s="31">
        <f t="shared" si="11"/>
        <v>0</v>
      </c>
      <c r="J68" s="31">
        <f t="shared" si="12"/>
        <v>0</v>
      </c>
    </row>
    <row r="69" spans="1:10" ht="18" customHeight="1">
      <c r="A69" s="34" t="s">
        <v>56</v>
      </c>
      <c r="B69" s="27" t="s">
        <v>45</v>
      </c>
      <c r="C69" s="28"/>
      <c r="D69" s="28"/>
      <c r="E69" s="28"/>
      <c r="F69" s="28"/>
      <c r="G69" s="17">
        <v>0</v>
      </c>
      <c r="H69" s="17">
        <v>0</v>
      </c>
      <c r="I69" s="31">
        <f t="shared" si="11"/>
        <v>0</v>
      </c>
      <c r="J69" s="31">
        <f t="shared" si="12"/>
        <v>0</v>
      </c>
    </row>
    <row r="70" spans="1:10" ht="24.75" customHeight="1">
      <c r="A70" s="41" t="s">
        <v>57</v>
      </c>
      <c r="B70" s="57" t="s">
        <v>15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31">
        <f t="shared" si="11"/>
        <v>0</v>
      </c>
      <c r="J70" s="31">
        <f t="shared" si="12"/>
        <v>0</v>
      </c>
    </row>
    <row r="71" spans="1:10" ht="18" customHeight="1">
      <c r="A71" s="29" t="s">
        <v>58</v>
      </c>
      <c r="B71" s="30" t="s">
        <v>16</v>
      </c>
      <c r="C71" s="31"/>
      <c r="D71" s="31"/>
      <c r="E71" s="31"/>
      <c r="F71" s="31"/>
      <c r="G71" s="31">
        <f>SUM(G72:G76)</f>
        <v>47</v>
      </c>
      <c r="H71" s="31">
        <f>SUM(H72:H76)</f>
        <v>1192</v>
      </c>
      <c r="I71" s="31">
        <f t="shared" si="11"/>
        <v>47</v>
      </c>
      <c r="J71" s="31">
        <f aca="true" t="shared" si="15" ref="J71:J76">D71+F71+H71</f>
        <v>1192</v>
      </c>
    </row>
    <row r="72" spans="1:10" ht="18" customHeight="1">
      <c r="A72" s="34" t="s">
        <v>59</v>
      </c>
      <c r="B72" s="27" t="s">
        <v>17</v>
      </c>
      <c r="C72" s="28"/>
      <c r="D72" s="28"/>
      <c r="E72" s="28"/>
      <c r="F72" s="28"/>
      <c r="G72" s="28">
        <v>0</v>
      </c>
      <c r="H72" s="28">
        <v>0</v>
      </c>
      <c r="I72" s="31">
        <f t="shared" si="11"/>
        <v>0</v>
      </c>
      <c r="J72" s="31">
        <f t="shared" si="15"/>
        <v>0</v>
      </c>
    </row>
    <row r="73" spans="1:10" ht="18" customHeight="1">
      <c r="A73" s="34" t="s">
        <v>60</v>
      </c>
      <c r="B73" s="27" t="s">
        <v>18</v>
      </c>
      <c r="C73" s="28"/>
      <c r="D73" s="28"/>
      <c r="E73" s="28"/>
      <c r="F73" s="28"/>
      <c r="G73" s="28">
        <v>0</v>
      </c>
      <c r="H73" s="28">
        <v>0</v>
      </c>
      <c r="I73" s="31">
        <f t="shared" si="11"/>
        <v>0</v>
      </c>
      <c r="J73" s="31">
        <f t="shared" si="15"/>
        <v>0</v>
      </c>
    </row>
    <row r="74" spans="1:10" ht="18" customHeight="1">
      <c r="A74" s="34" t="s">
        <v>61</v>
      </c>
      <c r="B74" s="27" t="s">
        <v>46</v>
      </c>
      <c r="C74" s="28"/>
      <c r="D74" s="28"/>
      <c r="E74" s="28"/>
      <c r="F74" s="28"/>
      <c r="G74" s="28">
        <v>0</v>
      </c>
      <c r="H74" s="28">
        <v>0</v>
      </c>
      <c r="I74" s="31">
        <f t="shared" si="11"/>
        <v>0</v>
      </c>
      <c r="J74" s="31">
        <f t="shared" si="15"/>
        <v>0</v>
      </c>
    </row>
    <row r="75" spans="1:10" ht="18" customHeight="1">
      <c r="A75" s="34" t="s">
        <v>62</v>
      </c>
      <c r="B75" s="27" t="s">
        <v>19</v>
      </c>
      <c r="C75" s="28"/>
      <c r="D75" s="28"/>
      <c r="E75" s="28"/>
      <c r="F75" s="28"/>
      <c r="G75" s="28">
        <v>4</v>
      </c>
      <c r="H75" s="28">
        <v>561</v>
      </c>
      <c r="I75" s="31">
        <f t="shared" si="11"/>
        <v>4</v>
      </c>
      <c r="J75" s="31">
        <f t="shared" si="15"/>
        <v>561</v>
      </c>
    </row>
    <row r="76" spans="1:10" ht="18" customHeight="1">
      <c r="A76" s="34" t="s">
        <v>63</v>
      </c>
      <c r="B76" s="27" t="s">
        <v>20</v>
      </c>
      <c r="C76" s="28"/>
      <c r="D76" s="28"/>
      <c r="E76" s="28"/>
      <c r="F76" s="28"/>
      <c r="G76" s="28">
        <v>43</v>
      </c>
      <c r="H76" s="28">
        <v>631</v>
      </c>
      <c r="I76" s="31">
        <f t="shared" si="11"/>
        <v>43</v>
      </c>
      <c r="J76" s="31">
        <f t="shared" si="15"/>
        <v>631</v>
      </c>
    </row>
    <row r="77" spans="2:10" ht="15">
      <c r="B77" s="23"/>
      <c r="C77" s="24"/>
      <c r="D77" s="24"/>
      <c r="E77" s="24"/>
      <c r="F77" s="24"/>
      <c r="G77" s="24"/>
      <c r="H77" s="24"/>
      <c r="I77" s="25"/>
      <c r="J77" s="25"/>
    </row>
    <row r="78" spans="2:10" ht="15">
      <c r="B78" s="23"/>
      <c r="C78" s="24"/>
      <c r="D78" s="24"/>
      <c r="E78" s="24"/>
      <c r="F78" s="24"/>
      <c r="G78" s="24"/>
      <c r="H78" s="24"/>
      <c r="I78" s="25"/>
      <c r="J78" s="25"/>
    </row>
    <row r="79" spans="2:10" ht="15">
      <c r="B79" s="23"/>
      <c r="C79" s="24"/>
      <c r="D79" s="24"/>
      <c r="E79" s="24"/>
      <c r="F79" s="24"/>
      <c r="G79" s="24"/>
      <c r="H79" s="24"/>
      <c r="I79" s="25"/>
      <c r="J79" s="25"/>
    </row>
    <row r="80" spans="2:10" ht="15">
      <c r="B80" s="23"/>
      <c r="C80" s="24"/>
      <c r="D80" s="24"/>
      <c r="E80" s="24"/>
      <c r="F80" s="24"/>
      <c r="G80" s="24"/>
      <c r="H80" s="24"/>
      <c r="I80" s="25"/>
      <c r="J80" s="25"/>
    </row>
    <row r="81" spans="2:10" ht="15">
      <c r="B81" s="23"/>
      <c r="C81" s="24"/>
      <c r="D81" s="24"/>
      <c r="E81" s="24"/>
      <c r="F81" s="24"/>
      <c r="G81" s="24"/>
      <c r="H81" s="24"/>
      <c r="I81" s="25"/>
      <c r="J81" s="25"/>
    </row>
    <row r="82" spans="1:10" ht="18" customHeight="1">
      <c r="A82" s="55"/>
      <c r="B82" s="61" t="s">
        <v>21</v>
      </c>
      <c r="C82" s="62"/>
      <c r="D82" s="62"/>
      <c r="E82" s="62"/>
      <c r="F82" s="62"/>
      <c r="G82" s="62"/>
      <c r="H82" s="62"/>
      <c r="I82" s="62"/>
      <c r="J82" s="63"/>
    </row>
    <row r="83" spans="1:10" ht="18" customHeight="1">
      <c r="A83" s="29" t="s">
        <v>64</v>
      </c>
      <c r="B83" s="30" t="s">
        <v>22</v>
      </c>
      <c r="C83" s="31"/>
      <c r="D83" s="31"/>
      <c r="E83" s="31"/>
      <c r="F83" s="31"/>
      <c r="G83" s="31">
        <f>SUM(G84:G85)</f>
        <v>47</v>
      </c>
      <c r="H83" s="31">
        <f>SUM(H84:H85)</f>
        <v>1192</v>
      </c>
      <c r="I83" s="31">
        <f aca="true" t="shared" si="16" ref="I83:I89">SUM(C83,E83,G83)</f>
        <v>47</v>
      </c>
      <c r="J83" s="31">
        <f aca="true" t="shared" si="17" ref="J83:J89">D83+F83+H83</f>
        <v>1192</v>
      </c>
    </row>
    <row r="84" spans="1:10" ht="18" customHeight="1">
      <c r="A84" s="34" t="s">
        <v>65</v>
      </c>
      <c r="B84" s="27" t="s">
        <v>23</v>
      </c>
      <c r="C84" s="28"/>
      <c r="D84" s="28"/>
      <c r="E84" s="28"/>
      <c r="F84" s="28"/>
      <c r="G84" s="28">
        <v>47</v>
      </c>
      <c r="H84" s="28">
        <v>1192</v>
      </c>
      <c r="I84" s="31">
        <f t="shared" si="16"/>
        <v>47</v>
      </c>
      <c r="J84" s="31">
        <f t="shared" si="17"/>
        <v>1192</v>
      </c>
    </row>
    <row r="85" spans="1:10" ht="18" customHeight="1">
      <c r="A85" s="34" t="s">
        <v>66</v>
      </c>
      <c r="B85" s="27" t="s">
        <v>24</v>
      </c>
      <c r="C85" s="28"/>
      <c r="D85" s="28"/>
      <c r="E85" s="28"/>
      <c r="F85" s="28"/>
      <c r="G85" s="28">
        <v>0</v>
      </c>
      <c r="H85" s="28">
        <v>0</v>
      </c>
      <c r="I85" s="31">
        <f t="shared" si="16"/>
        <v>0</v>
      </c>
      <c r="J85" s="31">
        <f t="shared" si="17"/>
        <v>0</v>
      </c>
    </row>
    <row r="86" spans="1:10" ht="18" customHeight="1">
      <c r="A86" s="29" t="s">
        <v>67</v>
      </c>
      <c r="B86" s="30" t="s">
        <v>25</v>
      </c>
      <c r="C86" s="31"/>
      <c r="D86" s="31"/>
      <c r="E86" s="31"/>
      <c r="F86" s="31"/>
      <c r="G86" s="31">
        <f>SUM(G87:G89)</f>
        <v>263</v>
      </c>
      <c r="H86" s="31">
        <f>SUM(H87:H89)</f>
        <v>0</v>
      </c>
      <c r="I86" s="31">
        <f t="shared" si="16"/>
        <v>263</v>
      </c>
      <c r="J86" s="31">
        <f t="shared" si="17"/>
        <v>0</v>
      </c>
    </row>
    <row r="87" spans="1:10" ht="18" customHeight="1">
      <c r="A87" s="34" t="s">
        <v>68</v>
      </c>
      <c r="B87" s="27" t="s">
        <v>26</v>
      </c>
      <c r="C87" s="28"/>
      <c r="D87" s="28"/>
      <c r="E87" s="28"/>
      <c r="F87" s="28"/>
      <c r="G87" s="28">
        <v>0</v>
      </c>
      <c r="H87" s="28">
        <v>0</v>
      </c>
      <c r="I87" s="31">
        <f t="shared" si="16"/>
        <v>0</v>
      </c>
      <c r="J87" s="31">
        <f t="shared" si="17"/>
        <v>0</v>
      </c>
    </row>
    <row r="88" spans="1:10" ht="18" customHeight="1">
      <c r="A88" s="34" t="s">
        <v>69</v>
      </c>
      <c r="B88" s="27" t="s">
        <v>27</v>
      </c>
      <c r="C88" s="28"/>
      <c r="D88" s="28"/>
      <c r="E88" s="28"/>
      <c r="F88" s="28"/>
      <c r="G88" s="28">
        <v>263</v>
      </c>
      <c r="H88" s="28">
        <v>0</v>
      </c>
      <c r="I88" s="31">
        <f t="shared" si="16"/>
        <v>263</v>
      </c>
      <c r="J88" s="31">
        <f t="shared" si="17"/>
        <v>0</v>
      </c>
    </row>
    <row r="89" spans="1:10" ht="18" customHeight="1">
      <c r="A89" s="34" t="s">
        <v>70</v>
      </c>
      <c r="B89" s="27" t="s">
        <v>28</v>
      </c>
      <c r="C89" s="28"/>
      <c r="D89" s="28"/>
      <c r="E89" s="28"/>
      <c r="F89" s="28"/>
      <c r="G89" s="28">
        <v>0</v>
      </c>
      <c r="H89" s="28">
        <v>0</v>
      </c>
      <c r="I89" s="31">
        <f t="shared" si="16"/>
        <v>0</v>
      </c>
      <c r="J89" s="31">
        <f t="shared" si="17"/>
        <v>0</v>
      </c>
    </row>
    <row r="90" spans="1:10" s="7" customFormat="1" ht="18" customHeight="1">
      <c r="A90" s="50"/>
      <c r="B90" s="51"/>
      <c r="C90" s="52"/>
      <c r="D90" s="52"/>
      <c r="E90" s="52"/>
      <c r="F90" s="52"/>
      <c r="G90" s="52"/>
      <c r="H90" s="52"/>
      <c r="I90" s="53"/>
      <c r="J90" s="53"/>
    </row>
    <row r="91" spans="2:10" ht="11.25">
      <c r="B91" s="7"/>
      <c r="C91" s="8"/>
      <c r="D91" s="8"/>
      <c r="E91" s="8"/>
      <c r="F91" s="8"/>
      <c r="G91" s="8"/>
      <c r="H91" s="8"/>
      <c r="I91" s="8"/>
      <c r="J91" s="8"/>
    </row>
    <row r="92" spans="2:10" ht="11.25">
      <c r="B92" s="7"/>
      <c r="C92" s="8"/>
      <c r="D92" s="8"/>
      <c r="E92" s="8"/>
      <c r="F92" s="8"/>
      <c r="G92" s="8"/>
      <c r="H92" s="8"/>
      <c r="I92" s="8"/>
      <c r="J92" s="8"/>
    </row>
    <row r="93" spans="1:10" ht="14.25">
      <c r="A93" s="70"/>
      <c r="B93" s="71" t="s">
        <v>1</v>
      </c>
      <c r="C93" s="74" t="s">
        <v>2</v>
      </c>
      <c r="D93" s="75"/>
      <c r="E93" s="75"/>
      <c r="F93" s="76"/>
      <c r="G93" s="77" t="s">
        <v>3</v>
      </c>
      <c r="H93" s="78"/>
      <c r="I93" s="77" t="s">
        <v>4</v>
      </c>
      <c r="J93" s="81"/>
    </row>
    <row r="94" spans="1:10" ht="14.25">
      <c r="A94" s="70"/>
      <c r="B94" s="72"/>
      <c r="C94" s="84" t="s">
        <v>5</v>
      </c>
      <c r="D94" s="85"/>
      <c r="E94" s="86" t="s">
        <v>6</v>
      </c>
      <c r="F94" s="87"/>
      <c r="G94" s="79"/>
      <c r="H94" s="80"/>
      <c r="I94" s="82"/>
      <c r="J94" s="83"/>
    </row>
    <row r="95" spans="1:10" ht="14.25">
      <c r="A95" s="70"/>
      <c r="B95" s="73"/>
      <c r="C95" s="11" t="s">
        <v>7</v>
      </c>
      <c r="D95" s="12" t="s">
        <v>8</v>
      </c>
      <c r="E95" s="11" t="s">
        <v>7</v>
      </c>
      <c r="F95" s="12" t="s">
        <v>8</v>
      </c>
      <c r="G95" s="11" t="s">
        <v>7</v>
      </c>
      <c r="H95" s="11" t="s">
        <v>8</v>
      </c>
      <c r="I95" s="11" t="s">
        <v>7</v>
      </c>
      <c r="J95" s="11" t="s">
        <v>8</v>
      </c>
    </row>
    <row r="96" spans="1:10" ht="14.25">
      <c r="A96" s="70"/>
      <c r="B96" s="64" t="s">
        <v>29</v>
      </c>
      <c r="C96" s="56"/>
      <c r="D96" s="56"/>
      <c r="E96" s="56"/>
      <c r="F96" s="56"/>
      <c r="G96" s="56"/>
      <c r="H96" s="56"/>
      <c r="I96" s="56"/>
      <c r="J96" s="65"/>
    </row>
    <row r="97" spans="1:10" ht="15">
      <c r="A97" s="70"/>
      <c r="B97" s="66" t="s">
        <v>30</v>
      </c>
      <c r="C97" s="67"/>
      <c r="D97" s="67"/>
      <c r="E97" s="67"/>
      <c r="F97" s="67"/>
      <c r="G97" s="67"/>
      <c r="H97" s="67"/>
      <c r="I97" s="67"/>
      <c r="J97" s="68"/>
    </row>
    <row r="98" spans="1:10" ht="15">
      <c r="A98" s="9" t="s">
        <v>71</v>
      </c>
      <c r="B98" s="14" t="s">
        <v>31</v>
      </c>
      <c r="C98" s="10"/>
      <c r="D98" s="10"/>
      <c r="E98" s="10"/>
      <c r="F98" s="10"/>
      <c r="G98" s="10">
        <v>135</v>
      </c>
      <c r="H98" s="10">
        <v>434</v>
      </c>
      <c r="I98" s="10">
        <f aca="true" t="shared" si="18" ref="I98:J102">C98+E98+G98</f>
        <v>135</v>
      </c>
      <c r="J98" s="10">
        <f t="shared" si="18"/>
        <v>434</v>
      </c>
    </row>
    <row r="99" spans="1:10" ht="15">
      <c r="A99" s="9" t="s">
        <v>72</v>
      </c>
      <c r="B99" s="14" t="s">
        <v>32</v>
      </c>
      <c r="C99" s="10"/>
      <c r="D99" s="10"/>
      <c r="E99" s="10"/>
      <c r="F99" s="10"/>
      <c r="G99" s="10">
        <v>0</v>
      </c>
      <c r="H99" s="10">
        <v>0</v>
      </c>
      <c r="I99" s="10">
        <f t="shared" si="18"/>
        <v>0</v>
      </c>
      <c r="J99" s="10">
        <f t="shared" si="18"/>
        <v>0</v>
      </c>
    </row>
    <row r="100" spans="1:10" ht="15">
      <c r="A100" s="9" t="s">
        <v>73</v>
      </c>
      <c r="B100" s="14" t="s">
        <v>33</v>
      </c>
      <c r="C100" s="10"/>
      <c r="D100" s="10"/>
      <c r="E100" s="10"/>
      <c r="F100" s="10"/>
      <c r="G100" s="10">
        <v>2229</v>
      </c>
      <c r="H100" s="10">
        <v>1725</v>
      </c>
      <c r="I100" s="10">
        <f t="shared" si="18"/>
        <v>2229</v>
      </c>
      <c r="J100" s="10">
        <f t="shared" si="18"/>
        <v>1725</v>
      </c>
    </row>
    <row r="101" spans="1:10" ht="15">
      <c r="A101" s="9" t="s">
        <v>74</v>
      </c>
      <c r="B101" s="14" t="s">
        <v>13</v>
      </c>
      <c r="C101" s="10"/>
      <c r="D101" s="10"/>
      <c r="E101" s="10"/>
      <c r="F101" s="10"/>
      <c r="G101" s="10">
        <v>0</v>
      </c>
      <c r="H101" s="10">
        <v>0</v>
      </c>
      <c r="I101" s="10">
        <f t="shared" si="18"/>
        <v>0</v>
      </c>
      <c r="J101" s="10">
        <f t="shared" si="18"/>
        <v>0</v>
      </c>
    </row>
    <row r="102" spans="1:10" ht="15">
      <c r="A102" s="9" t="s">
        <v>75</v>
      </c>
      <c r="B102" s="14" t="s">
        <v>34</v>
      </c>
      <c r="C102" s="10"/>
      <c r="D102" s="10"/>
      <c r="E102" s="10"/>
      <c r="F102" s="10"/>
      <c r="G102" s="10">
        <v>0</v>
      </c>
      <c r="H102" s="10">
        <v>0</v>
      </c>
      <c r="I102" s="10">
        <f t="shared" si="18"/>
        <v>0</v>
      </c>
      <c r="J102" s="10">
        <f t="shared" si="18"/>
        <v>0</v>
      </c>
    </row>
    <row r="103" spans="1:10" ht="15">
      <c r="A103" s="9" t="s">
        <v>76</v>
      </c>
      <c r="B103" s="19"/>
      <c r="C103" s="18"/>
      <c r="D103" s="20"/>
      <c r="E103" s="18"/>
      <c r="F103" s="20"/>
      <c r="G103" s="20"/>
      <c r="H103" s="20"/>
      <c r="I103" s="10"/>
      <c r="J103" s="10"/>
    </row>
    <row r="104" spans="1:10" ht="15">
      <c r="A104" s="29" t="s">
        <v>77</v>
      </c>
      <c r="B104" s="46" t="s">
        <v>35</v>
      </c>
      <c r="C104" s="47">
        <f>SUM(C98:C102)</f>
        <v>0</v>
      </c>
      <c r="D104" s="47">
        <f>SUM(D98:D102)</f>
        <v>0</v>
      </c>
      <c r="E104" s="47">
        <f>SUM(E98:E102)</f>
        <v>0</v>
      </c>
      <c r="F104" s="47">
        <f>SUM(F98:F102)</f>
        <v>0</v>
      </c>
      <c r="G104" s="47">
        <f>SUM(G98:G103)</f>
        <v>2364</v>
      </c>
      <c r="H104" s="47">
        <f>SUM(H98:H103)</f>
        <v>2159</v>
      </c>
      <c r="I104" s="47">
        <f>SUM(I98:I103)</f>
        <v>2364</v>
      </c>
      <c r="J104" s="47">
        <f>SUM(J98:J103)</f>
        <v>2159</v>
      </c>
    </row>
    <row r="105" spans="1:10" ht="38.25">
      <c r="A105" s="42" t="s">
        <v>78</v>
      </c>
      <c r="B105" s="57" t="s">
        <v>36</v>
      </c>
      <c r="C105" s="35" t="s">
        <v>37</v>
      </c>
      <c r="D105" s="35" t="s">
        <v>37</v>
      </c>
      <c r="E105" s="35" t="s">
        <v>37</v>
      </c>
      <c r="F105" s="35" t="s">
        <v>37</v>
      </c>
      <c r="G105" s="36" t="s">
        <v>37</v>
      </c>
      <c r="H105" s="35" t="s">
        <v>37</v>
      </c>
      <c r="I105" s="36" t="s">
        <v>37</v>
      </c>
      <c r="J105" s="35" t="s">
        <v>37</v>
      </c>
    </row>
    <row r="106" spans="1:10" ht="15">
      <c r="A106" s="9" t="s">
        <v>79</v>
      </c>
      <c r="B106" s="13" t="s">
        <v>38</v>
      </c>
      <c r="C106" s="10"/>
      <c r="D106" s="10"/>
      <c r="E106" s="10"/>
      <c r="F106" s="10"/>
      <c r="G106" s="10">
        <v>0</v>
      </c>
      <c r="H106" s="10">
        <v>0</v>
      </c>
      <c r="I106" s="10">
        <v>0</v>
      </c>
      <c r="J106" s="10">
        <v>0</v>
      </c>
    </row>
  </sheetData>
  <sheetProtection/>
  <mergeCells count="38">
    <mergeCell ref="I4:J5"/>
    <mergeCell ref="C5:D5"/>
    <mergeCell ref="E5:F5"/>
    <mergeCell ref="A39:A41"/>
    <mergeCell ref="B39:B41"/>
    <mergeCell ref="C39:F39"/>
    <mergeCell ref="G39:H40"/>
    <mergeCell ref="A4:A6"/>
    <mergeCell ref="B4:B6"/>
    <mergeCell ref="C4:F4"/>
    <mergeCell ref="G4:H5"/>
    <mergeCell ref="B3:C3"/>
    <mergeCell ref="B55:C55"/>
    <mergeCell ref="B56:B58"/>
    <mergeCell ref="C56:F56"/>
    <mergeCell ref="C40:D40"/>
    <mergeCell ref="E40:F40"/>
    <mergeCell ref="G56:H57"/>
    <mergeCell ref="B7:J7"/>
    <mergeCell ref="B28:J28"/>
    <mergeCell ref="B43:J43"/>
    <mergeCell ref="B42:J42"/>
    <mergeCell ref="I56:J57"/>
    <mergeCell ref="C57:D57"/>
    <mergeCell ref="E57:F57"/>
    <mergeCell ref="I39:J40"/>
    <mergeCell ref="A56:A58"/>
    <mergeCell ref="A93:A97"/>
    <mergeCell ref="B93:B95"/>
    <mergeCell ref="C93:F93"/>
    <mergeCell ref="C94:D94"/>
    <mergeCell ref="E94:F94"/>
    <mergeCell ref="B59:J59"/>
    <mergeCell ref="B82:J82"/>
    <mergeCell ref="B96:J96"/>
    <mergeCell ref="B97:J97"/>
    <mergeCell ref="G93:H94"/>
    <mergeCell ref="I93:J9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Roman,Normál"&amp;11 15/C.melléklet
a 7/2014.(V.05.) önkormányzati rendelethez
Mesztegnyő Községi Önkormányzat Képviselőtestületének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2014-05-10T08:41:09Z</cp:lastPrinted>
  <dcterms:created xsi:type="dcterms:W3CDTF">2014-05-07T12:08:45Z</dcterms:created>
  <dcterms:modified xsi:type="dcterms:W3CDTF">2014-05-10T08:41:10Z</dcterms:modified>
  <cp:category/>
  <cp:version/>
  <cp:contentType/>
  <cp:contentStatus/>
</cp:coreProperties>
</file>