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firstSheet="5" activeTab="11"/>
  </bookViews>
  <sheets>
    <sheet name="Bevételek" sheetId="1" r:id="rId1"/>
    <sheet name="Támogat." sheetId="2" r:id="rId2"/>
    <sheet name="Int.bev" sheetId="3" r:id="rId3"/>
    <sheet name="köt.műk.bev" sheetId="4" r:id="rId4"/>
    <sheet name="Kiadások" sheetId="5" r:id="rId5"/>
    <sheet name="Dologi kiad" sheetId="6" r:id="rId6"/>
    <sheet name="Dol. önk rész" sheetId="7" r:id="rId7"/>
    <sheet name="Személyi jutt" sheetId="8" r:id="rId8"/>
    <sheet name="Beruh,felúj" sheetId="9" r:id="rId9"/>
    <sheet name="Int.kiad" sheetId="10" r:id="rId10"/>
    <sheet name="kötelező műk kiad" sheetId="11" r:id="rId11"/>
    <sheet name="Ktg.mérl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<sst xmlns="http://schemas.openxmlformats.org/spreadsheetml/2006/main" count="867" uniqueCount="498">
  <si>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</si>
  <si>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</si>
  <si>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</si>
  <si>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</si>
  <si>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</si>
  <si>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</si>
  <si>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Hivatal</t>
  </si>
  <si>
    <t>Óvoda</t>
  </si>
  <si>
    <t>Gondoz.</t>
  </si>
  <si>
    <t>Önkorm.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</si>
  <si>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</si>
  <si>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</si>
  <si>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</si>
  <si>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</si>
  <si>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</si>
  <si>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</si>
  <si>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</si>
  <si>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</si>
  <si>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</si>
  <si>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</si>
  <si>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</si>
  <si>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</si>
  <si>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</si>
  <si>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</si>
  <si>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</si>
  <si>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</si>
  <si>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A HELYI ÖNKORMÁNYZATOK MŰKÖDÉSÉNEK ÁLTALÁNOS TÁMOGATÁSA</t>
  </si>
  <si>
    <t>I. 1. a) Önkormányzati hivatal működésének támogatása</t>
  </si>
  <si>
    <t>I. 1. b) Település-üzemeltetéshez kapcsolódó feladatellátás támogatása összesen</t>
  </si>
  <si>
    <t>II. A TELEPÜLÉSI ÖNKORMÁNYZATOK EGYES KÖZNEVELÉSI ÉS GYERMEKÉTKEZTETÉSI FELADATAINAK TÁMOGATÁSA</t>
  </si>
  <si>
    <t>II. 1. (1) 1 óvodapedagógusok elismert létszáma</t>
  </si>
  <si>
    <t>II. 1. (1) 2 óvodapedagógusok elismert létszáma</t>
  </si>
  <si>
    <t xml:space="preserve">II. 1. (2) 2 óvodapedagógusok nevelő munkáját közvetlenül segítők száma a Köznev. Tv. 2. számú melléklete szerint </t>
  </si>
  <si>
    <t>III. A TELEPÜLÉSI ÖNKORMÁNYZATOK SZOCIÁLIS ÉS GYERMEKJÓLÉTI FELADATAINAK TÁMOGATÁSA</t>
  </si>
  <si>
    <t>III. 3. c (1) szociális étkeztetés</t>
  </si>
  <si>
    <t>III. 3. d (1) házi segítségnyújtás</t>
  </si>
  <si>
    <t>III. 3. f (1) időskorúak nappali intézményi ellátása</t>
  </si>
  <si>
    <t>Költségvetési egyesített bevételek terve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</si>
  <si>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</si>
  <si>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</si>
  <si>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</si>
  <si>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</si>
  <si>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</si>
  <si>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</si>
  <si>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</si>
  <si>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</si>
  <si>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</si>
  <si>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Költségvetési egyesített kiadások terve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</si>
  <si>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</si>
  <si>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</si>
  <si>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</si>
  <si>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</si>
  <si>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</si>
  <si>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</si>
  <si>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</si>
  <si>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</si>
  <si>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Összesen :</t>
  </si>
  <si>
    <t>Beruházási kiadások terve</t>
  </si>
  <si>
    <t>Polg.Hivatal</t>
  </si>
  <si>
    <t>Gond.közp.</t>
  </si>
  <si>
    <t>Szociális hozzájárulási adó</t>
  </si>
  <si>
    <t xml:space="preserve">Felújítási bevételek terve </t>
  </si>
  <si>
    <t>Beruházási bevételek terve</t>
  </si>
  <si>
    <t>Rendszeres szociális segély</t>
  </si>
  <si>
    <t>FHT</t>
  </si>
  <si>
    <t>Lakásfenntartási támogatás</t>
  </si>
  <si>
    <t>I+II+III FELMÉRT TÁMOGATÁS ÖSSZESEN</t>
  </si>
  <si>
    <t>IV.1. KÖNYVTÁRI ÉS KÖZMŰVELŐDÉSI FELADATOK TÁMOGATÁSA</t>
  </si>
  <si>
    <t>MINDÖSSZESEN</t>
  </si>
  <si>
    <t>Megnevezés</t>
  </si>
  <si>
    <t>Közhatalmi bevételek</t>
  </si>
  <si>
    <t>Gépjárműadó</t>
  </si>
  <si>
    <r>
      <t>Személyi juttat</t>
    </r>
    <r>
      <rPr>
        <sz val="13"/>
        <rFont val="Times New Roman"/>
        <family val="1"/>
      </rPr>
      <t>.</t>
    </r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</si>
  <si>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</si>
  <si>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</si>
  <si>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</si>
  <si>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</si>
  <si>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</si>
  <si>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</si>
  <si>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</si>
  <si>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</si>
  <si>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</si>
  <si>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DUSNOK KÖZSÉG ÖNKORMÁNYZATA</t>
  </si>
  <si>
    <t>DUSNOKI POLGÁRMESTERI HIVATAL</t>
  </si>
  <si>
    <t>GONDOZÁSI KÖZPONT</t>
  </si>
  <si>
    <t>Költségvetési kiadások terve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</si>
  <si>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</si>
  <si>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</si>
  <si>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</si>
  <si>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</si>
  <si>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sorszám</t>
  </si>
  <si>
    <t>létszám</t>
  </si>
  <si>
    <t>Munkaadókat terhelő járulékok és szoc.hj.adó</t>
  </si>
  <si>
    <t>Működési kiadások összesen</t>
  </si>
  <si>
    <t>K I A D Á S I  E L Ő I R Á N Y Z A T</t>
  </si>
  <si>
    <t>Kötelező feladatok:</t>
  </si>
  <si>
    <t>Konyha</t>
  </si>
  <si>
    <t>Zöldterület-kezelés</t>
  </si>
  <si>
    <t>Időskorúak nappali ellátása</t>
  </si>
  <si>
    <t>Szociális étkeztetés</t>
  </si>
  <si>
    <t>Házi segítségnyújtás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</si>
  <si>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</si>
  <si>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</si>
  <si>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</si>
  <si>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</si>
  <si>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</si>
  <si>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</si>
  <si>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</si>
  <si>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Óvoda kiadásai összesen:</t>
  </si>
  <si>
    <t>Önkormányzat működési kiadásai összesen:</t>
  </si>
  <si>
    <t>Támog.ért.bev.és pénzeszk. Átadások</t>
  </si>
  <si>
    <t>Dusnoki Polgármesteri Hivatal költségvetésében:</t>
  </si>
  <si>
    <t>Önként vállal feladatok</t>
  </si>
  <si>
    <t>Bölcsödei ellátás</t>
  </si>
  <si>
    <t>Dusnoki Óvoda és Bölcsöde költségvetésében</t>
  </si>
  <si>
    <t>Védőnői szolgálat</t>
  </si>
  <si>
    <t>Gyermekjóléti szolgáltatás</t>
  </si>
  <si>
    <t>Családsegítés</t>
  </si>
  <si>
    <t>Kötelező feladatok összesen</t>
  </si>
  <si>
    <t>Gondozási központ költségvetésében</t>
  </si>
  <si>
    <t>Szociálpolitikai ellátások</t>
  </si>
  <si>
    <t>Mezőőri szolgáltatás</t>
  </si>
  <si>
    <t>Dusnok Önkormányzat saját költségvetésében:</t>
  </si>
  <si>
    <t>Jogalkotás</t>
  </si>
  <si>
    <t>Közvilágítás</t>
  </si>
  <si>
    <t>Községi rendezvények</t>
  </si>
  <si>
    <t>Gondozási központ kiadásai összesen</t>
  </si>
  <si>
    <t>Feladat megnevezése</t>
  </si>
  <si>
    <t>Közhatalmi bevételek,</t>
  </si>
  <si>
    <t>Támogatások, kiegészítések</t>
  </si>
  <si>
    <t xml:space="preserve">Támogatásértékű és működési célra átvett, </t>
  </si>
  <si>
    <t>+ Intézményfinanszírozás</t>
  </si>
  <si>
    <t>Bevételek  összesen</t>
  </si>
  <si>
    <t>B E V É T E L I   E L Ő I R Á N Y Z A T</t>
  </si>
  <si>
    <t>Önkormányzat (saját) költségvetésében:</t>
  </si>
  <si>
    <t>Központi költségvetés tám.</t>
  </si>
  <si>
    <t>Önként vállalt feladatok:</t>
  </si>
  <si>
    <t>Mezei őrszolgálat működtet.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</si>
  <si>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</si>
  <si>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</si>
  <si>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</si>
  <si>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</si>
  <si>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</si>
  <si>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Óvoda bevételei összesen:</t>
  </si>
  <si>
    <t>Tb finanszírozás</t>
  </si>
  <si>
    <t>Kamat</t>
  </si>
  <si>
    <t>Dusnoki Óvoda  és Bölcsöde költségvetésében:</t>
  </si>
  <si>
    <t>Gondozási Központ Költségvetésében</t>
  </si>
  <si>
    <t>Gondozási Központ bevételei összesen</t>
  </si>
  <si>
    <t>Eho</t>
  </si>
  <si>
    <t xml:space="preserve">       I. 1. a) Önkormányzati hivatal működésének támogatása - elismert hivatali létszám alapján</t>
  </si>
  <si>
    <t>I. 1. a) Önkormányzati hivatal működésének támogatása - beszámítása után</t>
  </si>
  <si>
    <t xml:space="preserve">      I. 1. b) - V. Támogatás összesen - beszámítás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</si>
  <si>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</si>
  <si>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</si>
  <si>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</si>
  <si>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Egyéb önkormányzati feladatok támogatása</t>
  </si>
  <si>
    <t>I. 1. c) - V. Egyéb önkormányzati feladatok támogatása - beszámítás után</t>
  </si>
  <si>
    <t>2014. év Normatív támogatások</t>
  </si>
  <si>
    <t>II. 1. (3) 2 óvodapedagógusok elismert létszáma (pótlólagos öszeg)</t>
  </si>
  <si>
    <t>II. 2. Óvodaműködési támogatás</t>
  </si>
  <si>
    <t>II. 2. (1) 1 gyermekek nevelése a napi 8 órát nem éri el</t>
  </si>
  <si>
    <t>II. 2. (8) 1 gyermekek nevelése a napi 8 órát eléri vagy meghaladja</t>
  </si>
  <si>
    <t>II. 2. (1) 2 gyermekek nevelése a napi 8 órát nem éri el</t>
  </si>
  <si>
    <t>II. 2. (8) 2 gyermekek nevelése a napi 8 órát eléri vagy meghaladja</t>
  </si>
  <si>
    <t>III. 3. ja (1) bölcsődei ellátás nem hátrányos helyzetű gyermek</t>
  </si>
  <si>
    <t>III. 3. ja (2) bölcsődei ellátás nem hátrányos helyzetű gyermek</t>
  </si>
  <si>
    <t>III. 5. Gyermekétkeztetés támogatás</t>
  </si>
  <si>
    <t xml:space="preserve">     III. 5. a) A finanszírozás szempontjából elismert dolgozók bértámogatása</t>
  </si>
  <si>
    <t>II. 1. Óvodapedagógusok, és az óvodapedagógusok nevelő munkáját közvetlenül segítők bértámogatása</t>
  </si>
  <si>
    <t>Belterületi csapadékvíz elvezetés</t>
  </si>
  <si>
    <t>KEOP I. - Napelemes rendszer fejl. (Ált. Isk.) EU-s támogatás</t>
  </si>
  <si>
    <t>KEOP I. - Napelemes rendszer fejl. (Ált. Isk.)</t>
  </si>
  <si>
    <t>KEOP I. - BM EU Önerő Alap támogatás</t>
  </si>
  <si>
    <t>KEOP II. - Napelemes rendszer fejl. (Műv.Ház) EU-s támogatás</t>
  </si>
  <si>
    <t>KEOP II. - Napelemes rendszer fejl. (Műv.Ház)</t>
  </si>
  <si>
    <t>KEOP II. - BM EU Önerő Alap támogatás</t>
  </si>
  <si>
    <t>KEOP III. - Napelemes r. fejl. (PMH, GK, Óvoda) EU-s támog.</t>
  </si>
  <si>
    <t>KEOP III. - Napelemes rendszer fejl. (PMH, GK, Óvoda)</t>
  </si>
  <si>
    <t>KEOP III. - BM EU Önerő Alap támogatás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</si>
  <si>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</si>
  <si>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</si>
  <si>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</si>
  <si>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</si>
  <si>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</si>
  <si>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</si>
  <si>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</si>
  <si>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</si>
  <si>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</si>
  <si>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</si>
  <si>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K45</t>
  </si>
  <si>
    <t>Foglalkoztatással, munkanélküliséggel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</si>
  <si>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</si>
  <si>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</si>
  <si>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</si>
  <si>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</si>
  <si>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</si>
  <si>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</si>
  <si>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 xml:space="preserve">     K511</t>
  </si>
  <si>
    <t>K6.</t>
  </si>
  <si>
    <t>K7.</t>
  </si>
  <si>
    <t>K8.</t>
  </si>
  <si>
    <t>Egyéb felhalmozási célú kiadások</t>
  </si>
  <si>
    <t xml:space="preserve">    K88</t>
  </si>
  <si>
    <t>egyéb működési célú támogatások áh.-n kívülre</t>
  </si>
  <si>
    <t>Egyéb felhalmozási célú támogatások államháztartáson kívülre</t>
  </si>
  <si>
    <t xml:space="preserve">     K512</t>
  </si>
  <si>
    <t>Tartalékok</t>
  </si>
  <si>
    <t>K9.</t>
  </si>
  <si>
    <t>Finanszírozási kiadások</t>
  </si>
  <si>
    <t>B1.</t>
  </si>
  <si>
    <t>Működési célú támogatások áh-n belülről</t>
  </si>
  <si>
    <t>B11.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</si>
  <si>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</si>
  <si>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</si>
  <si>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</si>
  <si>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</si>
  <si>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</si>
  <si>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</si>
  <si>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</si>
  <si>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</si>
  <si>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</si>
  <si>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</si>
  <si>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B355</t>
  </si>
  <si>
    <t>Egyéb áruhasználati és szolgáltatási 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</si>
  <si>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</si>
  <si>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</si>
  <si>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</si>
  <si>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</si>
  <si>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</si>
  <si>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</si>
  <si>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</si>
  <si>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</si>
  <si>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</si>
  <si>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B63.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</si>
  <si>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</si>
  <si>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</si>
  <si>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</si>
  <si>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</si>
  <si>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</si>
  <si>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B73.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</si>
  <si>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</si>
  <si>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</si>
  <si>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</si>
  <si>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</si>
  <si>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</si>
  <si>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</si>
  <si>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</si>
  <si>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</si>
  <si>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</si>
  <si>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DUSNOKI ÓVODA ÉS BÖLCSŐDE</t>
  </si>
  <si>
    <t xml:space="preserve">    K915</t>
  </si>
  <si>
    <t xml:space="preserve">     K45</t>
  </si>
  <si>
    <t>Foglalkoztatással, munkanélküliséggel kapcs. Ellát</t>
  </si>
  <si>
    <t xml:space="preserve">     K46.</t>
  </si>
  <si>
    <t>Lakhatással kapcsolatos ellátások</t>
  </si>
  <si>
    <t xml:space="preserve">     K48</t>
  </si>
  <si>
    <t>Egyéb nem intézményi ellátások (r.szoc. segély)</t>
  </si>
  <si>
    <t>Támogatás áh-n belülről</t>
  </si>
  <si>
    <t xml:space="preserve">                                 Tartalék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</si>
  <si>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</si>
  <si>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</si>
  <si>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</si>
  <si>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</si>
  <si>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</si>
  <si>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Kiadádok összesen (I+II+III)</t>
  </si>
  <si>
    <t xml:space="preserve"> Kiadások összesen(I+II):</t>
  </si>
  <si>
    <t>17.</t>
  </si>
  <si>
    <t>Önkormányzatok elszámolásai</t>
  </si>
  <si>
    <t>Rehab. Támogatás</t>
  </si>
  <si>
    <t>Térítési díjak</t>
  </si>
  <si>
    <t>Önk. Által saját hatáskörben adott természetbeni ellátás</t>
  </si>
  <si>
    <t>Egyéb civil szervezeteknek</t>
  </si>
  <si>
    <t>Egyéb vállalkozásnak</t>
  </si>
  <si>
    <t>Ingatlanok beszerzése, létesítése</t>
  </si>
  <si>
    <t xml:space="preserve">     K64</t>
  </si>
  <si>
    <t>Egyéb tárgyi eszközök beszerzése, létesítése</t>
  </si>
  <si>
    <t xml:space="preserve">     K67</t>
  </si>
  <si>
    <t>Beruházási célú előzetesen felszámított áfa</t>
  </si>
  <si>
    <t xml:space="preserve">     K71</t>
  </si>
  <si>
    <t>Ingatlanok felújítás</t>
  </si>
  <si>
    <t>Egyéb tárgyi eszközök felújítása</t>
  </si>
  <si>
    <t xml:space="preserve">     K73</t>
  </si>
  <si>
    <t xml:space="preserve">     K74</t>
  </si>
  <si>
    <t>Felújítási célú előzetesen felszámított áfa</t>
  </si>
  <si>
    <t xml:space="preserve">     III. 5. b) Gyermekétkeztetés üzemeltetési támogatása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</si>
  <si>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</si>
  <si>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</si>
  <si>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</si>
  <si>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</si>
  <si>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</si>
  <si>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</si>
  <si>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 xml:space="preserve">     K5022</t>
  </si>
  <si>
    <t>Helyi önkormányzatok törvényi előíráson alapuló befizetései</t>
  </si>
  <si>
    <t>K1101</t>
  </si>
  <si>
    <t>Törvény szerinti illetmények, munkabérek</t>
  </si>
  <si>
    <t>Normatív jutalmak</t>
  </si>
  <si>
    <t>K1102</t>
  </si>
  <si>
    <t>K1103</t>
  </si>
  <si>
    <t>Céljuttatás, projekt 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</si>
  <si>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</si>
  <si>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</si>
  <si>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</si>
  <si>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</si>
  <si>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</si>
  <si>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</si>
  <si>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</si>
  <si>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</si>
  <si>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</si>
  <si>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</si>
  <si>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</si>
  <si>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</si>
  <si>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</si>
  <si>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</si>
  <si>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</si>
  <si>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</si>
  <si>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 xml:space="preserve">    K11</t>
  </si>
  <si>
    <t>K121</t>
  </si>
  <si>
    <t>Választott tisztségviselők juttatásai</t>
  </si>
  <si>
    <t>K122</t>
  </si>
  <si>
    <t>Munk.véhz.-re irányuló egyéb jogviszonyban nem seját foglalkoztatottnak fiz. jutt.</t>
  </si>
  <si>
    <t>K123</t>
  </si>
  <si>
    <t>Egyéb külső személyi juttatások</t>
  </si>
  <si>
    <t xml:space="preserve">    K12</t>
  </si>
  <si>
    <t>Külső személyi juttatások</t>
  </si>
  <si>
    <t>K1</t>
  </si>
  <si>
    <t>K2</t>
  </si>
  <si>
    <t>Munkaadókat terhelő járulékok és szociális hozzájárulási adó</t>
  </si>
  <si>
    <t>K21</t>
  </si>
  <si>
    <t>K24</t>
  </si>
  <si>
    <t>K25</t>
  </si>
  <si>
    <t>Táppénz hozzájárulás</t>
  </si>
  <si>
    <t>K27</t>
  </si>
  <si>
    <t>Munkáltatót terhelő Szja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</si>
  <si>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</si>
  <si>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</si>
  <si>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</si>
  <si>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</si>
  <si>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</si>
  <si>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</si>
  <si>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</si>
  <si>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</si>
  <si>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</si>
  <si>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</si>
  <si>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</si>
  <si>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</si>
  <si>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</si>
  <si>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</si>
  <si>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</si>
  <si>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</si>
  <si>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</si>
  <si>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</si>
  <si>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</si>
  <si>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</si>
  <si>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</si>
  <si>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</si>
  <si>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</si>
  <si>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</si>
  <si>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K342</t>
  </si>
  <si>
    <t>Reklám- és propaganda kiadások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</si>
  <si>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</si>
  <si>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</si>
  <si>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</si>
  <si>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</si>
  <si>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</si>
  <si>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</si>
  <si>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</si>
  <si>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</si>
  <si>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</si>
  <si>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</si>
  <si>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</si>
  <si>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</si>
  <si>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</si>
  <si>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2015. évi dologi kiadások részletezése TERV</t>
  </si>
  <si>
    <t>2015 Terv</t>
  </si>
  <si>
    <t>Futópálya (Nemzetiségi Önk, magánszemély felajánlás)</t>
  </si>
  <si>
    <t>Futópálya</t>
  </si>
  <si>
    <t>Irodaház Fűtéskorszerűsítés</t>
  </si>
  <si>
    <t>Irodaház fűtéskorszerűsítés</t>
  </si>
  <si>
    <t xml:space="preserve">     ebből:</t>
  </si>
  <si>
    <t>központi ktg.vetési szervektől</t>
  </si>
  <si>
    <t>EU-s program</t>
  </si>
  <si>
    <t>Nemzetiségi önkormányzat</t>
  </si>
  <si>
    <t>Belterületi csapadékvíz elvezetés EU Önerő Alap tám.</t>
  </si>
  <si>
    <t>Rovatrend szerint:</t>
  </si>
  <si>
    <t>B25. Egyéb felh. célú támogatások bevételei államháztartáson belülről</t>
  </si>
  <si>
    <t>B73. Egyéb felh. Célú átvett pénzeszközök</t>
  </si>
  <si>
    <t>K62. Ingatlanok beszerzése, létesítése</t>
  </si>
  <si>
    <t>Egyéb önkormányzati rendeletben meghatározott juttatás</t>
  </si>
  <si>
    <t>Helyi önkormányzatok törvényi előíráson alapuló bef.</t>
  </si>
  <si>
    <t>Egyéb vállalkozások</t>
  </si>
  <si>
    <t>Átvett pénzeszközök</t>
  </si>
  <si>
    <t>Munkaadókat terhelő jár. és Szocho</t>
  </si>
  <si>
    <t>Informatikai szolgáltatások igénybevétele</t>
  </si>
  <si>
    <t>K67.Beruházási célú előzetesen felszámított áfa</t>
  </si>
  <si>
    <t>Önkormányzatok működési támogatásai  (B111-B114)</t>
  </si>
  <si>
    <t>Oep támogatás (B16)</t>
  </si>
  <si>
    <t>Rehabilitációs foglalkozatottak támogatása (B16)</t>
  </si>
  <si>
    <t>B16</t>
  </si>
  <si>
    <t>Egyéb működési célú támogatások bevételei államháztartáson belülről</t>
  </si>
  <si>
    <t>2015. évre tervezett személyi juttatások részletezése</t>
  </si>
  <si>
    <t>Rehabilitációs foglalkoztatott</t>
  </si>
  <si>
    <t>2015. évre</t>
  </si>
  <si>
    <t>MÁK előirányzat-módosítás értesítő alapján év közben módosítandó támogatás (B113)</t>
  </si>
  <si>
    <t>MÁK előirányzat-módosítás értesítő alapján év közben módosítandó támogatás (B115)</t>
  </si>
  <si>
    <t xml:space="preserve">     K62</t>
  </si>
  <si>
    <t>Lakásfenntartási támogatás önk. hatáskör</t>
  </si>
  <si>
    <t>Önkormányzati segélyek (temetési, átmeneti)</t>
  </si>
  <si>
    <t>Egyéb, önk. rendeletben meghatározott juttatás (ösztöndíjak)</t>
  </si>
  <si>
    <t>B813 Maradvány igénybevétele</t>
  </si>
  <si>
    <t>B16.</t>
  </si>
  <si>
    <t>Egyéb működési célú tám áh.-n belülről</t>
  </si>
  <si>
    <t>Önkormányzati segélyek</t>
  </si>
  <si>
    <t>Ing. Vagyon gazd</t>
  </si>
  <si>
    <t>Mezőőr tám</t>
  </si>
  <si>
    <t>Működési bevételek  összesen</t>
  </si>
  <si>
    <t>Önkormányzati rendezvények</t>
  </si>
  <si>
    <t>Önkormányzat működési bevétele összesen (1+2):</t>
  </si>
  <si>
    <t>Ing. Vagyon gazd.</t>
  </si>
  <si>
    <t>Nem lakóingatlan üzem. (Iskola)</t>
  </si>
  <si>
    <t>Rehabilitációs foglalkoztatás</t>
  </si>
  <si>
    <t xml:space="preserve">5. </t>
  </si>
  <si>
    <t>Igazgatási tevékenység</t>
  </si>
  <si>
    <t>Helytörténeti kiállítás</t>
  </si>
  <si>
    <t>Civil szervezetek, váll támogatása</t>
  </si>
  <si>
    <t>Az önkormányzat és költségvetési szervei 2015 évi költségvetésének tervezett működési bevételei előirányzat-csoportonként, kiemelt kötelező, önként vállalt és államigazgatási feladatok szerinti bontásban</t>
  </si>
  <si>
    <t>2015 évi terv</t>
  </si>
  <si>
    <t xml:space="preserve">Az önkormányzat és költségvetési szervei 2015 évi költségvetésének tervezett működési kiadásai,  </t>
  </si>
  <si>
    <t>Dusnok Község Önkormányzat 2015. évi  összevont költségvetési mérlege</t>
  </si>
  <si>
    <t xml:space="preserve">Irányítószervi támogatás </t>
  </si>
  <si>
    <t>Önk.Által saját hatáskörben adott természetbeni ellátás</t>
  </si>
  <si>
    <t xml:space="preserve">     K513</t>
  </si>
  <si>
    <t>K 508</t>
  </si>
  <si>
    <t>Előző évi elszámolásból származó bevétel (B116)</t>
  </si>
  <si>
    <t>K64. Egyéb berendezések gépek beszerzése (közmunka)</t>
  </si>
  <si>
    <t>Előző évi választás normatíva (B116)</t>
  </si>
  <si>
    <t>ápr. mód</t>
  </si>
  <si>
    <t>ápr mód</t>
  </si>
  <si>
    <t>Ápr mód</t>
  </si>
  <si>
    <t xml:space="preserve">     K508</t>
  </si>
  <si>
    <t>Működési célú visszatérítendáő tám nyújtása civ.</t>
  </si>
  <si>
    <t>Bácskiskun megyei munkaügyi központ tám.(közmunka és diák munka fin) (B16)</t>
  </si>
  <si>
    <t>szept mód</t>
  </si>
  <si>
    <t>Szept mód</t>
  </si>
  <si>
    <t>szept. mód</t>
  </si>
  <si>
    <t>Köznevelési intézmények működtetés vállalásával kapcsolatos támogatás</t>
  </si>
  <si>
    <t>dec mód</t>
  </si>
  <si>
    <t>Az Önkormányzat 2015. évi dologi kiadásainak részletezése feladatok szerint</t>
  </si>
  <si>
    <t>Közmunka</t>
  </si>
  <si>
    <t>Ing. Vagy. Gazd</t>
  </si>
  <si>
    <t>Művház</t>
  </si>
  <si>
    <t>Iskola</t>
  </si>
  <si>
    <t xml:space="preserve">Piac </t>
  </si>
  <si>
    <t>Mezőőr</t>
  </si>
  <si>
    <t>Konyhakert</t>
  </si>
  <si>
    <t>Köztemető</t>
  </si>
  <si>
    <t>Zöldt. Kez</t>
  </si>
  <si>
    <t>Tv . Műsor</t>
  </si>
  <si>
    <t>Igazgatási tev</t>
  </si>
  <si>
    <t>Önk. Rend</t>
  </si>
  <si>
    <t>Szabadidő sport tám.</t>
  </si>
  <si>
    <t>Helytört. Kiá.</t>
  </si>
  <si>
    <t>Város és községgazd</t>
  </si>
  <si>
    <t>Piac</t>
  </si>
  <si>
    <t>Dec. mód</t>
  </si>
  <si>
    <t>dec. mód</t>
  </si>
  <si>
    <t>Közmunka gépek</t>
  </si>
  <si>
    <t>MÁK előirányzat-módosítás 2014 évről áthúzódó bérkompenzáció (B111)</t>
  </si>
  <si>
    <t>Rác pünkösd támogatás</t>
  </si>
  <si>
    <t xml:space="preserve">Tám nemzetiségi önkor, egyház, </t>
  </si>
  <si>
    <t>Normatívák értesítők alapján összesen</t>
  </si>
  <si>
    <t>Önk. Ált működésének és ágazati feladatainak tám, értesítők alapján</t>
  </si>
  <si>
    <t>Mindösszesen:</t>
  </si>
  <si>
    <t>Működési célú visszatérítendő támogatások, kölcsönök nyújtása</t>
  </si>
  <si>
    <t>KIADÁSOK ÖSSZESEN</t>
  </si>
  <si>
    <t>KÖLTSÉGVETÉSI KIADÁSOK:</t>
  </si>
  <si>
    <t>K1.-8.</t>
  </si>
  <si>
    <t>Belterületi csapadékvíz elvezetés (DAOP) EU-s támogatás (száll. Fin)</t>
  </si>
  <si>
    <t xml:space="preserve">Járda építés </t>
  </si>
  <si>
    <t>Ingatlan vásárlás</t>
  </si>
  <si>
    <t>Vízmű épület felújítás</t>
  </si>
  <si>
    <t>K71. Ingatlanok felújítása</t>
  </si>
  <si>
    <t>Finanszíozási tartalék</t>
  </si>
  <si>
    <t>dec 31-i m.</t>
  </si>
  <si>
    <t>dec 31.-i m</t>
  </si>
  <si>
    <t>dec 31.-i m.</t>
  </si>
  <si>
    <t>dec 31. m</t>
  </si>
  <si>
    <t xml:space="preserve">    K914</t>
  </si>
  <si>
    <t>Áh-n belüli fin. Megelőlegezés viszzaf. (dec. nettó)</t>
  </si>
  <si>
    <t>dec. 31. m</t>
  </si>
  <si>
    <t>dec.31.-i m</t>
  </si>
  <si>
    <t>Konyha kert</t>
  </si>
  <si>
    <t>Finanszírozási tartalék</t>
  </si>
  <si>
    <t>B816</t>
  </si>
  <si>
    <t>Irányító szervi támogatás</t>
  </si>
  <si>
    <t>Dec. 31</t>
  </si>
  <si>
    <t>dec 31. mód</t>
  </si>
  <si>
    <t>dec. 31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</si>
</sst>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6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48"/>
      <name val="Arial"/>
      <family val="2"/>
    </font>
    <font>
      <b/>
      <i/>
      <sz val="10"/>
      <color indexed="9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7" fillId="0" borderId="17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7" xfId="0" applyFont="1" applyBorder="1" applyAlignment="1">
      <alignment/>
    </xf>
    <xf numFmtId="0" fontId="0" fillId="0" borderId="38" xfId="0" applyBorder="1" applyAlignment="1">
      <alignment/>
    </xf>
    <xf numFmtId="0" fontId="2" fillId="0" borderId="2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4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right" vertical="top" wrapText="1"/>
    </xf>
    <xf numFmtId="0" fontId="14" fillId="0" borderId="20" xfId="0" applyFont="1" applyBorder="1" applyAlignment="1">
      <alignment vertical="top" wrapText="1"/>
    </xf>
    <xf numFmtId="0" fontId="14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vertical="top" wrapText="1"/>
    </xf>
    <xf numFmtId="0" fontId="19" fillId="0" borderId="20" xfId="0" applyFont="1" applyBorder="1" applyAlignment="1">
      <alignment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right" vertical="top" wrapText="1"/>
    </xf>
    <xf numFmtId="0" fontId="19" fillId="0" borderId="42" xfId="0" applyFont="1" applyBorder="1" applyAlignment="1">
      <alignment horizontal="right" vertical="top" wrapText="1"/>
    </xf>
    <xf numFmtId="0" fontId="16" fillId="0" borderId="42" xfId="0" applyFont="1" applyBorder="1" applyAlignment="1">
      <alignment horizontal="right" vertical="top" wrapText="1"/>
    </xf>
    <xf numFmtId="0" fontId="16" fillId="0" borderId="45" xfId="0" applyFont="1" applyBorder="1" applyAlignment="1">
      <alignment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right" vertical="top" wrapText="1"/>
    </xf>
    <xf numFmtId="0" fontId="16" fillId="0" borderId="46" xfId="0" applyFont="1" applyBorder="1" applyAlignment="1">
      <alignment horizontal="right" vertical="top" wrapText="1"/>
    </xf>
    <xf numFmtId="0" fontId="19" fillId="0" borderId="47" xfId="0" applyFont="1" applyBorder="1" applyAlignment="1">
      <alignment horizontal="right" vertical="top" wrapText="1"/>
    </xf>
    <xf numFmtId="0" fontId="15" fillId="0" borderId="42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right" vertical="top" wrapText="1"/>
    </xf>
    <xf numFmtId="0" fontId="16" fillId="0" borderId="20" xfId="0" applyFont="1" applyBorder="1" applyAlignment="1">
      <alignment vertical="top" wrapText="1"/>
    </xf>
    <xf numFmtId="0" fontId="14" fillId="0" borderId="48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20" fillId="0" borderId="47" xfId="0" applyFont="1" applyBorder="1" applyAlignment="1">
      <alignment horizontal="right" vertical="top" wrapText="1"/>
    </xf>
    <xf numFmtId="0" fontId="16" fillId="0" borderId="49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0" fontId="14" fillId="0" borderId="0" xfId="0" applyFont="1" applyFill="1" applyBorder="1" applyAlignment="1">
      <alignment horizontal="right" vertical="top" wrapText="1"/>
    </xf>
    <xf numFmtId="0" fontId="19" fillId="0" borderId="42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6" fillId="0" borderId="50" xfId="0" applyFont="1" applyBorder="1" applyAlignment="1">
      <alignment horizontal="right" vertical="top" wrapText="1"/>
    </xf>
    <xf numFmtId="0" fontId="16" fillId="0" borderId="36" xfId="0" applyFont="1" applyBorder="1" applyAlignment="1">
      <alignment vertical="top" wrapText="1"/>
    </xf>
    <xf numFmtId="0" fontId="16" fillId="0" borderId="50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18" fillId="0" borderId="41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14" fillId="0" borderId="42" xfId="0" applyFont="1" applyBorder="1" applyAlignment="1">
      <alignment vertical="top" wrapText="1"/>
    </xf>
    <xf numFmtId="0" fontId="19" fillId="0" borderId="51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44" xfId="0" applyFont="1" applyBorder="1" applyAlignment="1">
      <alignment vertical="top" wrapText="1"/>
    </xf>
    <xf numFmtId="0" fontId="7" fillId="0" borderId="52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53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right" vertical="top" wrapText="1"/>
    </xf>
    <xf numFmtId="0" fontId="14" fillId="0" borderId="44" xfId="0" applyFont="1" applyBorder="1" applyAlignment="1">
      <alignment vertical="top" wrapText="1"/>
    </xf>
    <xf numFmtId="0" fontId="14" fillId="0" borderId="44" xfId="0" applyFont="1" applyBorder="1" applyAlignment="1">
      <alignment horizontal="right" vertical="top" wrapText="1"/>
    </xf>
    <xf numFmtId="0" fontId="14" fillId="0" borderId="54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0" fillId="0" borderId="42" xfId="0" applyFont="1" applyBorder="1" applyAlignment="1">
      <alignment/>
    </xf>
    <xf numFmtId="0" fontId="19" fillId="0" borderId="56" xfId="0" applyFont="1" applyBorder="1" applyAlignment="1">
      <alignment vertical="top" wrapText="1"/>
    </xf>
    <xf numFmtId="0" fontId="19" fillId="0" borderId="54" xfId="0" applyFont="1" applyBorder="1" applyAlignment="1">
      <alignment vertical="top" wrapText="1"/>
    </xf>
    <xf numFmtId="0" fontId="14" fillId="0" borderId="47" xfId="0" applyFont="1" applyBorder="1" applyAlignment="1">
      <alignment horizontal="right" vertical="top" wrapText="1"/>
    </xf>
    <xf numFmtId="0" fontId="14" fillId="0" borderId="57" xfId="0" applyFont="1" applyBorder="1" applyAlignment="1">
      <alignment horizontal="right" vertical="top" wrapText="1"/>
    </xf>
    <xf numFmtId="0" fontId="14" fillId="0" borderId="57" xfId="0" applyFont="1" applyBorder="1" applyAlignment="1">
      <alignment vertical="top" wrapText="1"/>
    </xf>
    <xf numFmtId="0" fontId="19" fillId="0" borderId="57" xfId="0" applyFont="1" applyBorder="1" applyAlignment="1">
      <alignment vertical="top" wrapText="1"/>
    </xf>
    <xf numFmtId="0" fontId="14" fillId="0" borderId="58" xfId="0" applyFont="1" applyBorder="1" applyAlignment="1">
      <alignment vertical="top" wrapText="1"/>
    </xf>
    <xf numFmtId="0" fontId="14" fillId="0" borderId="58" xfId="0" applyFont="1" applyBorder="1" applyAlignment="1">
      <alignment horizontal="right" vertical="top" wrapText="1"/>
    </xf>
    <xf numFmtId="0" fontId="12" fillId="0" borderId="59" xfId="0" applyFont="1" applyBorder="1" applyAlignment="1">
      <alignment wrapText="1"/>
    </xf>
    <xf numFmtId="0" fontId="16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56">
      <alignment/>
      <protection/>
    </xf>
    <xf numFmtId="0" fontId="3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0" fontId="21" fillId="0" borderId="0" xfId="56" applyFont="1">
      <alignment/>
      <protection/>
    </xf>
    <xf numFmtId="3" fontId="22" fillId="0" borderId="0" xfId="56" applyNumberFormat="1" applyFont="1">
      <alignment/>
      <protection/>
    </xf>
    <xf numFmtId="3" fontId="0" fillId="0" borderId="0" xfId="56" applyNumberFormat="1" applyFont="1">
      <alignment/>
      <protection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3" fillId="0" borderId="0" xfId="56" applyFont="1">
      <alignment/>
      <protection/>
    </xf>
    <xf numFmtId="3" fontId="0" fillId="0" borderId="0" xfId="56" applyNumberFormat="1">
      <alignment/>
      <protection/>
    </xf>
    <xf numFmtId="0" fontId="0" fillId="0" borderId="0" xfId="56" applyFont="1" applyFill="1" applyBorder="1">
      <alignment/>
      <protection/>
    </xf>
    <xf numFmtId="3" fontId="4" fillId="0" borderId="0" xfId="56" applyNumberFormat="1" applyFont="1">
      <alignment/>
      <protection/>
    </xf>
    <xf numFmtId="0" fontId="0" fillId="0" borderId="6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62" xfId="0" applyFont="1" applyBorder="1" applyAlignment="1">
      <alignment vertical="top" wrapText="1"/>
    </xf>
    <xf numFmtId="3" fontId="2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/>
    </xf>
    <xf numFmtId="0" fontId="10" fillId="0" borderId="0" xfId="0" applyFont="1" applyAlignment="1">
      <alignment/>
    </xf>
    <xf numFmtId="0" fontId="2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62" xfId="0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0" fontId="24" fillId="0" borderId="0" xfId="0" applyFont="1" applyAlignment="1">
      <alignment/>
    </xf>
    <xf numFmtId="0" fontId="10" fillId="0" borderId="6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62" xfId="0" applyNumberFormat="1" applyFont="1" applyBorder="1" applyAlignment="1">
      <alignment/>
    </xf>
    <xf numFmtId="0" fontId="24" fillId="0" borderId="63" xfId="0" applyFont="1" applyBorder="1" applyAlignment="1">
      <alignment/>
    </xf>
    <xf numFmtId="0" fontId="24" fillId="0" borderId="64" xfId="0" applyFont="1" applyBorder="1" applyAlignment="1">
      <alignment/>
    </xf>
    <xf numFmtId="0" fontId="24" fillId="0" borderId="65" xfId="0" applyFont="1" applyBorder="1" applyAlignment="1">
      <alignment/>
    </xf>
    <xf numFmtId="3" fontId="24" fillId="0" borderId="66" xfId="0" applyNumberFormat="1" applyFont="1" applyBorder="1" applyAlignment="1">
      <alignment/>
    </xf>
    <xf numFmtId="0" fontId="3" fillId="0" borderId="63" xfId="0" applyFont="1" applyBorder="1" applyAlignment="1">
      <alignment/>
    </xf>
    <xf numFmtId="0" fontId="0" fillId="0" borderId="64" xfId="0" applyBorder="1" applyAlignment="1">
      <alignment/>
    </xf>
    <xf numFmtId="0" fontId="3" fillId="0" borderId="64" xfId="0" applyFont="1" applyBorder="1" applyAlignment="1">
      <alignment/>
    </xf>
    <xf numFmtId="3" fontId="3" fillId="0" borderId="6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19" fillId="0" borderId="74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  <xf numFmtId="0" fontId="14" fillId="0" borderId="52" xfId="0" applyFont="1" applyBorder="1" applyAlignment="1">
      <alignment horizontal="right" vertical="top" wrapText="1"/>
    </xf>
    <xf numFmtId="0" fontId="19" fillId="0" borderId="60" xfId="0" applyFont="1" applyBorder="1" applyAlignment="1">
      <alignment vertical="top" wrapText="1"/>
    </xf>
    <xf numFmtId="0" fontId="19" fillId="0" borderId="50" xfId="0" applyFont="1" applyBorder="1" applyAlignment="1">
      <alignment vertical="top" wrapText="1"/>
    </xf>
    <xf numFmtId="0" fontId="3" fillId="0" borderId="60" xfId="0" applyFont="1" applyBorder="1" applyAlignment="1">
      <alignment horizontal="center"/>
    </xf>
    <xf numFmtId="0" fontId="0" fillId="0" borderId="0" xfId="56" applyFill="1">
      <alignment/>
      <protection/>
    </xf>
    <xf numFmtId="3" fontId="2" fillId="33" borderId="0" xfId="56" applyNumberFormat="1" applyFont="1" applyFill="1">
      <alignment/>
      <protection/>
    </xf>
    <xf numFmtId="0" fontId="2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3" fontId="0" fillId="0" borderId="0" xfId="56" applyNumberFormat="1" applyFill="1">
      <alignment/>
      <protection/>
    </xf>
    <xf numFmtId="3" fontId="2" fillId="0" borderId="0" xfId="56" applyNumberFormat="1" applyFont="1" applyFill="1">
      <alignment/>
      <protection/>
    </xf>
    <xf numFmtId="0" fontId="0" fillId="0" borderId="0" xfId="56" applyFont="1" applyAlignment="1">
      <alignment wrapText="1"/>
      <protection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77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82" xfId="0" applyFont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81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80" xfId="0" applyFont="1" applyFill="1" applyBorder="1" applyAlignment="1">
      <alignment/>
    </xf>
    <xf numFmtId="3" fontId="2" fillId="0" borderId="6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42" xfId="0" applyFont="1" applyBorder="1" applyAlignment="1">
      <alignment vertical="top" wrapText="1"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2" fillId="0" borderId="83" xfId="0" applyFont="1" applyBorder="1" applyAlignment="1">
      <alignment/>
    </xf>
    <xf numFmtId="0" fontId="0" fillId="0" borderId="85" xfId="0" applyFont="1" applyBorder="1" applyAlignment="1">
      <alignment/>
    </xf>
    <xf numFmtId="0" fontId="2" fillId="0" borderId="66" xfId="0" applyFont="1" applyBorder="1" applyAlignment="1">
      <alignment/>
    </xf>
    <xf numFmtId="0" fontId="0" fillId="0" borderId="86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6" fillId="0" borderId="47" xfId="0" applyFont="1" applyBorder="1" applyAlignment="1">
      <alignment horizontal="center" vertical="top" wrapText="1"/>
    </xf>
    <xf numFmtId="0" fontId="16" fillId="0" borderId="87" xfId="0" applyFont="1" applyBorder="1" applyAlignment="1">
      <alignment horizontal="center" vertical="top" wrapText="1"/>
    </xf>
    <xf numFmtId="0" fontId="16" fillId="0" borderId="88" xfId="0" applyFont="1" applyBorder="1" applyAlignment="1">
      <alignment horizontal="center" vertical="top" wrapText="1"/>
    </xf>
    <xf numFmtId="0" fontId="16" fillId="0" borderId="89" xfId="0" applyFont="1" applyBorder="1" applyAlignment="1">
      <alignment horizontal="center" vertical="top" wrapText="1"/>
    </xf>
    <xf numFmtId="0" fontId="16" fillId="0" borderId="90" xfId="0" applyFont="1" applyBorder="1" applyAlignment="1">
      <alignment vertical="top" wrapText="1"/>
    </xf>
    <xf numFmtId="0" fontId="16" fillId="0" borderId="91" xfId="0" applyFont="1" applyBorder="1" applyAlignment="1">
      <alignment horizontal="right" vertical="top" wrapText="1"/>
    </xf>
    <xf numFmtId="0" fontId="16" fillId="0" borderId="92" xfId="0" applyFont="1" applyBorder="1" applyAlignment="1">
      <alignment horizontal="right" vertical="top" wrapText="1"/>
    </xf>
    <xf numFmtId="0" fontId="16" fillId="0" borderId="67" xfId="0" applyFont="1" applyBorder="1" applyAlignment="1">
      <alignment horizontal="right" vertical="top" wrapText="1"/>
    </xf>
    <xf numFmtId="0" fontId="16" fillId="0" borderId="92" xfId="0" applyFont="1" applyBorder="1" applyAlignment="1">
      <alignment vertical="top" wrapText="1"/>
    </xf>
    <xf numFmtId="0" fontId="16" fillId="0" borderId="93" xfId="0" applyFont="1" applyBorder="1" applyAlignment="1">
      <alignment horizontal="right" vertical="top" wrapText="1"/>
    </xf>
    <xf numFmtId="0" fontId="2" fillId="0" borderId="17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97" xfId="0" applyFont="1" applyBorder="1" applyAlignment="1">
      <alignment/>
    </xf>
    <xf numFmtId="0" fontId="2" fillId="0" borderId="98" xfId="0" applyFont="1" applyBorder="1" applyAlignment="1">
      <alignment/>
    </xf>
    <xf numFmtId="0" fontId="2" fillId="0" borderId="99" xfId="0" applyFont="1" applyBorder="1" applyAlignment="1">
      <alignment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2" xfId="0" applyFont="1" applyBorder="1" applyAlignment="1">
      <alignment/>
    </xf>
    <xf numFmtId="0" fontId="2" fillId="0" borderId="103" xfId="0" applyFont="1" applyBorder="1" applyAlignment="1">
      <alignment/>
    </xf>
    <xf numFmtId="0" fontId="2" fillId="0" borderId="104" xfId="0" applyFont="1" applyBorder="1" applyAlignment="1">
      <alignment/>
    </xf>
    <xf numFmtId="0" fontId="3" fillId="0" borderId="81" xfId="0" applyFont="1" applyBorder="1" applyAlignment="1">
      <alignment/>
    </xf>
    <xf numFmtId="0" fontId="2" fillId="0" borderId="80" xfId="0" applyFont="1" applyBorder="1" applyAlignment="1">
      <alignment/>
    </xf>
    <xf numFmtId="0" fontId="3" fillId="0" borderId="80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95" xfId="0" applyFont="1" applyBorder="1" applyAlignment="1">
      <alignment/>
    </xf>
    <xf numFmtId="3" fontId="3" fillId="0" borderId="95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95" xfId="0" applyNumberFormat="1" applyFont="1" applyBorder="1" applyAlignment="1">
      <alignment/>
    </xf>
    <xf numFmtId="3" fontId="2" fillId="0" borderId="10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106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07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8" xfId="0" applyFont="1" applyBorder="1" applyAlignment="1">
      <alignment/>
    </xf>
    <xf numFmtId="3" fontId="0" fillId="0" borderId="108" xfId="0" applyNumberFormat="1" applyFont="1" applyFill="1" applyBorder="1" applyAlignment="1">
      <alignment/>
    </xf>
    <xf numFmtId="0" fontId="0" fillId="0" borderId="108" xfId="0" applyFont="1" applyFill="1" applyBorder="1" applyAlignment="1">
      <alignment/>
    </xf>
    <xf numFmtId="3" fontId="2" fillId="0" borderId="108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109" xfId="0" applyFont="1" applyBorder="1" applyAlignment="1">
      <alignment/>
    </xf>
    <xf numFmtId="0" fontId="0" fillId="0" borderId="109" xfId="0" applyFont="1" applyFill="1" applyBorder="1" applyAlignment="1">
      <alignment/>
    </xf>
    <xf numFmtId="3" fontId="2" fillId="0" borderId="109" xfId="0" applyNumberFormat="1" applyFont="1" applyFill="1" applyBorder="1" applyAlignment="1">
      <alignment/>
    </xf>
    <xf numFmtId="0" fontId="2" fillId="0" borderId="76" xfId="0" applyFont="1" applyBorder="1" applyAlignment="1">
      <alignment/>
    </xf>
    <xf numFmtId="0" fontId="2" fillId="0" borderId="109" xfId="0" applyFont="1" applyBorder="1" applyAlignment="1">
      <alignment/>
    </xf>
    <xf numFmtId="0" fontId="26" fillId="0" borderId="109" xfId="0" applyFont="1" applyFill="1" applyBorder="1" applyAlignment="1">
      <alignment/>
    </xf>
    <xf numFmtId="3" fontId="0" fillId="0" borderId="109" xfId="0" applyNumberFormat="1" applyFont="1" applyFill="1" applyBorder="1" applyAlignment="1">
      <alignment/>
    </xf>
    <xf numFmtId="0" fontId="2" fillId="0" borderId="109" xfId="0" applyFont="1" applyFill="1" applyBorder="1" applyAlignment="1">
      <alignment/>
    </xf>
    <xf numFmtId="0" fontId="4" fillId="0" borderId="109" xfId="0" applyFont="1" applyFill="1" applyBorder="1" applyAlignment="1">
      <alignment/>
    </xf>
    <xf numFmtId="0" fontId="2" fillId="0" borderId="106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95" xfId="0" applyFont="1" applyBorder="1" applyAlignment="1">
      <alignment/>
    </xf>
    <xf numFmtId="0" fontId="3" fillId="0" borderId="0" xfId="56" applyFont="1">
      <alignment/>
      <protection/>
    </xf>
    <xf numFmtId="0" fontId="2" fillId="0" borderId="110" xfId="0" applyFont="1" applyBorder="1" applyAlignment="1">
      <alignment/>
    </xf>
    <xf numFmtId="0" fontId="0" fillId="0" borderId="110" xfId="0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00" xfId="0" applyFont="1" applyFill="1" applyBorder="1" applyAlignment="1">
      <alignment/>
    </xf>
    <xf numFmtId="0" fontId="0" fillId="0" borderId="100" xfId="0" applyBorder="1" applyAlignment="1">
      <alignment/>
    </xf>
    <xf numFmtId="0" fontId="2" fillId="0" borderId="14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10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26" fillId="0" borderId="62" xfId="0" applyFont="1" applyFill="1" applyBorder="1" applyAlignment="1">
      <alignment/>
    </xf>
    <xf numFmtId="0" fontId="26" fillId="0" borderId="11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0" fillId="0" borderId="114" xfId="0" applyNumberFormat="1" applyFont="1" applyFill="1" applyBorder="1" applyAlignment="1">
      <alignment/>
    </xf>
    <xf numFmtId="0" fontId="26" fillId="0" borderId="115" xfId="0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14" xfId="0" applyFont="1" applyFill="1" applyBorder="1" applyAlignment="1">
      <alignment/>
    </xf>
    <xf numFmtId="3" fontId="2" fillId="0" borderId="114" xfId="0" applyNumberFormat="1" applyFont="1" applyFill="1" applyBorder="1" applyAlignment="1">
      <alignment/>
    </xf>
    <xf numFmtId="0" fontId="2" fillId="0" borderId="115" xfId="0" applyFont="1" applyFill="1" applyBorder="1" applyAlignment="1">
      <alignment/>
    </xf>
    <xf numFmtId="0" fontId="4" fillId="0" borderId="115" xfId="0" applyFont="1" applyFill="1" applyBorder="1" applyAlignment="1">
      <alignment/>
    </xf>
    <xf numFmtId="0" fontId="0" fillId="0" borderId="115" xfId="0" applyFont="1" applyFill="1" applyBorder="1" applyAlignment="1">
      <alignment/>
    </xf>
    <xf numFmtId="0" fontId="2" fillId="0" borderId="114" xfId="0" applyFont="1" applyFill="1" applyBorder="1" applyAlignment="1">
      <alignment/>
    </xf>
    <xf numFmtId="0" fontId="3" fillId="0" borderId="104" xfId="0" applyFont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116" xfId="0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0" fillId="0" borderId="117" xfId="0" applyFont="1" applyBorder="1" applyAlignment="1">
      <alignment/>
    </xf>
    <xf numFmtId="0" fontId="0" fillId="0" borderId="94" xfId="0" applyFont="1" applyBorder="1" applyAlignment="1">
      <alignment/>
    </xf>
    <xf numFmtId="3" fontId="0" fillId="0" borderId="109" xfId="0" applyNumberFormat="1" applyFont="1" applyBorder="1" applyAlignment="1">
      <alignment/>
    </xf>
    <xf numFmtId="3" fontId="0" fillId="0" borderId="95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3" fontId="0" fillId="0" borderId="105" xfId="0" applyNumberFormat="1" applyFont="1" applyBorder="1" applyAlignment="1">
      <alignment/>
    </xf>
    <xf numFmtId="3" fontId="2" fillId="0" borderId="119" xfId="0" applyNumberFormat="1" applyFont="1" applyBorder="1" applyAlignment="1">
      <alignment/>
    </xf>
    <xf numFmtId="3" fontId="0" fillId="0" borderId="117" xfId="0" applyNumberFormat="1" applyFont="1" applyBorder="1" applyAlignment="1">
      <alignment/>
    </xf>
    <xf numFmtId="3" fontId="0" fillId="0" borderId="9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119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20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0" fontId="4" fillId="0" borderId="0" xfId="56" applyFont="1">
      <alignment/>
      <protection/>
    </xf>
    <xf numFmtId="0" fontId="2" fillId="0" borderId="121" xfId="0" applyFont="1" applyBorder="1" applyAlignment="1">
      <alignment/>
    </xf>
    <xf numFmtId="0" fontId="2" fillId="0" borderId="122" xfId="0" applyFont="1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70" xfId="0" applyFont="1" applyBorder="1" applyAlignment="1">
      <alignment/>
    </xf>
    <xf numFmtId="0" fontId="10" fillId="0" borderId="71" xfId="0" applyFont="1" applyBorder="1" applyAlignment="1">
      <alignment/>
    </xf>
    <xf numFmtId="3" fontId="3" fillId="0" borderId="125" xfId="0" applyNumberFormat="1" applyFont="1" applyBorder="1" applyAlignment="1">
      <alignment/>
    </xf>
    <xf numFmtId="0" fontId="3" fillId="0" borderId="70" xfId="0" applyFont="1" applyBorder="1" applyAlignment="1">
      <alignment/>
    </xf>
    <xf numFmtId="3" fontId="3" fillId="0" borderId="126" xfId="0" applyNumberFormat="1" applyFont="1" applyBorder="1" applyAlignment="1">
      <alignment/>
    </xf>
    <xf numFmtId="3" fontId="3" fillId="0" borderId="127" xfId="0" applyNumberFormat="1" applyFont="1" applyBorder="1" applyAlignment="1">
      <alignment/>
    </xf>
    <xf numFmtId="3" fontId="3" fillId="0" borderId="128" xfId="0" applyNumberFormat="1" applyFont="1" applyBorder="1" applyAlignment="1">
      <alignment/>
    </xf>
    <xf numFmtId="3" fontId="3" fillId="0" borderId="129" xfId="0" applyNumberFormat="1" applyFont="1" applyBorder="1" applyAlignment="1">
      <alignment/>
    </xf>
    <xf numFmtId="0" fontId="0" fillId="0" borderId="125" xfId="0" applyBorder="1" applyAlignment="1">
      <alignment/>
    </xf>
    <xf numFmtId="0" fontId="0" fillId="0" borderId="125" xfId="0" applyFill="1" applyBorder="1" applyAlignment="1">
      <alignment/>
    </xf>
    <xf numFmtId="0" fontId="2" fillId="0" borderId="125" xfId="0" applyFont="1" applyBorder="1" applyAlignment="1">
      <alignment/>
    </xf>
    <xf numFmtId="0" fontId="0" fillId="0" borderId="125" xfId="0" applyFont="1" applyBorder="1" applyAlignment="1">
      <alignment/>
    </xf>
    <xf numFmtId="0" fontId="3" fillId="0" borderId="125" xfId="0" applyFont="1" applyFill="1" applyBorder="1" applyAlignment="1">
      <alignment/>
    </xf>
    <xf numFmtId="0" fontId="3" fillId="0" borderId="125" xfId="0" applyFont="1" applyBorder="1" applyAlignment="1">
      <alignment/>
    </xf>
    <xf numFmtId="0" fontId="10" fillId="0" borderId="125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0" xfId="0" applyFont="1" applyBorder="1" applyAlignment="1">
      <alignment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0" fillId="0" borderId="83" xfId="0" applyBorder="1" applyAlignment="1">
      <alignment/>
    </xf>
    <xf numFmtId="0" fontId="0" fillId="0" borderId="68" xfId="0" applyBorder="1" applyAlignment="1">
      <alignment/>
    </xf>
    <xf numFmtId="0" fontId="0" fillId="0" borderId="132" xfId="0" applyBorder="1" applyAlignment="1">
      <alignment/>
    </xf>
    <xf numFmtId="0" fontId="2" fillId="0" borderId="133" xfId="0" applyFont="1" applyFill="1" applyBorder="1" applyAlignment="1">
      <alignment/>
    </xf>
    <xf numFmtId="0" fontId="4" fillId="0" borderId="134" xfId="0" applyFont="1" applyBorder="1" applyAlignment="1">
      <alignment/>
    </xf>
    <xf numFmtId="0" fontId="4" fillId="0" borderId="125" xfId="0" applyFont="1" applyBorder="1" applyAlignment="1">
      <alignment/>
    </xf>
    <xf numFmtId="0" fontId="2" fillId="0" borderId="125" xfId="0" applyFont="1" applyFill="1" applyBorder="1" applyAlignment="1">
      <alignment/>
    </xf>
    <xf numFmtId="0" fontId="0" fillId="0" borderId="128" xfId="0" applyBorder="1" applyAlignment="1">
      <alignment/>
    </xf>
    <xf numFmtId="0" fontId="2" fillId="0" borderId="128" xfId="0" applyFont="1" applyBorder="1" applyAlignment="1">
      <alignment/>
    </xf>
    <xf numFmtId="0" fontId="2" fillId="0" borderId="129" xfId="0" applyFont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12" xfId="0" applyFont="1" applyFill="1" applyBorder="1" applyAlignment="1">
      <alignment/>
    </xf>
    <xf numFmtId="0" fontId="65" fillId="0" borderId="42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0" fontId="3" fillId="0" borderId="135" xfId="0" applyFont="1" applyBorder="1" applyAlignment="1">
      <alignment/>
    </xf>
    <xf numFmtId="0" fontId="3" fillId="0" borderId="136" xfId="0" applyFont="1" applyBorder="1" applyAlignment="1">
      <alignment/>
    </xf>
    <xf numFmtId="0" fontId="3" fillId="0" borderId="137" xfId="0" applyFont="1" applyBorder="1" applyAlignment="1">
      <alignment/>
    </xf>
    <xf numFmtId="0" fontId="3" fillId="0" borderId="138" xfId="0" applyFont="1" applyFill="1" applyBorder="1" applyAlignment="1">
      <alignment/>
    </xf>
    <xf numFmtId="49" fontId="2" fillId="0" borderId="139" xfId="0" applyNumberFormat="1" applyFont="1" applyBorder="1" applyAlignment="1">
      <alignment/>
    </xf>
    <xf numFmtId="49" fontId="2" fillId="0" borderId="83" xfId="0" applyNumberFormat="1" applyFont="1" applyBorder="1" applyAlignment="1">
      <alignment/>
    </xf>
    <xf numFmtId="0" fontId="3" fillId="0" borderId="140" xfId="0" applyFont="1" applyBorder="1" applyAlignment="1">
      <alignment horizontal="center"/>
    </xf>
    <xf numFmtId="0" fontId="3" fillId="0" borderId="141" xfId="0" applyFont="1" applyBorder="1" applyAlignment="1">
      <alignment horizontal="center"/>
    </xf>
    <xf numFmtId="0" fontId="3" fillId="0" borderId="1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0" fontId="2" fillId="0" borderId="143" xfId="0" applyFont="1" applyBorder="1" applyAlignment="1">
      <alignment/>
    </xf>
    <xf numFmtId="0" fontId="2" fillId="0" borderId="144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4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5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19" fillId="0" borderId="58" xfId="0" applyFont="1" applyBorder="1" applyAlignment="1">
      <alignment horizontal="right" vertical="top" wrapText="1"/>
    </xf>
    <xf numFmtId="0" fontId="19" fillId="0" borderId="47" xfId="0" applyFont="1" applyBorder="1" applyAlignment="1">
      <alignment horizontal="right" vertical="top" wrapText="1"/>
    </xf>
    <xf numFmtId="0" fontId="14" fillId="0" borderId="5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9" fillId="0" borderId="53" xfId="0" applyFont="1" applyBorder="1" applyAlignment="1">
      <alignment horizontal="right" vertical="top" wrapText="1"/>
    </xf>
    <xf numFmtId="0" fontId="19" fillId="0" borderId="50" xfId="0" applyFont="1" applyBorder="1" applyAlignment="1">
      <alignment horizontal="right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right" vertical="top" wrapText="1"/>
    </xf>
    <xf numFmtId="0" fontId="14" fillId="0" borderId="50" xfId="0" applyFont="1" applyBorder="1" applyAlignment="1">
      <alignment horizontal="right" vertical="top" wrapText="1"/>
    </xf>
    <xf numFmtId="0" fontId="14" fillId="0" borderId="54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3" fillId="0" borderId="146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147" xfId="0" applyFont="1" applyBorder="1" applyAlignment="1">
      <alignment horizontal="center" wrapText="1"/>
    </xf>
    <xf numFmtId="0" fontId="0" fillId="0" borderId="116" xfId="0" applyFont="1" applyBorder="1" applyAlignment="1">
      <alignment horizontal="center" wrapText="1"/>
    </xf>
    <xf numFmtId="0" fontId="2" fillId="0" borderId="148" xfId="0" applyFont="1" applyBorder="1" applyAlignment="1">
      <alignment horizontal="center" wrapText="1"/>
    </xf>
    <xf numFmtId="0" fontId="0" fillId="0" borderId="113" xfId="0" applyFont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60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36" xfId="56" applyFont="1" applyBorder="1" applyAlignment="1">
      <alignment horizontal="center"/>
      <protection/>
    </xf>
    <xf numFmtId="0" fontId="2" fillId="0" borderId="25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149" xfId="0" applyFont="1" applyBorder="1" applyAlignment="1">
      <alignment horizontal="center" vertical="center" textRotation="90" shrinkToFit="1"/>
    </xf>
    <xf numFmtId="0" fontId="13" fillId="0" borderId="43" xfId="0" applyFont="1" applyBorder="1" applyAlignment="1">
      <alignment horizontal="center" vertical="center" textRotation="90" shrinkToFit="1"/>
    </xf>
    <xf numFmtId="0" fontId="16" fillId="0" borderId="6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16" fillId="0" borderId="60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50" xfId="0" applyFont="1" applyBorder="1" applyAlignment="1">
      <alignment vertical="top" wrapText="1"/>
    </xf>
    <xf numFmtId="0" fontId="19" fillId="0" borderId="60" xfId="0" applyFont="1" applyBorder="1" applyAlignment="1">
      <alignment vertical="top" wrapText="1"/>
    </xf>
    <xf numFmtId="0" fontId="19" fillId="0" borderId="50" xfId="0" applyFont="1" applyBorder="1" applyAlignment="1">
      <alignment vertical="top" wrapText="1"/>
    </xf>
    <xf numFmtId="0" fontId="16" fillId="0" borderId="104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42" xfId="0" applyFont="1" applyBorder="1" applyAlignment="1">
      <alignment vertical="top" wrapText="1"/>
    </xf>
    <xf numFmtId="0" fontId="17" fillId="0" borderId="150" xfId="0" applyFont="1" applyBorder="1" applyAlignment="1">
      <alignment horizontal="center" vertical="top" wrapText="1"/>
    </xf>
    <xf numFmtId="0" fontId="17" fillId="0" borderId="151" xfId="0" applyFont="1" applyBorder="1" applyAlignment="1">
      <alignment horizontal="center" vertical="top" wrapText="1"/>
    </xf>
    <xf numFmtId="0" fontId="17" fillId="0" borderId="152" xfId="0" applyFont="1" applyBorder="1" applyAlignment="1">
      <alignment horizontal="center" vertical="top" wrapText="1"/>
    </xf>
    <xf numFmtId="0" fontId="16" fillId="0" borderId="153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23" xfId="0" applyFont="1" applyBorder="1" applyAlignment="1">
      <alignment vertical="top" wrapText="1"/>
    </xf>
    <xf numFmtId="0" fontId="16" fillId="0" borderId="62" xfId="0" applyFont="1" applyBorder="1" applyAlignment="1">
      <alignment vertical="top" wrapText="1"/>
    </xf>
    <xf numFmtId="0" fontId="6" fillId="0" borderId="6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endszergazda\Asztal\2015%20ktgvet&#233;s\2015%20k&#246;lts&#233;gvet&#233;si%20t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Támogat."/>
      <sheetName val="Működési bev"/>
      <sheetName val="Int.bev"/>
      <sheetName val="köt.műk.bev"/>
      <sheetName val="Kiadások"/>
      <sheetName val="Személyi jutt"/>
      <sheetName val="Beruh,felúj"/>
      <sheetName val="Dologi kiad"/>
      <sheetName val="Dol. önk rész"/>
      <sheetName val="Int.kiad"/>
      <sheetName val="kötelező műk kiad"/>
      <sheetName val="Bevételi ei.telj"/>
      <sheetName val="Kiadási ei telj."/>
      <sheetName val="Ktg.mérl"/>
      <sheetName val="Adósságot kel."/>
      <sheetName val="Közvetlen tám"/>
      <sheetName val="több éves kih."/>
      <sheetName val="adott támog."/>
    </sheetNames>
    <sheetDataSet>
      <sheetData sheetId="6">
        <row r="21">
          <cell r="H21">
            <v>129466</v>
          </cell>
        </row>
        <row r="26">
          <cell r="H26">
            <v>32983</v>
          </cell>
        </row>
      </sheetData>
      <sheetData sheetId="8">
        <row r="27">
          <cell r="I27">
            <v>85862.7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6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6.7109375" style="1" customWidth="1"/>
    <col min="2" max="2" width="6.00390625" style="0" customWidth="1"/>
    <col min="3" max="3" width="6.140625" style="0" customWidth="1"/>
    <col min="4" max="4" width="69.8515625" style="0" customWidth="1"/>
    <col min="6" max="6" width="14.140625" style="0" bestFit="1" customWidth="1"/>
    <col min="7" max="7" width="12.140625" style="1" customWidth="1"/>
    <col min="8" max="8" width="11.00390625" style="1" customWidth="1"/>
    <col min="9" max="9" width="11.00390625" style="0" customWidth="1"/>
    <col min="10" max="10" width="10.57421875" style="0" customWidth="1"/>
  </cols>
  <sheetData>
    <row r="1" spans="1:10" ht="23.25" customHeight="1" thickTop="1">
      <c r="A1" s="440" t="s">
        <v>37</v>
      </c>
      <c r="B1" s="441"/>
      <c r="C1" s="441"/>
      <c r="D1" s="441"/>
      <c r="E1" s="441"/>
      <c r="F1" s="441"/>
      <c r="G1" s="392"/>
      <c r="H1" s="393"/>
      <c r="I1" s="394"/>
      <c r="J1" s="395"/>
    </row>
    <row r="2" spans="1:10" ht="26.25" customHeight="1" thickBot="1">
      <c r="A2" s="442" t="s">
        <v>402</v>
      </c>
      <c r="B2" s="443"/>
      <c r="C2" s="443"/>
      <c r="D2" s="443"/>
      <c r="E2" s="443"/>
      <c r="F2" s="443"/>
      <c r="G2" s="286" t="s">
        <v>438</v>
      </c>
      <c r="H2" s="275" t="s">
        <v>443</v>
      </c>
      <c r="I2" s="68" t="s">
        <v>464</v>
      </c>
      <c r="J2" s="438" t="s">
        <v>495</v>
      </c>
    </row>
    <row r="3" spans="1:10" ht="26.25" customHeight="1" thickBot="1">
      <c r="A3" s="396" t="s">
        <v>210</v>
      </c>
      <c r="B3" s="56" t="s">
        <v>211</v>
      </c>
      <c r="C3" s="61"/>
      <c r="D3" s="62"/>
      <c r="E3" s="20"/>
      <c r="F3" s="57">
        <f>SUM(E4:E6)</f>
        <v>162558</v>
      </c>
      <c r="G3" s="287">
        <v>226019</v>
      </c>
      <c r="H3" s="291">
        <f>SUM(H4:H6)</f>
        <v>231637</v>
      </c>
      <c r="I3" s="329">
        <f>SUM(I4:I6)</f>
        <v>236332</v>
      </c>
      <c r="J3" s="413">
        <v>241091</v>
      </c>
    </row>
    <row r="4" spans="1:10" ht="26.25" customHeight="1">
      <c r="A4" s="397"/>
      <c r="B4" s="63" t="s">
        <v>212</v>
      </c>
      <c r="C4" s="63" t="s">
        <v>395</v>
      </c>
      <c r="D4" s="64"/>
      <c r="E4" s="6">
        <v>137782</v>
      </c>
      <c r="F4" s="252"/>
      <c r="G4" s="288">
        <v>137782</v>
      </c>
      <c r="H4" s="332">
        <v>136481</v>
      </c>
      <c r="I4" s="10">
        <v>137781</v>
      </c>
      <c r="J4" s="409">
        <v>137347</v>
      </c>
    </row>
    <row r="5" spans="1:10" ht="26.25" customHeight="1">
      <c r="A5" s="397"/>
      <c r="B5" s="63"/>
      <c r="C5" s="63" t="s">
        <v>471</v>
      </c>
      <c r="D5" s="64"/>
      <c r="E5" s="6">
        <v>1051</v>
      </c>
      <c r="F5" s="235"/>
      <c r="G5" s="288">
        <v>5497</v>
      </c>
      <c r="H5" s="332">
        <v>8877</v>
      </c>
      <c r="I5" s="10">
        <v>10877</v>
      </c>
      <c r="J5" s="409">
        <v>13426</v>
      </c>
    </row>
    <row r="6" spans="1:10" ht="26.25" customHeight="1" thickBot="1">
      <c r="A6" s="397"/>
      <c r="B6" s="63" t="s">
        <v>398</v>
      </c>
      <c r="C6" s="63" t="s">
        <v>399</v>
      </c>
      <c r="D6" s="64"/>
      <c r="E6" s="253">
        <v>23725</v>
      </c>
      <c r="F6" s="236"/>
      <c r="G6" s="288">
        <v>82740</v>
      </c>
      <c r="H6" s="332">
        <v>86279</v>
      </c>
      <c r="I6" s="10">
        <v>87674</v>
      </c>
      <c r="J6" s="409">
        <v>90318</v>
      </c>
    </row>
    <row r="7" spans="1:10" s="1" customFormat="1" ht="26.25" customHeight="1" thickBot="1">
      <c r="A7" s="396" t="s">
        <v>214</v>
      </c>
      <c r="B7" s="56" t="s">
        <v>215</v>
      </c>
      <c r="C7" s="56"/>
      <c r="D7" s="162"/>
      <c r="E7" s="8"/>
      <c r="F7" s="60">
        <f>(E8)</f>
        <v>25395</v>
      </c>
      <c r="G7" s="289">
        <v>25395</v>
      </c>
      <c r="H7" s="291">
        <v>25395</v>
      </c>
      <c r="I7" s="329">
        <v>25395</v>
      </c>
      <c r="J7" s="413">
        <v>25395</v>
      </c>
    </row>
    <row r="8" spans="1:10" s="5" customFormat="1" ht="26.25" customHeight="1" thickBot="1">
      <c r="A8" s="398"/>
      <c r="B8" s="61" t="s">
        <v>238</v>
      </c>
      <c r="C8" s="61" t="s">
        <v>239</v>
      </c>
      <c r="D8" s="62"/>
      <c r="E8" s="170">
        <v>25395</v>
      </c>
      <c r="F8" s="59"/>
      <c r="G8" s="288"/>
      <c r="H8" s="291"/>
      <c r="I8" s="328"/>
      <c r="J8" s="411"/>
    </row>
    <row r="9" spans="1:10" s="1" customFormat="1" ht="26.25" customHeight="1" thickBot="1">
      <c r="A9" s="396" t="s">
        <v>216</v>
      </c>
      <c r="B9" s="56" t="s">
        <v>70</v>
      </c>
      <c r="C9" s="56"/>
      <c r="D9" s="162"/>
      <c r="E9" s="8"/>
      <c r="F9" s="60">
        <f>(E10+E14)</f>
        <v>55810</v>
      </c>
      <c r="G9" s="289">
        <v>55810</v>
      </c>
      <c r="H9" s="291">
        <v>52810</v>
      </c>
      <c r="I9" s="329">
        <f>SUM(I11:I14)</f>
        <v>53310</v>
      </c>
      <c r="J9" s="413">
        <v>53310</v>
      </c>
    </row>
    <row r="10" spans="1:10" s="5" customFormat="1" ht="26.25" customHeight="1">
      <c r="A10" s="399"/>
      <c r="B10" s="63" t="s">
        <v>217</v>
      </c>
      <c r="C10" s="63" t="s">
        <v>218</v>
      </c>
      <c r="D10" s="64"/>
      <c r="E10" s="139">
        <f>SUM(E11:E13)</f>
        <v>54510</v>
      </c>
      <c r="F10" s="58"/>
      <c r="G10" s="288"/>
      <c r="H10" s="291"/>
      <c r="I10" s="328"/>
      <c r="J10" s="411"/>
    </row>
    <row r="11" spans="1:10" s="5" customFormat="1" ht="26.25" customHeight="1">
      <c r="A11" s="399"/>
      <c r="B11" s="63"/>
      <c r="C11" s="63" t="s">
        <v>219</v>
      </c>
      <c r="D11" s="64" t="s">
        <v>220</v>
      </c>
      <c r="E11" s="139">
        <v>48000</v>
      </c>
      <c r="F11" s="58"/>
      <c r="G11" s="288"/>
      <c r="H11" s="332">
        <v>45000</v>
      </c>
      <c r="I11" s="328">
        <v>45000</v>
      </c>
      <c r="J11" s="411"/>
    </row>
    <row r="12" spans="1:10" s="5" customFormat="1" ht="26.25" customHeight="1">
      <c r="A12" s="399"/>
      <c r="B12" s="63"/>
      <c r="C12" s="63" t="s">
        <v>221</v>
      </c>
      <c r="D12" s="64" t="s">
        <v>222</v>
      </c>
      <c r="E12" s="139">
        <v>6500</v>
      </c>
      <c r="F12" s="58"/>
      <c r="G12" s="288"/>
      <c r="H12" s="291"/>
      <c r="I12" s="328">
        <v>7000</v>
      </c>
      <c r="J12" s="411"/>
    </row>
    <row r="13" spans="1:10" s="5" customFormat="1" ht="26.25" customHeight="1">
      <c r="A13" s="399"/>
      <c r="B13" s="63"/>
      <c r="C13" s="63" t="s">
        <v>223</v>
      </c>
      <c r="D13" s="64" t="s">
        <v>224</v>
      </c>
      <c r="E13" s="139">
        <v>10</v>
      </c>
      <c r="F13" s="58"/>
      <c r="G13" s="288"/>
      <c r="H13" s="291"/>
      <c r="I13" s="328">
        <v>10</v>
      </c>
      <c r="J13" s="411"/>
    </row>
    <row r="14" spans="1:10" s="5" customFormat="1" ht="26.25" customHeight="1" thickBot="1">
      <c r="A14" s="399"/>
      <c r="B14" s="63" t="s">
        <v>225</v>
      </c>
      <c r="C14" s="63" t="s">
        <v>226</v>
      </c>
      <c r="D14" s="64"/>
      <c r="E14" s="156">
        <v>1300</v>
      </c>
      <c r="F14" s="58"/>
      <c r="G14" s="288"/>
      <c r="H14" s="291"/>
      <c r="I14" s="328">
        <v>1300</v>
      </c>
      <c r="J14" s="411"/>
    </row>
    <row r="15" spans="1:10" ht="18" customHeight="1" thickBot="1">
      <c r="A15" s="396" t="s">
        <v>227</v>
      </c>
      <c r="B15" s="56" t="s">
        <v>39</v>
      </c>
      <c r="C15" s="61"/>
      <c r="D15" s="62"/>
      <c r="E15" s="20"/>
      <c r="F15" s="57">
        <v>27680</v>
      </c>
      <c r="G15" s="289">
        <v>29180</v>
      </c>
      <c r="H15" s="291">
        <v>29180</v>
      </c>
      <c r="I15" s="329">
        <v>27956</v>
      </c>
      <c r="J15" s="412">
        <v>27956</v>
      </c>
    </row>
    <row r="16" spans="1:10" s="4" customFormat="1" ht="18" customHeight="1" thickBot="1">
      <c r="A16" s="396" t="s">
        <v>228</v>
      </c>
      <c r="B16" s="56" t="s">
        <v>229</v>
      </c>
      <c r="C16" s="56"/>
      <c r="D16" s="162"/>
      <c r="E16" s="56"/>
      <c r="F16" s="60">
        <v>112</v>
      </c>
      <c r="G16" s="289">
        <v>112</v>
      </c>
      <c r="H16" s="291">
        <v>112</v>
      </c>
      <c r="I16" s="329">
        <v>112</v>
      </c>
      <c r="J16" s="413">
        <v>112</v>
      </c>
    </row>
    <row r="17" spans="1:10" s="5" customFormat="1" ht="18" customHeight="1" thickBot="1">
      <c r="A17" s="203"/>
      <c r="B17" s="186" t="s">
        <v>230</v>
      </c>
      <c r="C17" s="63" t="s">
        <v>231</v>
      </c>
      <c r="D17" s="155"/>
      <c r="E17" s="254">
        <v>112</v>
      </c>
      <c r="F17" s="185"/>
      <c r="G17" s="288"/>
      <c r="H17" s="291"/>
      <c r="I17" s="328"/>
      <c r="J17" s="411"/>
    </row>
    <row r="18" spans="1:10" s="163" customFormat="1" ht="18" customHeight="1" thickBot="1">
      <c r="A18" s="396" t="s">
        <v>232</v>
      </c>
      <c r="B18" s="168" t="s">
        <v>233</v>
      </c>
      <c r="C18" s="61"/>
      <c r="D18" s="62"/>
      <c r="E18" s="61"/>
      <c r="F18" s="60">
        <f>(E19)</f>
        <v>500</v>
      </c>
      <c r="G18" s="289">
        <v>1250</v>
      </c>
      <c r="H18" s="291">
        <v>1250</v>
      </c>
      <c r="I18" s="329">
        <v>2050</v>
      </c>
      <c r="J18" s="413">
        <v>2050</v>
      </c>
    </row>
    <row r="19" spans="1:10" s="163" customFormat="1" ht="18" customHeight="1" thickBot="1">
      <c r="A19" s="400"/>
      <c r="B19" s="186" t="s">
        <v>234</v>
      </c>
      <c r="C19" s="63" t="s">
        <v>235</v>
      </c>
      <c r="D19" s="165"/>
      <c r="E19" s="139">
        <v>500</v>
      </c>
      <c r="F19" s="167"/>
      <c r="G19" s="288"/>
      <c r="H19" s="291"/>
      <c r="I19" s="235"/>
      <c r="J19" s="414"/>
    </row>
    <row r="20" spans="1:10" ht="18" customHeight="1" thickBot="1">
      <c r="A20" s="396" t="s">
        <v>236</v>
      </c>
      <c r="B20" s="56" t="s">
        <v>237</v>
      </c>
      <c r="C20" s="61"/>
      <c r="D20" s="62"/>
      <c r="E20" s="20"/>
      <c r="F20" s="60">
        <v>4728</v>
      </c>
      <c r="G20" s="289">
        <v>4728</v>
      </c>
      <c r="H20" s="291">
        <v>4728</v>
      </c>
      <c r="I20" s="330">
        <v>0</v>
      </c>
      <c r="J20" s="412">
        <v>0</v>
      </c>
    </row>
    <row r="21" spans="1:10" s="5" customFormat="1" ht="18" customHeight="1" thickBot="1">
      <c r="A21" s="401"/>
      <c r="B21" s="172" t="s">
        <v>240</v>
      </c>
      <c r="C21" s="172" t="s">
        <v>241</v>
      </c>
      <c r="D21" s="173"/>
      <c r="E21" s="157">
        <v>4728</v>
      </c>
      <c r="F21" s="174"/>
      <c r="G21" s="288"/>
      <c r="H21" s="291"/>
      <c r="I21" s="328"/>
      <c r="J21" s="411"/>
    </row>
    <row r="22" spans="1:10" s="171" customFormat="1" ht="18" customHeight="1" thickBot="1" thickTop="1">
      <c r="A22" s="177" t="s">
        <v>246</v>
      </c>
      <c r="B22" s="178" t="s">
        <v>247</v>
      </c>
      <c r="C22" s="178"/>
      <c r="D22" s="179"/>
      <c r="E22" s="178"/>
      <c r="F22" s="180">
        <f>(F3+F7+F9+F15+F16+F18+F20)</f>
        <v>276783</v>
      </c>
      <c r="G22" s="290">
        <f>(G3+G7+G9+G15+G16+G18+G20)</f>
        <v>342494</v>
      </c>
      <c r="H22" s="292">
        <f>(H3+H7+H9+H15+H16+H18+H20)</f>
        <v>345112</v>
      </c>
      <c r="I22" s="331">
        <f>(I3+I7+I9+I15+I16+I18+I20)</f>
        <v>345155</v>
      </c>
      <c r="J22" s="402">
        <f>(J3+J7+J9+J15+J16+J18+J20)</f>
        <v>349914</v>
      </c>
    </row>
    <row r="23" spans="1:10" ht="18" customHeight="1" thickBot="1" thickTop="1">
      <c r="A23" s="403" t="s">
        <v>242</v>
      </c>
      <c r="B23" s="175" t="s">
        <v>243</v>
      </c>
      <c r="C23" s="175"/>
      <c r="D23" s="165"/>
      <c r="E23" s="3"/>
      <c r="F23" s="176"/>
      <c r="G23" s="288"/>
      <c r="H23" s="291"/>
      <c r="I23" s="10"/>
      <c r="J23" s="413">
        <v>122907</v>
      </c>
    </row>
    <row r="24" spans="1:10" s="5" customFormat="1" ht="18" customHeight="1">
      <c r="A24" s="401"/>
      <c r="B24" s="172" t="s">
        <v>244</v>
      </c>
      <c r="C24" s="172" t="s">
        <v>245</v>
      </c>
      <c r="D24" s="173"/>
      <c r="E24" s="157"/>
      <c r="F24" s="282">
        <v>13189</v>
      </c>
      <c r="G24" s="289">
        <v>3356</v>
      </c>
      <c r="H24" s="291">
        <v>3356</v>
      </c>
      <c r="I24" s="329">
        <v>3356</v>
      </c>
      <c r="J24" s="412">
        <v>3356</v>
      </c>
    </row>
    <row r="25" spans="1:10" s="5" customFormat="1" ht="18" customHeight="1" thickBot="1">
      <c r="A25" s="399"/>
      <c r="B25" s="63" t="s">
        <v>493</v>
      </c>
      <c r="C25" s="63" t="s">
        <v>494</v>
      </c>
      <c r="D25" s="63"/>
      <c r="E25" s="139"/>
      <c r="F25" s="433"/>
      <c r="G25" s="434"/>
      <c r="H25" s="435"/>
      <c r="I25" s="436"/>
      <c r="J25" s="437">
        <v>119551</v>
      </c>
    </row>
    <row r="26" spans="1:10" ht="18" customHeight="1" thickBot="1" thickTop="1">
      <c r="A26" s="181" t="s">
        <v>45</v>
      </c>
      <c r="B26" s="182"/>
      <c r="C26" s="182"/>
      <c r="D26" s="182"/>
      <c r="E26" s="183"/>
      <c r="F26" s="184">
        <f>(F22+F24)</f>
        <v>289972</v>
      </c>
      <c r="G26" s="404">
        <f>SUM(G22:G24)</f>
        <v>345850</v>
      </c>
      <c r="H26" s="405">
        <f>SUM(H22:H24)</f>
        <v>348468</v>
      </c>
      <c r="I26" s="406">
        <f>SUM(I22:I24)</f>
        <v>348511</v>
      </c>
      <c r="J26" s="407">
        <f>SUM(J22:J24)-J24</f>
        <v>472821</v>
      </c>
    </row>
    <row r="27" ht="13.5" thickTop="1"/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&amp;R1.sz. melléklet
e Ft- 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71"/>
  <sheetViews>
    <sheetView zoomScalePageLayoutView="0" workbookViewId="0" topLeftCell="A1">
      <selection activeCell="D78" sqref="D78"/>
    </sheetView>
  </sheetViews>
  <sheetFormatPr defaultColWidth="9.140625" defaultRowHeight="12.75"/>
  <cols>
    <col min="1" max="1" width="9.00390625" style="5" customWidth="1"/>
    <col min="2" max="2" width="49.421875" style="5" customWidth="1"/>
    <col min="3" max="3" width="9.140625" style="5" customWidth="1"/>
    <col min="4" max="4" width="16.28125" style="5" customWidth="1"/>
    <col min="5" max="5" width="9.140625" style="1" customWidth="1"/>
    <col min="6" max="6" width="10.140625" style="1" customWidth="1"/>
    <col min="7" max="7" width="9.140625" style="5" customWidth="1"/>
    <col min="8" max="8" width="10.421875" style="5" customWidth="1"/>
    <col min="9" max="16384" width="9.140625" style="5" customWidth="1"/>
  </cols>
  <sheetData>
    <row r="1" spans="1:4" ht="15.75">
      <c r="A1" s="449" t="s">
        <v>85</v>
      </c>
      <c r="B1" s="449"/>
      <c r="C1" s="449"/>
      <c r="D1" s="449"/>
    </row>
    <row r="2" spans="1:4" ht="16.5" thickBot="1">
      <c r="A2" s="449" t="s">
        <v>402</v>
      </c>
      <c r="B2" s="449"/>
      <c r="C2" s="449"/>
      <c r="D2" s="449"/>
    </row>
    <row r="3" spans="1:8" ht="15" customHeight="1">
      <c r="A3" s="491" t="s">
        <v>82</v>
      </c>
      <c r="B3" s="492"/>
      <c r="C3" s="492"/>
      <c r="D3" s="493"/>
      <c r="E3" s="293" t="s">
        <v>436</v>
      </c>
      <c r="F3" s="274" t="s">
        <v>444</v>
      </c>
      <c r="G3" s="273" t="s">
        <v>446</v>
      </c>
      <c r="H3" s="429" t="s">
        <v>483</v>
      </c>
    </row>
    <row r="4" spans="1:8" ht="12.75">
      <c r="A4" s="68" t="s">
        <v>181</v>
      </c>
      <c r="B4" s="66" t="s">
        <v>48</v>
      </c>
      <c r="C4" s="54"/>
      <c r="D4" s="26">
        <v>47476</v>
      </c>
      <c r="E4" s="244">
        <v>91415</v>
      </c>
      <c r="F4" s="294">
        <v>93027</v>
      </c>
      <c r="G4" s="26">
        <v>92566</v>
      </c>
      <c r="H4" s="430">
        <v>91716</v>
      </c>
    </row>
    <row r="5" spans="1:8" ht="12.75">
      <c r="A5" s="68" t="s">
        <v>180</v>
      </c>
      <c r="B5" s="66" t="s">
        <v>182</v>
      </c>
      <c r="C5" s="54"/>
      <c r="D5" s="26">
        <v>10886</v>
      </c>
      <c r="E5" s="244">
        <v>16818</v>
      </c>
      <c r="F5" s="294">
        <v>16814</v>
      </c>
      <c r="G5" s="26">
        <v>16824</v>
      </c>
      <c r="H5" s="430">
        <v>16824</v>
      </c>
    </row>
    <row r="6" spans="1:8" ht="12.75">
      <c r="A6" s="68" t="s">
        <v>183</v>
      </c>
      <c r="B6" s="66" t="s">
        <v>49</v>
      </c>
      <c r="C6" s="54"/>
      <c r="D6" s="26">
        <v>74475</v>
      </c>
      <c r="E6" s="244">
        <v>74569</v>
      </c>
      <c r="F6" s="275">
        <v>81162</v>
      </c>
      <c r="G6" s="68">
        <v>81162</v>
      </c>
      <c r="H6" s="341">
        <v>87718</v>
      </c>
    </row>
    <row r="7" spans="1:8" ht="12.75" customHeight="1">
      <c r="A7" s="68" t="s">
        <v>184</v>
      </c>
      <c r="B7" s="66" t="s">
        <v>185</v>
      </c>
      <c r="C7" s="54"/>
      <c r="D7" s="26">
        <v>6300</v>
      </c>
      <c r="E7" s="304">
        <v>6300</v>
      </c>
      <c r="F7" s="275">
        <v>5266</v>
      </c>
      <c r="G7" s="68">
        <f>SUM(G8:G11)</f>
        <v>4166</v>
      </c>
      <c r="H7" s="68">
        <f>SUM(H8:H11)</f>
        <v>5086</v>
      </c>
    </row>
    <row r="8" spans="1:8" ht="12.75" customHeight="1">
      <c r="A8" s="68" t="s">
        <v>186</v>
      </c>
      <c r="B8" s="140" t="s">
        <v>187</v>
      </c>
      <c r="C8" s="141">
        <v>300</v>
      </c>
      <c r="D8" s="262"/>
      <c r="E8" s="244"/>
      <c r="F8" s="275">
        <v>300</v>
      </c>
      <c r="G8" s="328">
        <v>300</v>
      </c>
      <c r="H8" s="328">
        <v>300</v>
      </c>
    </row>
    <row r="9" spans="1:8" ht="12.75" customHeight="1">
      <c r="A9" s="68" t="s">
        <v>188</v>
      </c>
      <c r="B9" s="140" t="s">
        <v>189</v>
      </c>
      <c r="C9" s="141">
        <v>500</v>
      </c>
      <c r="D9" s="262"/>
      <c r="E9" s="244"/>
      <c r="F9" s="275">
        <v>466</v>
      </c>
      <c r="G9" s="328">
        <v>266</v>
      </c>
      <c r="H9" s="328">
        <v>180</v>
      </c>
    </row>
    <row r="10" spans="1:8" ht="12.75" customHeight="1">
      <c r="A10" s="68" t="s">
        <v>192</v>
      </c>
      <c r="B10" s="140" t="s">
        <v>255</v>
      </c>
      <c r="C10" s="141">
        <v>1500</v>
      </c>
      <c r="D10" s="262"/>
      <c r="E10" s="244"/>
      <c r="F10" s="275">
        <v>1500</v>
      </c>
      <c r="G10" s="328">
        <v>600</v>
      </c>
      <c r="H10" s="328">
        <v>680</v>
      </c>
    </row>
    <row r="11" spans="1:8" ht="14.25" customHeight="1">
      <c r="A11" s="68" t="s">
        <v>194</v>
      </c>
      <c r="B11" s="140" t="s">
        <v>195</v>
      </c>
      <c r="C11" s="24">
        <v>4000</v>
      </c>
      <c r="D11" s="26"/>
      <c r="E11" s="244"/>
      <c r="F11" s="275">
        <v>3000</v>
      </c>
      <c r="G11" s="328">
        <v>3000</v>
      </c>
      <c r="H11" s="328">
        <v>3926</v>
      </c>
    </row>
    <row r="12" spans="1:8" ht="12.75">
      <c r="A12" s="68"/>
      <c r="B12" s="140" t="s">
        <v>412</v>
      </c>
      <c r="C12" s="24">
        <v>2000</v>
      </c>
      <c r="D12" s="19"/>
      <c r="E12" s="244"/>
      <c r="F12" s="275">
        <v>1000</v>
      </c>
      <c r="G12" s="328">
        <v>1000</v>
      </c>
      <c r="H12" s="328">
        <v>2484</v>
      </c>
    </row>
    <row r="13" spans="1:8" ht="12.75" customHeight="1">
      <c r="A13" s="68"/>
      <c r="B13" s="140" t="s">
        <v>388</v>
      </c>
      <c r="C13" s="24">
        <v>1000</v>
      </c>
      <c r="D13" s="19"/>
      <c r="E13" s="244"/>
      <c r="F13" s="275">
        <v>1000</v>
      </c>
      <c r="G13" s="328">
        <v>1000</v>
      </c>
      <c r="H13" s="328">
        <v>1076</v>
      </c>
    </row>
    <row r="14" spans="1:8" ht="12.75" customHeight="1">
      <c r="A14" s="68"/>
      <c r="B14" s="140" t="s">
        <v>430</v>
      </c>
      <c r="C14" s="24">
        <v>1000</v>
      </c>
      <c r="D14" s="19"/>
      <c r="E14" s="244"/>
      <c r="F14" s="275">
        <v>1000</v>
      </c>
      <c r="G14" s="328">
        <v>1000</v>
      </c>
      <c r="H14" s="328">
        <v>366</v>
      </c>
    </row>
    <row r="15" spans="1:8" ht="12.75">
      <c r="A15" s="68" t="s">
        <v>196</v>
      </c>
      <c r="B15" s="66" t="s">
        <v>197</v>
      </c>
      <c r="C15" s="54"/>
      <c r="D15" s="26">
        <f>(C16+C18+C21)</f>
        <v>6116</v>
      </c>
      <c r="E15" s="244">
        <v>6308</v>
      </c>
      <c r="F15" s="275">
        <f>SUM(F16:F21)</f>
        <v>4996</v>
      </c>
      <c r="G15" s="68">
        <f>SUM(G16:G21)</f>
        <v>5959</v>
      </c>
      <c r="H15" s="328">
        <v>13748</v>
      </c>
    </row>
    <row r="16" spans="1:8" ht="12.75">
      <c r="A16" s="68" t="s">
        <v>292</v>
      </c>
      <c r="B16" s="66" t="s">
        <v>389</v>
      </c>
      <c r="C16" s="54">
        <v>1050</v>
      </c>
      <c r="D16" s="26"/>
      <c r="E16" s="244"/>
      <c r="F16" s="275">
        <v>34</v>
      </c>
      <c r="G16" s="328">
        <v>34</v>
      </c>
      <c r="H16" s="341">
        <v>34</v>
      </c>
    </row>
    <row r="17" spans="1:8" ht="12.75">
      <c r="A17" s="68" t="s">
        <v>439</v>
      </c>
      <c r="B17" s="66" t="s">
        <v>440</v>
      </c>
      <c r="C17" s="54"/>
      <c r="D17" s="26"/>
      <c r="E17" s="244"/>
      <c r="F17" s="275">
        <v>750</v>
      </c>
      <c r="G17" s="328">
        <v>1170</v>
      </c>
      <c r="H17" s="328">
        <v>1190</v>
      </c>
    </row>
    <row r="18" spans="1:8" ht="12.75">
      <c r="A18" s="68" t="s">
        <v>198</v>
      </c>
      <c r="B18" s="66" t="s">
        <v>204</v>
      </c>
      <c r="C18" s="54">
        <v>3920</v>
      </c>
      <c r="D18" s="26"/>
      <c r="E18" s="244"/>
      <c r="F18" s="275">
        <v>3920</v>
      </c>
      <c r="G18" s="328">
        <v>3920</v>
      </c>
      <c r="H18" s="341">
        <v>3920</v>
      </c>
    </row>
    <row r="19" spans="1:8" ht="12.75">
      <c r="A19" s="68"/>
      <c r="B19" s="140" t="s">
        <v>272</v>
      </c>
      <c r="C19" s="54">
        <v>3220</v>
      </c>
      <c r="D19" s="26"/>
      <c r="E19" s="244"/>
      <c r="F19" s="275"/>
      <c r="G19" s="328"/>
      <c r="H19" s="328"/>
    </row>
    <row r="20" spans="1:8" ht="12.75">
      <c r="A20" s="68"/>
      <c r="B20" s="140" t="s">
        <v>390</v>
      </c>
      <c r="C20" s="54">
        <v>700</v>
      </c>
      <c r="D20" s="26"/>
      <c r="E20" s="244"/>
      <c r="F20" s="275"/>
      <c r="G20" s="328"/>
      <c r="H20" s="328"/>
    </row>
    <row r="21" spans="1:8" ht="12.75">
      <c r="A21" s="68" t="s">
        <v>206</v>
      </c>
      <c r="B21" s="66" t="s">
        <v>207</v>
      </c>
      <c r="C21" s="160">
        <v>1146</v>
      </c>
      <c r="D21" s="26"/>
      <c r="E21" s="244">
        <v>672</v>
      </c>
      <c r="F21" s="275">
        <v>292</v>
      </c>
      <c r="G21" s="341">
        <v>835</v>
      </c>
      <c r="H21" s="341">
        <v>8604</v>
      </c>
    </row>
    <row r="22" spans="1:8" ht="12.75">
      <c r="A22" s="68" t="s">
        <v>199</v>
      </c>
      <c r="B22" s="66" t="s">
        <v>51</v>
      </c>
      <c r="C22" s="54"/>
      <c r="D22" s="26">
        <v>26269</v>
      </c>
      <c r="E22" s="244">
        <v>30399</v>
      </c>
      <c r="F22" s="275">
        <v>30499</v>
      </c>
      <c r="G22" s="341">
        <v>25422</v>
      </c>
      <c r="H22" s="341">
        <v>10422</v>
      </c>
    </row>
    <row r="23" spans="1:8" ht="12.75">
      <c r="A23" s="68" t="s">
        <v>200</v>
      </c>
      <c r="B23" s="66" t="s">
        <v>50</v>
      </c>
      <c r="C23" s="54"/>
      <c r="D23" s="26">
        <v>0</v>
      </c>
      <c r="E23" s="244"/>
      <c r="F23" s="275"/>
      <c r="G23" s="328"/>
      <c r="H23" s="341">
        <v>822</v>
      </c>
    </row>
    <row r="24" spans="1:8" ht="13.5" customHeight="1">
      <c r="A24" s="68" t="s">
        <v>201</v>
      </c>
      <c r="B24" s="66" t="s">
        <v>202</v>
      </c>
      <c r="C24" s="54"/>
      <c r="D24" s="26">
        <v>1600</v>
      </c>
      <c r="E24" s="244">
        <v>1600</v>
      </c>
      <c r="F24" s="275">
        <v>1600</v>
      </c>
      <c r="G24" s="341">
        <v>1600</v>
      </c>
      <c r="H24" s="341">
        <v>1000</v>
      </c>
    </row>
    <row r="25" spans="1:8" ht="12.75">
      <c r="A25" s="68" t="s">
        <v>203</v>
      </c>
      <c r="B25" s="140" t="s">
        <v>205</v>
      </c>
      <c r="C25" s="18">
        <v>1600</v>
      </c>
      <c r="D25" s="19"/>
      <c r="E25" s="244"/>
      <c r="F25" s="275"/>
      <c r="G25" s="328"/>
      <c r="H25" s="328"/>
    </row>
    <row r="26" spans="1:8" ht="12.75">
      <c r="A26" s="68" t="s">
        <v>208</v>
      </c>
      <c r="B26" s="66" t="s">
        <v>209</v>
      </c>
      <c r="C26" s="54"/>
      <c r="D26" s="26"/>
      <c r="E26" s="244"/>
      <c r="F26" s="275"/>
      <c r="G26" s="328"/>
      <c r="H26" s="328"/>
    </row>
    <row r="27" spans="1:8" ht="12.75">
      <c r="A27" s="164" t="s">
        <v>487</v>
      </c>
      <c r="B27" s="207" t="s">
        <v>488</v>
      </c>
      <c r="C27" s="208"/>
      <c r="D27" s="7"/>
      <c r="E27" s="244"/>
      <c r="F27" s="275"/>
      <c r="G27" s="328"/>
      <c r="H27" s="328">
        <v>4920</v>
      </c>
    </row>
    <row r="28" spans="1:8" ht="13.5" thickBot="1">
      <c r="A28" s="164" t="s">
        <v>251</v>
      </c>
      <c r="B28" s="207" t="s">
        <v>429</v>
      </c>
      <c r="C28" s="208"/>
      <c r="D28" s="7">
        <v>115649</v>
      </c>
      <c r="E28" s="244">
        <v>118441</v>
      </c>
      <c r="F28" s="275">
        <v>119500</v>
      </c>
      <c r="G28" s="341">
        <v>119824</v>
      </c>
      <c r="H28" s="328">
        <v>119551</v>
      </c>
    </row>
    <row r="29" spans="1:8" ht="14.25" customHeight="1" thickBot="1">
      <c r="A29" s="69"/>
      <c r="B29" s="67" t="s">
        <v>52</v>
      </c>
      <c r="C29" s="65"/>
      <c r="D29" s="9">
        <f>SUM(D4:D28)</f>
        <v>288771</v>
      </c>
      <c r="E29" s="305">
        <v>345850</v>
      </c>
      <c r="F29" s="295">
        <f>(F4+F5+F6+F7+F15+F22+F24+F28)</f>
        <v>352864</v>
      </c>
      <c r="G29" s="27">
        <f>(G4+G5+G6+G7+G15+G22+G24+G28)</f>
        <v>347523</v>
      </c>
      <c r="H29" s="27">
        <f>(H4+H23+H27+H5+H6+H7+H15+H22+H24+H28)</f>
        <v>351807</v>
      </c>
    </row>
    <row r="30" spans="2:4" ht="12.75">
      <c r="B30" s="1"/>
      <c r="D30" s="2"/>
    </row>
    <row r="31" spans="2:4" ht="13.5" thickBot="1">
      <c r="B31" s="1"/>
      <c r="D31" s="2"/>
    </row>
    <row r="32" spans="1:8" ht="16.5" customHeight="1">
      <c r="A32" s="491" t="s">
        <v>83</v>
      </c>
      <c r="B32" s="492"/>
      <c r="C32" s="492"/>
      <c r="D32" s="493"/>
      <c r="E32" s="293" t="s">
        <v>437</v>
      </c>
      <c r="F32" s="274" t="s">
        <v>442</v>
      </c>
      <c r="G32" s="273" t="s">
        <v>446</v>
      </c>
      <c r="H32" s="429" t="s">
        <v>484</v>
      </c>
    </row>
    <row r="33" spans="1:8" ht="12.75">
      <c r="A33" s="68" t="s">
        <v>181</v>
      </c>
      <c r="B33" s="66" t="s">
        <v>48</v>
      </c>
      <c r="C33" s="54"/>
      <c r="D33" s="26">
        <v>28828</v>
      </c>
      <c r="E33" s="244">
        <v>28828</v>
      </c>
      <c r="F33" s="294">
        <v>28828</v>
      </c>
      <c r="G33" s="26">
        <f>('Személyi jutt'!D20)</f>
        <v>28828</v>
      </c>
      <c r="H33" s="430">
        <v>28828</v>
      </c>
    </row>
    <row r="34" spans="1:8" ht="12.75">
      <c r="A34" s="68" t="s">
        <v>180</v>
      </c>
      <c r="B34" s="66" t="s">
        <v>182</v>
      </c>
      <c r="C34" s="54"/>
      <c r="D34" s="26">
        <v>7809</v>
      </c>
      <c r="E34" s="244">
        <v>7809</v>
      </c>
      <c r="F34" s="294">
        <v>7809</v>
      </c>
      <c r="G34" s="26">
        <f>('Személyi jutt'!D25)</f>
        <v>7809</v>
      </c>
      <c r="H34" s="430">
        <v>7809</v>
      </c>
    </row>
    <row r="35" spans="1:8" ht="12.75">
      <c r="A35" s="68" t="s">
        <v>183</v>
      </c>
      <c r="B35" s="66" t="s">
        <v>49</v>
      </c>
      <c r="C35" s="54"/>
      <c r="D35" s="26">
        <v>5118</v>
      </c>
      <c r="E35" s="244">
        <v>5118</v>
      </c>
      <c r="F35" s="275">
        <v>5118</v>
      </c>
      <c r="G35" s="68">
        <v>5118</v>
      </c>
      <c r="H35" s="341">
        <v>5099</v>
      </c>
    </row>
    <row r="36" spans="1:8" ht="13.5" customHeight="1">
      <c r="A36" s="68" t="s">
        <v>184</v>
      </c>
      <c r="B36" s="66" t="s">
        <v>185</v>
      </c>
      <c r="C36" s="54"/>
      <c r="D36" s="26">
        <f>SUM(C37:C39)</f>
        <v>1394</v>
      </c>
      <c r="E36" s="304">
        <v>2966</v>
      </c>
      <c r="F36" s="275">
        <v>4614</v>
      </c>
      <c r="G36" s="341">
        <v>4372</v>
      </c>
      <c r="H36" s="328">
        <f>SUM(H37:H39)</f>
        <v>4477</v>
      </c>
    </row>
    <row r="37" spans="1:8" ht="12.75">
      <c r="A37" s="68" t="s">
        <v>252</v>
      </c>
      <c r="B37" s="140" t="s">
        <v>253</v>
      </c>
      <c r="C37" s="24">
        <v>586</v>
      </c>
      <c r="D37" s="26"/>
      <c r="E37" s="244">
        <v>1310</v>
      </c>
      <c r="F37" s="275">
        <v>1568</v>
      </c>
      <c r="G37" s="390">
        <v>1568</v>
      </c>
      <c r="H37" s="328">
        <v>1568</v>
      </c>
    </row>
    <row r="38" spans="1:8" ht="12.75">
      <c r="A38" s="68" t="s">
        <v>254</v>
      </c>
      <c r="B38" s="140" t="s">
        <v>255</v>
      </c>
      <c r="C38" s="24">
        <v>626</v>
      </c>
      <c r="D38" s="19"/>
      <c r="E38" s="244">
        <v>1232</v>
      </c>
      <c r="F38" s="275">
        <v>2969</v>
      </c>
      <c r="G38" s="328">
        <v>2727</v>
      </c>
      <c r="H38" s="328">
        <v>2832</v>
      </c>
    </row>
    <row r="39" spans="1:8" ht="12.75">
      <c r="A39" s="68" t="s">
        <v>256</v>
      </c>
      <c r="B39" s="140" t="s">
        <v>257</v>
      </c>
      <c r="C39" s="24">
        <v>182</v>
      </c>
      <c r="D39" s="19"/>
      <c r="E39" s="244">
        <v>424</v>
      </c>
      <c r="F39" s="275">
        <v>77</v>
      </c>
      <c r="G39" s="328">
        <v>77</v>
      </c>
      <c r="H39" s="328">
        <v>77</v>
      </c>
    </row>
    <row r="40" spans="1:8" ht="12.75">
      <c r="A40" s="68" t="s">
        <v>196</v>
      </c>
      <c r="B40" s="66" t="s">
        <v>197</v>
      </c>
      <c r="C40" s="54"/>
      <c r="D40" s="26"/>
      <c r="E40" s="244"/>
      <c r="F40" s="275"/>
      <c r="G40" s="328"/>
      <c r="H40" s="328"/>
    </row>
    <row r="41" spans="1:8" ht="12.75">
      <c r="A41" s="68" t="s">
        <v>199</v>
      </c>
      <c r="B41" s="66" t="s">
        <v>51</v>
      </c>
      <c r="C41" s="54"/>
      <c r="D41" s="26"/>
      <c r="E41" s="244"/>
      <c r="F41" s="275"/>
      <c r="G41" s="328"/>
      <c r="H41" s="328"/>
    </row>
    <row r="42" spans="1:8" ht="12.75">
      <c r="A42" s="68" t="s">
        <v>200</v>
      </c>
      <c r="B42" s="66" t="s">
        <v>50</v>
      </c>
      <c r="C42" s="54"/>
      <c r="D42" s="26"/>
      <c r="E42" s="244"/>
      <c r="F42" s="275"/>
      <c r="G42" s="328"/>
      <c r="H42" s="328"/>
    </row>
    <row r="43" spans="1:8" ht="12.75">
      <c r="A43" s="68" t="s">
        <v>201</v>
      </c>
      <c r="B43" s="66" t="s">
        <v>202</v>
      </c>
      <c r="C43" s="54"/>
      <c r="D43" s="26"/>
      <c r="E43" s="244"/>
      <c r="F43" s="275"/>
      <c r="G43" s="328"/>
      <c r="H43" s="328"/>
    </row>
    <row r="44" spans="1:8" ht="13.5" thickBot="1">
      <c r="A44" s="68" t="s">
        <v>208</v>
      </c>
      <c r="B44" s="66" t="s">
        <v>209</v>
      </c>
      <c r="C44" s="54"/>
      <c r="D44" s="26"/>
      <c r="E44" s="244"/>
      <c r="F44" s="275"/>
      <c r="G44" s="328"/>
      <c r="H44" s="328"/>
    </row>
    <row r="45" spans="1:8" ht="13.5" thickBot="1">
      <c r="A45" s="69"/>
      <c r="B45" s="67" t="s">
        <v>52</v>
      </c>
      <c r="C45" s="65"/>
      <c r="D45" s="9">
        <f>SUM(D33:D44)</f>
        <v>43149</v>
      </c>
      <c r="E45" s="305">
        <v>44721</v>
      </c>
      <c r="F45" s="295">
        <f>SUM(F33:F36)</f>
        <v>46369</v>
      </c>
      <c r="G45" s="14">
        <f>SUM(G33:G36)</f>
        <v>46127</v>
      </c>
      <c r="H45" s="27">
        <f>SUM(H33:H36)</f>
        <v>46213</v>
      </c>
    </row>
    <row r="47" ht="13.5" thickBot="1"/>
    <row r="48" spans="1:8" ht="12.75">
      <c r="A48" s="491" t="s">
        <v>84</v>
      </c>
      <c r="B48" s="492"/>
      <c r="C48" s="492"/>
      <c r="D48" s="493"/>
      <c r="E48" s="293" t="s">
        <v>437</v>
      </c>
      <c r="F48" s="274" t="s">
        <v>442</v>
      </c>
      <c r="G48" s="273" t="s">
        <v>446</v>
      </c>
      <c r="H48" s="429" t="s">
        <v>485</v>
      </c>
    </row>
    <row r="49" spans="1:8" ht="12.75">
      <c r="A49" s="68" t="s">
        <v>181</v>
      </c>
      <c r="B49" s="66" t="s">
        <v>48</v>
      </c>
      <c r="C49" s="54"/>
      <c r="D49" s="26">
        <v>10637</v>
      </c>
      <c r="E49" s="244">
        <v>10637</v>
      </c>
      <c r="F49" s="294">
        <v>12104</v>
      </c>
      <c r="G49" s="26">
        <v>12094</v>
      </c>
      <c r="H49" s="430">
        <v>12235</v>
      </c>
    </row>
    <row r="50" spans="1:8" ht="12.75">
      <c r="A50" s="68" t="s">
        <v>180</v>
      </c>
      <c r="B50" s="66" t="s">
        <v>182</v>
      </c>
      <c r="C50" s="54"/>
      <c r="D50" s="26">
        <v>2869</v>
      </c>
      <c r="E50" s="244">
        <v>2869</v>
      </c>
      <c r="F50" s="294">
        <v>3268</v>
      </c>
      <c r="G50" s="26">
        <f>('Személyi jutt'!E25)</f>
        <v>3247</v>
      </c>
      <c r="H50" s="430">
        <v>3247</v>
      </c>
    </row>
    <row r="51" spans="1:8" ht="12.75">
      <c r="A51" s="68" t="s">
        <v>183</v>
      </c>
      <c r="B51" s="66" t="s">
        <v>49</v>
      </c>
      <c r="C51" s="54"/>
      <c r="D51" s="26">
        <v>2575</v>
      </c>
      <c r="E51" s="244">
        <v>2575</v>
      </c>
      <c r="F51" s="275">
        <v>2563</v>
      </c>
      <c r="G51" s="68">
        <v>2566</v>
      </c>
      <c r="H51" s="341">
        <v>2425</v>
      </c>
    </row>
    <row r="52" spans="1:8" ht="12.75">
      <c r="A52" s="68" t="s">
        <v>184</v>
      </c>
      <c r="B52" s="66" t="s">
        <v>185</v>
      </c>
      <c r="C52" s="54"/>
      <c r="D52" s="26"/>
      <c r="E52" s="244"/>
      <c r="F52" s="275"/>
      <c r="G52" s="328"/>
      <c r="H52" s="328"/>
    </row>
    <row r="53" spans="1:8" ht="12.75">
      <c r="A53" s="68" t="s">
        <v>196</v>
      </c>
      <c r="B53" s="66" t="s">
        <v>197</v>
      </c>
      <c r="C53" s="54"/>
      <c r="D53" s="26"/>
      <c r="E53" s="244"/>
      <c r="F53" s="275"/>
      <c r="G53" s="328"/>
      <c r="H53" s="328"/>
    </row>
    <row r="54" spans="1:8" ht="12.75">
      <c r="A54" s="68" t="s">
        <v>199</v>
      </c>
      <c r="B54" s="66" t="s">
        <v>51</v>
      </c>
      <c r="C54" s="54"/>
      <c r="D54" s="26"/>
      <c r="E54" s="244"/>
      <c r="F54" s="275"/>
      <c r="G54" s="328"/>
      <c r="H54" s="328"/>
    </row>
    <row r="55" spans="1:8" ht="12.75">
      <c r="A55" s="68" t="s">
        <v>200</v>
      </c>
      <c r="B55" s="66" t="s">
        <v>50</v>
      </c>
      <c r="C55" s="54"/>
      <c r="D55" s="26"/>
      <c r="E55" s="244"/>
      <c r="F55" s="275"/>
      <c r="G55" s="328"/>
      <c r="H55" s="328"/>
    </row>
    <row r="56" spans="1:8" ht="12.75">
      <c r="A56" s="68" t="s">
        <v>201</v>
      </c>
      <c r="B56" s="66" t="s">
        <v>202</v>
      </c>
      <c r="C56" s="54"/>
      <c r="D56" s="26"/>
      <c r="E56" s="244"/>
      <c r="F56" s="275"/>
      <c r="G56" s="328"/>
      <c r="H56" s="328"/>
    </row>
    <row r="57" spans="1:8" ht="13.5" thickBot="1">
      <c r="A57" s="68" t="s">
        <v>208</v>
      </c>
      <c r="B57" s="66" t="s">
        <v>209</v>
      </c>
      <c r="C57" s="54"/>
      <c r="D57" s="26"/>
      <c r="E57" s="244"/>
      <c r="F57" s="275"/>
      <c r="G57" s="328"/>
      <c r="H57" s="328"/>
    </row>
    <row r="58" spans="1:8" ht="13.5" thickBot="1">
      <c r="A58" s="69"/>
      <c r="B58" s="67" t="s">
        <v>52</v>
      </c>
      <c r="C58" s="65"/>
      <c r="D58" s="9">
        <f>SUM(D49:D57)</f>
        <v>16081</v>
      </c>
      <c r="E58" s="305">
        <v>16081</v>
      </c>
      <c r="F58" s="295">
        <f>SUM(F49:F51)</f>
        <v>17935</v>
      </c>
      <c r="G58" s="27">
        <f>SUM(G49:G57)</f>
        <v>17907</v>
      </c>
      <c r="H58" s="27">
        <f>SUM(H49:H51)</f>
        <v>17907</v>
      </c>
    </row>
    <row r="60" ht="13.5" thickBot="1"/>
    <row r="61" spans="1:8" ht="12.75">
      <c r="A61" s="491" t="s">
        <v>250</v>
      </c>
      <c r="B61" s="492"/>
      <c r="C61" s="492"/>
      <c r="D61" s="492"/>
      <c r="E61" s="306" t="s">
        <v>437</v>
      </c>
      <c r="F61" s="274" t="s">
        <v>442</v>
      </c>
      <c r="G61" s="273" t="s">
        <v>465</v>
      </c>
      <c r="H61" s="429" t="s">
        <v>484</v>
      </c>
    </row>
    <row r="62" spans="1:8" ht="12.75">
      <c r="A62" s="68" t="s">
        <v>181</v>
      </c>
      <c r="B62" s="66" t="s">
        <v>48</v>
      </c>
      <c r="C62" s="54"/>
      <c r="D62" s="32">
        <v>42525</v>
      </c>
      <c r="E62" s="54">
        <v>42525</v>
      </c>
      <c r="F62" s="294">
        <v>41704</v>
      </c>
      <c r="G62" s="26">
        <v>41798</v>
      </c>
      <c r="H62" s="430">
        <v>42264</v>
      </c>
    </row>
    <row r="63" spans="1:8" ht="12.75">
      <c r="A63" s="68" t="s">
        <v>180</v>
      </c>
      <c r="B63" s="66" t="s">
        <v>182</v>
      </c>
      <c r="C63" s="54"/>
      <c r="D63" s="32">
        <v>11419</v>
      </c>
      <c r="E63" s="54">
        <v>11419</v>
      </c>
      <c r="F63" s="294">
        <v>11260</v>
      </c>
      <c r="G63" s="26">
        <v>11285</v>
      </c>
      <c r="H63" s="430">
        <v>11294</v>
      </c>
    </row>
    <row r="64" spans="1:8" ht="12.75">
      <c r="A64" s="68" t="s">
        <v>183</v>
      </c>
      <c r="B64" s="66" t="s">
        <v>49</v>
      </c>
      <c r="C64" s="54"/>
      <c r="D64" s="32">
        <v>3695</v>
      </c>
      <c r="E64" s="54">
        <v>3695</v>
      </c>
      <c r="F64" s="275">
        <v>3695</v>
      </c>
      <c r="G64" s="68">
        <v>3695</v>
      </c>
      <c r="H64" s="341">
        <v>3220</v>
      </c>
    </row>
    <row r="65" spans="1:8" ht="12.75">
      <c r="A65" s="68" t="s">
        <v>184</v>
      </c>
      <c r="B65" s="66" t="s">
        <v>185</v>
      </c>
      <c r="C65" s="54"/>
      <c r="D65" s="32"/>
      <c r="E65" s="54"/>
      <c r="F65" s="275"/>
      <c r="G65" s="68"/>
      <c r="H65" s="328"/>
    </row>
    <row r="66" spans="1:8" ht="12.75">
      <c r="A66" s="68" t="s">
        <v>196</v>
      </c>
      <c r="B66" s="66" t="s">
        <v>197</v>
      </c>
      <c r="C66" s="54"/>
      <c r="D66" s="32"/>
      <c r="E66" s="54"/>
      <c r="F66" s="275"/>
      <c r="G66" s="68"/>
      <c r="H66" s="328">
        <v>116</v>
      </c>
    </row>
    <row r="67" spans="1:8" ht="12.75">
      <c r="A67" s="68" t="s">
        <v>199</v>
      </c>
      <c r="B67" s="66" t="s">
        <v>51</v>
      </c>
      <c r="C67" s="54"/>
      <c r="D67" s="32"/>
      <c r="E67" s="54"/>
      <c r="F67" s="275"/>
      <c r="G67" s="68"/>
      <c r="H67" s="328"/>
    </row>
    <row r="68" spans="1:8" ht="12.75">
      <c r="A68" s="68" t="s">
        <v>200</v>
      </c>
      <c r="B68" s="66" t="s">
        <v>50</v>
      </c>
      <c r="C68" s="54"/>
      <c r="D68" s="32"/>
      <c r="E68" s="54"/>
      <c r="F68" s="275"/>
      <c r="G68" s="68"/>
      <c r="H68" s="328"/>
    </row>
    <row r="69" spans="1:8" ht="12.75">
      <c r="A69" s="68" t="s">
        <v>201</v>
      </c>
      <c r="B69" s="66" t="s">
        <v>202</v>
      </c>
      <c r="C69" s="54"/>
      <c r="D69" s="32"/>
      <c r="E69" s="54"/>
      <c r="F69" s="275"/>
      <c r="G69" s="68"/>
      <c r="H69" s="328"/>
    </row>
    <row r="70" spans="1:8" ht="13.5" thickBot="1">
      <c r="A70" s="68" t="s">
        <v>208</v>
      </c>
      <c r="B70" s="66" t="s">
        <v>209</v>
      </c>
      <c r="C70" s="54"/>
      <c r="D70" s="32"/>
      <c r="E70" s="54"/>
      <c r="F70" s="275"/>
      <c r="G70" s="68"/>
      <c r="H70" s="328"/>
    </row>
    <row r="71" spans="1:8" ht="13.5" thickBot="1">
      <c r="A71" s="69"/>
      <c r="B71" s="67" t="s">
        <v>52</v>
      </c>
      <c r="C71" s="65"/>
      <c r="D71" s="251">
        <f>SUM(D62:D70)</f>
        <v>57639</v>
      </c>
      <c r="E71" s="307">
        <v>57639</v>
      </c>
      <c r="F71" s="295">
        <f>SUM(F62:F64)</f>
        <v>56659</v>
      </c>
      <c r="G71" s="27">
        <f>SUM(G62:G70)</f>
        <v>56778</v>
      </c>
      <c r="H71" s="27">
        <f>SUM(H62:H70)</f>
        <v>56894</v>
      </c>
    </row>
  </sheetData>
  <sheetProtection/>
  <mergeCells count="6">
    <mergeCell ref="A48:D48"/>
    <mergeCell ref="A61:D61"/>
    <mergeCell ref="A32:D32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&amp;R4.sz. melléklet
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61"/>
  <sheetViews>
    <sheetView zoomScalePageLayoutView="90" workbookViewId="0" topLeftCell="A1">
      <selection activeCell="G67" sqref="G67"/>
    </sheetView>
  </sheetViews>
  <sheetFormatPr defaultColWidth="9.140625" defaultRowHeight="12.75"/>
  <cols>
    <col min="1" max="1" width="6.28125" style="5" customWidth="1"/>
    <col min="2" max="2" width="29.140625" style="5" customWidth="1"/>
    <col min="3" max="3" width="6.140625" style="5" customWidth="1"/>
    <col min="4" max="8" width="17.00390625" style="5" customWidth="1"/>
    <col min="9" max="16384" width="9.140625" style="5" customWidth="1"/>
  </cols>
  <sheetData>
    <row r="1" spans="1:8" ht="15.75">
      <c r="A1" s="494" t="s">
        <v>427</v>
      </c>
      <c r="B1" s="495"/>
      <c r="C1" s="495"/>
      <c r="D1" s="495"/>
      <c r="E1" s="495"/>
      <c r="F1" s="495"/>
      <c r="G1" s="495"/>
      <c r="H1" s="495"/>
    </row>
    <row r="2" spans="1:8" ht="16.5" thickBot="1">
      <c r="A2" s="494" t="s">
        <v>89</v>
      </c>
      <c r="B2" s="495"/>
      <c r="C2" s="495"/>
      <c r="D2" s="495"/>
      <c r="E2" s="495"/>
      <c r="F2" s="495"/>
      <c r="G2" s="495"/>
      <c r="H2" s="495"/>
    </row>
    <row r="3" spans="1:8" ht="37.5" customHeight="1" thickBot="1" thickTop="1">
      <c r="A3" s="496" t="s">
        <v>90</v>
      </c>
      <c r="B3" s="72"/>
      <c r="C3" s="496" t="s">
        <v>91</v>
      </c>
      <c r="D3" s="98" t="s">
        <v>48</v>
      </c>
      <c r="E3" s="98" t="s">
        <v>92</v>
      </c>
      <c r="F3" s="98" t="s">
        <v>49</v>
      </c>
      <c r="G3" s="74" t="s">
        <v>110</v>
      </c>
      <c r="H3" s="98" t="s">
        <v>93</v>
      </c>
    </row>
    <row r="4" spans="1:8" ht="11.25" customHeight="1" thickBot="1">
      <c r="A4" s="497"/>
      <c r="B4" s="73" t="s">
        <v>69</v>
      </c>
      <c r="C4" s="497"/>
      <c r="D4" s="509" t="s">
        <v>94</v>
      </c>
      <c r="E4" s="510"/>
      <c r="F4" s="510"/>
      <c r="G4" s="510"/>
      <c r="H4" s="511"/>
    </row>
    <row r="5" spans="1:8" ht="13.5" thickBot="1">
      <c r="A5" s="76"/>
      <c r="B5" s="506" t="s">
        <v>122</v>
      </c>
      <c r="C5" s="507"/>
      <c r="D5" s="508"/>
      <c r="E5" s="77"/>
      <c r="F5" s="77"/>
      <c r="G5" s="77"/>
      <c r="H5" s="77"/>
    </row>
    <row r="6" spans="1:8" ht="18" customHeight="1" thickBot="1">
      <c r="A6" s="76"/>
      <c r="B6" s="504" t="s">
        <v>95</v>
      </c>
      <c r="C6" s="505"/>
      <c r="D6" s="77"/>
      <c r="E6" s="77"/>
      <c r="F6" s="77"/>
      <c r="G6" s="77"/>
      <c r="H6" s="77"/>
    </row>
    <row r="7" spans="1:8" ht="18" customHeight="1" thickBot="1">
      <c r="A7" s="76" t="s">
        <v>11</v>
      </c>
      <c r="B7" s="78" t="s">
        <v>123</v>
      </c>
      <c r="C7" s="79"/>
      <c r="D7" s="77">
        <v>10307</v>
      </c>
      <c r="E7" s="77">
        <v>2912</v>
      </c>
      <c r="F7" s="77">
        <v>34</v>
      </c>
      <c r="G7" s="77"/>
      <c r="H7" s="77">
        <f>SUM(D7:G7)</f>
        <v>13253</v>
      </c>
    </row>
    <row r="8" spans="1:10" ht="18" customHeight="1" thickBot="1">
      <c r="A8" s="76" t="s">
        <v>12</v>
      </c>
      <c r="B8" s="78" t="s">
        <v>261</v>
      </c>
      <c r="C8" s="79"/>
      <c r="D8" s="77">
        <v>13130</v>
      </c>
      <c r="E8" s="77">
        <v>3545</v>
      </c>
      <c r="F8" s="432">
        <v>25872</v>
      </c>
      <c r="G8" s="77"/>
      <c r="H8" s="77">
        <f>SUM(D8:G8)</f>
        <v>42547</v>
      </c>
      <c r="J8" s="100"/>
    </row>
    <row r="9" spans="1:10" ht="18" customHeight="1" thickBot="1">
      <c r="A9" s="76" t="s">
        <v>13</v>
      </c>
      <c r="B9" s="78" t="s">
        <v>96</v>
      </c>
      <c r="C9" s="79"/>
      <c r="D9" s="77">
        <v>5186</v>
      </c>
      <c r="E9" s="77">
        <v>1400</v>
      </c>
      <c r="F9" s="432">
        <v>16387</v>
      </c>
      <c r="G9" s="77"/>
      <c r="H9" s="77">
        <f aca="true" t="shared" si="0" ref="H9:H18">SUM(D9:G9)</f>
        <v>22973</v>
      </c>
      <c r="J9" s="100"/>
    </row>
    <row r="10" spans="1:10" ht="18" customHeight="1" thickBot="1">
      <c r="A10" s="76" t="s">
        <v>14</v>
      </c>
      <c r="B10" s="78" t="s">
        <v>418</v>
      </c>
      <c r="C10" s="79"/>
      <c r="D10" s="77"/>
      <c r="E10" s="77"/>
      <c r="F10" s="432">
        <v>5812</v>
      </c>
      <c r="G10" s="77"/>
      <c r="H10" s="77">
        <f t="shared" si="0"/>
        <v>5812</v>
      </c>
      <c r="J10" s="100"/>
    </row>
    <row r="11" spans="1:10" ht="18" customHeight="1" thickBot="1">
      <c r="A11" s="76" t="s">
        <v>421</v>
      </c>
      <c r="B11" s="78" t="s">
        <v>422</v>
      </c>
      <c r="C11" s="79"/>
      <c r="D11" s="77"/>
      <c r="E11" s="77"/>
      <c r="F11" s="432">
        <v>2619</v>
      </c>
      <c r="G11" s="77"/>
      <c r="H11" s="77">
        <f t="shared" si="0"/>
        <v>2619</v>
      </c>
      <c r="J11" s="100"/>
    </row>
    <row r="12" spans="1:8" ht="18" customHeight="1" thickBot="1">
      <c r="A12" s="76" t="s">
        <v>16</v>
      </c>
      <c r="B12" s="78" t="s">
        <v>419</v>
      </c>
      <c r="C12" s="79"/>
      <c r="D12" s="77"/>
      <c r="E12" s="77"/>
      <c r="F12" s="432">
        <v>11367</v>
      </c>
      <c r="G12" s="77"/>
      <c r="H12" s="77">
        <f t="shared" si="0"/>
        <v>11367</v>
      </c>
    </row>
    <row r="13" spans="1:8" ht="18" customHeight="1" thickBot="1">
      <c r="A13" s="76" t="s">
        <v>17</v>
      </c>
      <c r="B13" s="78" t="s">
        <v>97</v>
      </c>
      <c r="C13" s="79"/>
      <c r="D13" s="77"/>
      <c r="E13" s="77"/>
      <c r="F13" s="432">
        <v>6765</v>
      </c>
      <c r="G13" s="77"/>
      <c r="H13" s="77">
        <f t="shared" si="0"/>
        <v>6765</v>
      </c>
    </row>
    <row r="14" spans="1:8" ht="18" customHeight="1" thickBot="1">
      <c r="A14" s="76" t="s">
        <v>18</v>
      </c>
      <c r="B14" s="78" t="s">
        <v>124</v>
      </c>
      <c r="C14" s="79"/>
      <c r="D14" s="77"/>
      <c r="E14" s="77"/>
      <c r="F14" s="432">
        <v>4709</v>
      </c>
      <c r="G14" s="77"/>
      <c r="H14" s="77">
        <f t="shared" si="0"/>
        <v>4709</v>
      </c>
    </row>
    <row r="15" spans="1:8" ht="18" customHeight="1" thickBot="1">
      <c r="A15" s="76" t="s">
        <v>19</v>
      </c>
      <c r="B15" s="78" t="s">
        <v>102</v>
      </c>
      <c r="C15" s="79"/>
      <c r="D15" s="77">
        <v>1045</v>
      </c>
      <c r="E15" s="77">
        <v>282</v>
      </c>
      <c r="F15" s="432">
        <v>2904</v>
      </c>
      <c r="G15" s="77"/>
      <c r="H15" s="77">
        <f t="shared" si="0"/>
        <v>4231</v>
      </c>
    </row>
    <row r="16" spans="1:8" ht="18" customHeight="1" thickBot="1">
      <c r="A16" s="76" t="s">
        <v>20</v>
      </c>
      <c r="B16" s="78" t="s">
        <v>260</v>
      </c>
      <c r="C16" s="79"/>
      <c r="D16" s="77"/>
      <c r="E16" s="77"/>
      <c r="F16" s="432"/>
      <c r="G16" s="77"/>
      <c r="H16" s="77"/>
    </row>
    <row r="17" spans="1:8" ht="18" customHeight="1" thickBot="1">
      <c r="A17" s="76" t="s">
        <v>21</v>
      </c>
      <c r="B17" s="78" t="s">
        <v>103</v>
      </c>
      <c r="C17" s="79"/>
      <c r="D17" s="77"/>
      <c r="E17" s="77"/>
      <c r="F17" s="432">
        <v>660</v>
      </c>
      <c r="G17" s="77"/>
      <c r="H17" s="77">
        <f t="shared" si="0"/>
        <v>660</v>
      </c>
    </row>
    <row r="18" spans="1:8" ht="18" customHeight="1" thickBot="1">
      <c r="A18" s="76" t="s">
        <v>22</v>
      </c>
      <c r="B18" s="78" t="s">
        <v>120</v>
      </c>
      <c r="C18" s="79"/>
      <c r="D18" s="77"/>
      <c r="E18" s="77"/>
      <c r="F18" s="77"/>
      <c r="G18" s="77">
        <v>5086</v>
      </c>
      <c r="H18" s="77">
        <f t="shared" si="0"/>
        <v>5086</v>
      </c>
    </row>
    <row r="19" spans="1:8" ht="18" customHeight="1" thickBot="1">
      <c r="A19" s="76" t="s">
        <v>267</v>
      </c>
      <c r="B19" s="78" t="s">
        <v>268</v>
      </c>
      <c r="C19" s="79"/>
      <c r="D19" s="77"/>
      <c r="E19" s="77"/>
      <c r="F19" s="77"/>
      <c r="G19" s="77"/>
      <c r="H19" s="77"/>
    </row>
    <row r="20" spans="1:8" ht="15.75" customHeight="1" thickBot="1">
      <c r="A20" s="80" t="s">
        <v>38</v>
      </c>
      <c r="B20" s="81" t="s">
        <v>104</v>
      </c>
      <c r="C20" s="84">
        <f>SUM(C7:C18)</f>
        <v>0</v>
      </c>
      <c r="D20" s="84">
        <f>SUM(D7:D18)</f>
        <v>29668</v>
      </c>
      <c r="E20" s="84">
        <f>SUM(E7:E18)</f>
        <v>8139</v>
      </c>
      <c r="F20" s="84">
        <f>SUM(F7:F19)</f>
        <v>77129</v>
      </c>
      <c r="G20" s="84">
        <f>SUM(G7:G18)</f>
        <v>5086</v>
      </c>
      <c r="H20" s="84">
        <f>SUM(H7:H18)</f>
        <v>120022</v>
      </c>
    </row>
    <row r="21" spans="1:8" ht="18" customHeight="1" thickBot="1">
      <c r="A21" s="76" t="s">
        <v>11</v>
      </c>
      <c r="B21" s="78" t="s">
        <v>424</v>
      </c>
      <c r="C21" s="84"/>
      <c r="D21" s="84"/>
      <c r="E21" s="84"/>
      <c r="F21" s="84"/>
      <c r="G21" s="84">
        <v>5110</v>
      </c>
      <c r="H21" s="77">
        <f>SUM(D21:G21)</f>
        <v>5110</v>
      </c>
    </row>
    <row r="22" spans="1:8" ht="18" customHeight="1" thickBot="1">
      <c r="A22" s="76" t="s">
        <v>12</v>
      </c>
      <c r="B22" s="78" t="s">
        <v>463</v>
      </c>
      <c r="C22" s="84"/>
      <c r="D22" s="84"/>
      <c r="E22" s="84"/>
      <c r="F22" s="84">
        <v>108</v>
      </c>
      <c r="G22" s="84"/>
      <c r="H22" s="77">
        <f>SUM(D22:G22)</f>
        <v>108</v>
      </c>
    </row>
    <row r="23" spans="1:8" ht="18" customHeight="1" thickBot="1">
      <c r="A23" s="76" t="s">
        <v>13</v>
      </c>
      <c r="B23" s="78" t="s">
        <v>262</v>
      </c>
      <c r="C23" s="79"/>
      <c r="D23" s="77"/>
      <c r="E23" s="77"/>
      <c r="F23" s="77">
        <v>573</v>
      </c>
      <c r="G23" s="77"/>
      <c r="H23" s="77">
        <f>SUM(D23:G23)</f>
        <v>573</v>
      </c>
    </row>
    <row r="24" spans="1:8" ht="18" customHeight="1" thickBot="1">
      <c r="A24" s="76" t="s">
        <v>14</v>
      </c>
      <c r="B24" s="78" t="s">
        <v>121</v>
      </c>
      <c r="C24" s="79"/>
      <c r="D24" s="77">
        <v>1332</v>
      </c>
      <c r="E24" s="77">
        <v>360</v>
      </c>
      <c r="F24" s="77">
        <v>564</v>
      </c>
      <c r="G24" s="77"/>
      <c r="H24" s="77">
        <f>SUM(D24:G24)</f>
        <v>2256</v>
      </c>
    </row>
    <row r="25" spans="1:8" ht="18" customHeight="1" thickBot="1">
      <c r="A25" s="76" t="s">
        <v>15</v>
      </c>
      <c r="B25" s="78" t="s">
        <v>125</v>
      </c>
      <c r="C25" s="79"/>
      <c r="D25" s="77"/>
      <c r="E25" s="77"/>
      <c r="F25" s="77">
        <v>2667</v>
      </c>
      <c r="G25" s="77"/>
      <c r="H25" s="77">
        <f>SUM(D25:G25)</f>
        <v>2667</v>
      </c>
    </row>
    <row r="26" spans="1:8" ht="18" customHeight="1" thickBot="1">
      <c r="A26" s="76" t="s">
        <v>16</v>
      </c>
      <c r="B26" s="78" t="s">
        <v>263</v>
      </c>
      <c r="C26" s="79"/>
      <c r="D26" s="77"/>
      <c r="E26" s="77"/>
      <c r="F26" s="77">
        <v>2640</v>
      </c>
      <c r="G26" s="77"/>
      <c r="H26" s="77"/>
    </row>
    <row r="27" spans="1:8" ht="18" customHeight="1" thickBot="1">
      <c r="A27" s="76" t="s">
        <v>17</v>
      </c>
      <c r="B27" s="78" t="s">
        <v>101</v>
      </c>
      <c r="C27" s="79"/>
      <c r="D27" s="77">
        <v>60120</v>
      </c>
      <c r="E27" s="77">
        <v>8325</v>
      </c>
      <c r="F27" s="77">
        <v>2623</v>
      </c>
      <c r="G27" s="77"/>
      <c r="H27" s="77"/>
    </row>
    <row r="28" spans="1:8" ht="18" customHeight="1" thickBot="1">
      <c r="A28" s="76" t="s">
        <v>18</v>
      </c>
      <c r="B28" s="78" t="s">
        <v>420</v>
      </c>
      <c r="C28" s="79"/>
      <c r="D28" s="77">
        <v>596</v>
      </c>
      <c r="E28" s="77"/>
      <c r="F28" s="77"/>
      <c r="G28" s="77"/>
      <c r="H28" s="77"/>
    </row>
    <row r="29" spans="1:8" ht="18" customHeight="1" thickBot="1">
      <c r="A29" s="76" t="s">
        <v>19</v>
      </c>
      <c r="B29" s="78" t="s">
        <v>423</v>
      </c>
      <c r="C29" s="79"/>
      <c r="D29" s="77"/>
      <c r="E29" s="77"/>
      <c r="F29" s="77">
        <v>254</v>
      </c>
      <c r="G29" s="77"/>
      <c r="H29" s="77"/>
    </row>
    <row r="30" spans="1:8" ht="18" customHeight="1" thickBot="1">
      <c r="A30" s="76" t="s">
        <v>20</v>
      </c>
      <c r="B30" s="78" t="s">
        <v>491</v>
      </c>
      <c r="C30" s="79"/>
      <c r="D30" s="77"/>
      <c r="E30" s="77"/>
      <c r="F30" s="77">
        <v>1194</v>
      </c>
      <c r="G30" s="77"/>
      <c r="H30" s="77"/>
    </row>
    <row r="31" spans="1:8" ht="18" customHeight="1" thickBot="1">
      <c r="A31" s="80" t="s">
        <v>42</v>
      </c>
      <c r="B31" s="81" t="s">
        <v>105</v>
      </c>
      <c r="C31" s="84">
        <f>SUM(C21:C26)</f>
        <v>0</v>
      </c>
      <c r="D31" s="84">
        <f>SUM(D21:D28)</f>
        <v>62048</v>
      </c>
      <c r="E31" s="84">
        <f>SUM(E21:E28)</f>
        <v>8685</v>
      </c>
      <c r="F31" s="84">
        <f>SUM(F21:F30)</f>
        <v>10623</v>
      </c>
      <c r="G31" s="84">
        <f>SUM(G21:G26)</f>
        <v>5110</v>
      </c>
      <c r="H31" s="84">
        <v>17806</v>
      </c>
    </row>
    <row r="32" spans="1:8" ht="15" customHeight="1">
      <c r="A32" s="209" t="s">
        <v>43</v>
      </c>
      <c r="B32" s="210" t="s">
        <v>106</v>
      </c>
      <c r="C32" s="83"/>
      <c r="D32" s="83"/>
      <c r="E32" s="83"/>
      <c r="F32" s="83"/>
      <c r="G32" s="83"/>
      <c r="H32" s="83"/>
    </row>
    <row r="33" spans="1:8" ht="18" customHeight="1" thickBot="1">
      <c r="A33" s="95"/>
      <c r="B33" s="86" t="s">
        <v>266</v>
      </c>
      <c r="C33" s="88">
        <f>C31+C20</f>
        <v>0</v>
      </c>
      <c r="D33" s="90">
        <f>D31+D20</f>
        <v>91716</v>
      </c>
      <c r="E33" s="90">
        <f>E31+E20</f>
        <v>16824</v>
      </c>
      <c r="F33" s="90">
        <f>F31+F20</f>
        <v>87752</v>
      </c>
      <c r="G33" s="90">
        <f>G31+G20</f>
        <v>10196</v>
      </c>
      <c r="H33" s="90">
        <f>SUM(D33:G33)</f>
        <v>206488</v>
      </c>
    </row>
    <row r="34" spans="1:8" ht="17.25" customHeight="1" thickBot="1" thickTop="1">
      <c r="A34" s="76"/>
      <c r="B34" s="506" t="s">
        <v>111</v>
      </c>
      <c r="C34" s="507"/>
      <c r="D34" s="508"/>
      <c r="E34" s="77"/>
      <c r="F34" s="77"/>
      <c r="G34" s="77"/>
      <c r="H34" s="77"/>
    </row>
    <row r="35" spans="1:10" ht="17.25" customHeight="1" thickBot="1">
      <c r="A35" s="80" t="s">
        <v>38</v>
      </c>
      <c r="B35" s="81" t="s">
        <v>95</v>
      </c>
      <c r="C35" s="92"/>
      <c r="D35" s="84">
        <v>28828</v>
      </c>
      <c r="E35" s="84">
        <v>7809</v>
      </c>
      <c r="F35" s="84">
        <v>5099</v>
      </c>
      <c r="G35" s="84">
        <v>4477</v>
      </c>
      <c r="H35" s="84">
        <f>SUM(D35:G35)</f>
        <v>46213</v>
      </c>
      <c r="J35" s="108"/>
    </row>
    <row r="36" spans="1:10" ht="17.25" customHeight="1" thickBot="1">
      <c r="A36" s="80" t="s">
        <v>42</v>
      </c>
      <c r="B36" s="211" t="s">
        <v>136</v>
      </c>
      <c r="C36" s="92"/>
      <c r="D36" s="84"/>
      <c r="E36" s="84"/>
      <c r="F36" s="84"/>
      <c r="G36" s="84"/>
      <c r="H36" s="84"/>
      <c r="J36" s="108"/>
    </row>
    <row r="37" spans="1:8" ht="17.25" customHeight="1" thickBot="1">
      <c r="A37" s="80" t="s">
        <v>43</v>
      </c>
      <c r="B37" s="218" t="s">
        <v>264</v>
      </c>
      <c r="C37" s="219"/>
      <c r="D37" s="84"/>
      <c r="E37" s="84"/>
      <c r="F37" s="84"/>
      <c r="G37" s="84"/>
      <c r="H37" s="84">
        <f>SUM(D37:G37)</f>
        <v>0</v>
      </c>
    </row>
    <row r="38" spans="1:8" ht="17.25" customHeight="1" thickBot="1">
      <c r="A38" s="96"/>
      <c r="B38" s="159" t="s">
        <v>265</v>
      </c>
      <c r="C38" s="75"/>
      <c r="D38" s="85">
        <f>SUM(D35:D37)</f>
        <v>28828</v>
      </c>
      <c r="E38" s="85">
        <f>SUM(E35:E37)</f>
        <v>7809</v>
      </c>
      <c r="F38" s="85">
        <v>5099</v>
      </c>
      <c r="G38" s="85">
        <v>4477</v>
      </c>
      <c r="H38" s="85">
        <f>SUM(D38:G38)</f>
        <v>46213</v>
      </c>
    </row>
    <row r="39" spans="1:8" ht="16.5" customHeight="1" thickBot="1">
      <c r="A39" s="76"/>
      <c r="B39" s="501" t="s">
        <v>114</v>
      </c>
      <c r="C39" s="502"/>
      <c r="D39" s="503"/>
      <c r="E39" s="77"/>
      <c r="F39" s="77"/>
      <c r="G39" s="77"/>
      <c r="H39" s="77"/>
    </row>
    <row r="40" spans="1:8" ht="13.5" thickBot="1">
      <c r="A40" s="76"/>
      <c r="B40" s="504" t="s">
        <v>95</v>
      </c>
      <c r="C40" s="505"/>
      <c r="D40" s="77"/>
      <c r="E40" s="77"/>
      <c r="F40" s="77"/>
      <c r="G40" s="77"/>
      <c r="H40" s="77"/>
    </row>
    <row r="41" spans="1:8" ht="15.75" customHeight="1" thickBot="1">
      <c r="A41" s="76"/>
      <c r="B41" s="78" t="s">
        <v>107</v>
      </c>
      <c r="C41" s="79">
        <v>14</v>
      </c>
      <c r="D41" s="77">
        <v>36409</v>
      </c>
      <c r="E41" s="77">
        <v>9873</v>
      </c>
      <c r="F41" s="77">
        <v>3036</v>
      </c>
      <c r="G41" s="77"/>
      <c r="H41" s="77">
        <f>SUM(D41:G41)</f>
        <v>49318</v>
      </c>
    </row>
    <row r="42" spans="1:8" ht="18" customHeight="1" thickBot="1">
      <c r="A42" s="80" t="s">
        <v>38</v>
      </c>
      <c r="B42" s="81" t="s">
        <v>104</v>
      </c>
      <c r="C42" s="82">
        <v>14</v>
      </c>
      <c r="D42" s="84">
        <f>SUM(D41)</f>
        <v>36409</v>
      </c>
      <c r="E42" s="84">
        <f>SUM(E41)</f>
        <v>9873</v>
      </c>
      <c r="F42" s="84">
        <f>SUM(F41)</f>
        <v>3036</v>
      </c>
      <c r="G42" s="84">
        <f>SUM(G41)</f>
        <v>0</v>
      </c>
      <c r="H42" s="77">
        <f>SUM(D42:G42)</f>
        <v>49318</v>
      </c>
    </row>
    <row r="43" spans="1:8" ht="18" customHeight="1" thickBot="1">
      <c r="A43" s="80"/>
      <c r="B43" s="81" t="s">
        <v>112</v>
      </c>
      <c r="C43" s="82"/>
      <c r="D43" s="93"/>
      <c r="E43" s="93"/>
      <c r="F43" s="84"/>
      <c r="G43" s="97"/>
      <c r="H43" s="77">
        <f>SUM(D43:G43)</f>
        <v>0</v>
      </c>
    </row>
    <row r="44" spans="1:8" ht="18" customHeight="1" thickBot="1">
      <c r="A44" s="76" t="s">
        <v>11</v>
      </c>
      <c r="B44" s="78" t="s">
        <v>113</v>
      </c>
      <c r="C44" s="82">
        <v>3</v>
      </c>
      <c r="D44" s="84">
        <v>5855</v>
      </c>
      <c r="E44" s="84">
        <v>1421</v>
      </c>
      <c r="F44" s="84">
        <v>300</v>
      </c>
      <c r="G44" s="84"/>
      <c r="H44" s="77">
        <f>SUM(D44:G44)</f>
        <v>7576</v>
      </c>
    </row>
    <row r="45" spans="1:8" ht="18" customHeight="1" thickBot="1">
      <c r="A45" s="80" t="s">
        <v>42</v>
      </c>
      <c r="B45" s="78" t="s">
        <v>105</v>
      </c>
      <c r="C45" s="82">
        <f>C44</f>
        <v>3</v>
      </c>
      <c r="D45" s="84">
        <f>SUM(D44)</f>
        <v>5855</v>
      </c>
      <c r="E45" s="84">
        <f>SUM(E44)</f>
        <v>1421</v>
      </c>
      <c r="F45" s="84">
        <v>300</v>
      </c>
      <c r="G45" s="93"/>
      <c r="H45" s="84">
        <f>SUM(D45:G45)</f>
        <v>7576</v>
      </c>
    </row>
    <row r="46" spans="1:8" ht="18" customHeight="1" thickBot="1">
      <c r="A46" s="80" t="s">
        <v>43</v>
      </c>
      <c r="B46" s="78" t="s">
        <v>264</v>
      </c>
      <c r="C46" s="84"/>
      <c r="D46" s="84">
        <v>0</v>
      </c>
      <c r="E46" s="84">
        <v>0</v>
      </c>
      <c r="F46" s="84">
        <v>0</v>
      </c>
      <c r="G46" s="93">
        <v>0</v>
      </c>
      <c r="H46" s="84">
        <v>0</v>
      </c>
    </row>
    <row r="47" spans="1:8" ht="18" customHeight="1" thickBot="1">
      <c r="A47" s="96"/>
      <c r="B47" s="94" t="s">
        <v>108</v>
      </c>
      <c r="C47" s="75">
        <f aca="true" t="shared" si="1" ref="C47:H47">SUM(C45+C42)</f>
        <v>17</v>
      </c>
      <c r="D47" s="85">
        <f>SUM(D45+D42)</f>
        <v>42264</v>
      </c>
      <c r="E47" s="85">
        <f t="shared" si="1"/>
        <v>11294</v>
      </c>
      <c r="F47" s="85">
        <f t="shared" si="1"/>
        <v>3336</v>
      </c>
      <c r="G47" s="85">
        <f t="shared" si="1"/>
        <v>0</v>
      </c>
      <c r="H47" s="85">
        <f t="shared" si="1"/>
        <v>56894</v>
      </c>
    </row>
    <row r="48" spans="1:8" ht="18" customHeight="1" thickBot="1">
      <c r="A48" s="96"/>
      <c r="B48" s="94"/>
      <c r="C48" s="75"/>
      <c r="D48" s="85"/>
      <c r="E48" s="85"/>
      <c r="F48" s="85"/>
      <c r="G48" s="85"/>
      <c r="H48" s="85"/>
    </row>
    <row r="49" spans="1:8" ht="18" customHeight="1" thickBot="1">
      <c r="A49" s="96"/>
      <c r="B49" s="498" t="s">
        <v>119</v>
      </c>
      <c r="C49" s="499"/>
      <c r="D49" s="500"/>
      <c r="E49" s="85"/>
      <c r="F49" s="85"/>
      <c r="G49" s="85"/>
      <c r="H49" s="85"/>
    </row>
    <row r="50" spans="1:8" ht="18" customHeight="1" thickBot="1">
      <c r="A50" s="80" t="s">
        <v>38</v>
      </c>
      <c r="B50" s="99" t="s">
        <v>118</v>
      </c>
      <c r="C50" s="212"/>
      <c r="D50" s="213"/>
      <c r="E50" s="85"/>
      <c r="F50" s="85"/>
      <c r="G50" s="85"/>
      <c r="H50" s="85"/>
    </row>
    <row r="51" spans="1:8" ht="17.25" customHeight="1" thickBot="1">
      <c r="A51" s="76" t="s">
        <v>11</v>
      </c>
      <c r="B51" s="78" t="s">
        <v>98</v>
      </c>
      <c r="C51" s="79">
        <v>2</v>
      </c>
      <c r="D51" s="77">
        <v>1997</v>
      </c>
      <c r="E51" s="77">
        <v>553</v>
      </c>
      <c r="F51" s="77">
        <v>966</v>
      </c>
      <c r="G51" s="77"/>
      <c r="H51" s="77">
        <f aca="true" t="shared" si="2" ref="H51:H56">SUM(D51:G51)</f>
        <v>3516</v>
      </c>
    </row>
    <row r="52" spans="1:8" ht="17.25" customHeight="1" thickBot="1">
      <c r="A52" s="76" t="s">
        <v>12</v>
      </c>
      <c r="B52" s="78" t="s">
        <v>99</v>
      </c>
      <c r="C52" s="79">
        <v>1</v>
      </c>
      <c r="D52" s="77">
        <v>1134</v>
      </c>
      <c r="E52" s="77">
        <v>292</v>
      </c>
      <c r="F52" s="77">
        <v>130</v>
      </c>
      <c r="G52" s="77"/>
      <c r="H52" s="77">
        <f t="shared" si="2"/>
        <v>1556</v>
      </c>
    </row>
    <row r="53" spans="1:8" ht="17.25" customHeight="1" thickBot="1">
      <c r="A53" s="76" t="s">
        <v>13</v>
      </c>
      <c r="B53" s="78" t="s">
        <v>100</v>
      </c>
      <c r="C53" s="79">
        <v>1</v>
      </c>
      <c r="D53" s="77">
        <v>1726</v>
      </c>
      <c r="E53" s="77">
        <v>491</v>
      </c>
      <c r="F53" s="77">
        <v>43</v>
      </c>
      <c r="G53" s="77"/>
      <c r="H53" s="77">
        <f t="shared" si="2"/>
        <v>2260</v>
      </c>
    </row>
    <row r="54" spans="1:8" ht="17.25" customHeight="1" thickBot="1">
      <c r="A54" s="76" t="s">
        <v>14</v>
      </c>
      <c r="B54" s="78" t="s">
        <v>115</v>
      </c>
      <c r="C54" s="79">
        <v>1</v>
      </c>
      <c r="D54" s="77">
        <v>3358</v>
      </c>
      <c r="E54" s="77">
        <v>904</v>
      </c>
      <c r="F54" s="77">
        <v>887</v>
      </c>
      <c r="G54" s="85"/>
      <c r="H54" s="77">
        <f t="shared" si="2"/>
        <v>5149</v>
      </c>
    </row>
    <row r="55" spans="1:8" ht="17.25" customHeight="1" thickBot="1">
      <c r="A55" s="76" t="s">
        <v>15</v>
      </c>
      <c r="B55" s="78" t="s">
        <v>116</v>
      </c>
      <c r="C55" s="79">
        <v>1</v>
      </c>
      <c r="D55" s="77">
        <v>2146</v>
      </c>
      <c r="E55" s="77">
        <v>479</v>
      </c>
      <c r="F55" s="77">
        <v>140</v>
      </c>
      <c r="G55" s="85"/>
      <c r="H55" s="77">
        <f t="shared" si="2"/>
        <v>2765</v>
      </c>
    </row>
    <row r="56" spans="1:8" ht="17.25" customHeight="1" thickBot="1">
      <c r="A56" s="76" t="s">
        <v>16</v>
      </c>
      <c r="B56" s="78" t="s">
        <v>117</v>
      </c>
      <c r="C56" s="79">
        <v>1</v>
      </c>
      <c r="D56" s="77">
        <v>1874</v>
      </c>
      <c r="E56" s="77">
        <v>528</v>
      </c>
      <c r="F56" s="77">
        <v>259</v>
      </c>
      <c r="G56" s="85"/>
      <c r="H56" s="77">
        <f t="shared" si="2"/>
        <v>2661</v>
      </c>
    </row>
    <row r="57" spans="1:10" ht="15.75" customHeight="1" thickBot="1">
      <c r="A57" s="76"/>
      <c r="B57" s="81" t="s">
        <v>118</v>
      </c>
      <c r="C57" s="79">
        <f aca="true" t="shared" si="3" ref="C57:H57">SUM(C51:C56)</f>
        <v>7</v>
      </c>
      <c r="D57" s="85">
        <f t="shared" si="3"/>
        <v>12235</v>
      </c>
      <c r="E57" s="85">
        <f t="shared" si="3"/>
        <v>3247</v>
      </c>
      <c r="F57" s="85">
        <f t="shared" si="3"/>
        <v>2425</v>
      </c>
      <c r="G57" s="85">
        <f t="shared" si="3"/>
        <v>0</v>
      </c>
      <c r="H57" s="85">
        <f t="shared" si="3"/>
        <v>17907</v>
      </c>
      <c r="J57" s="138"/>
    </row>
    <row r="58" spans="1:8" ht="15.75" customHeight="1" thickBot="1">
      <c r="A58" s="102"/>
      <c r="B58" s="105" t="s">
        <v>126</v>
      </c>
      <c r="C58" s="106">
        <f aca="true" t="shared" si="4" ref="C58:H58">C57</f>
        <v>7</v>
      </c>
      <c r="D58" s="104">
        <f t="shared" si="4"/>
        <v>12235</v>
      </c>
      <c r="E58" s="104">
        <f t="shared" si="4"/>
        <v>3247</v>
      </c>
      <c r="F58" s="104">
        <f t="shared" si="4"/>
        <v>2425</v>
      </c>
      <c r="G58" s="104">
        <f t="shared" si="4"/>
        <v>0</v>
      </c>
      <c r="H58" s="107">
        <f t="shared" si="4"/>
        <v>17907</v>
      </c>
    </row>
    <row r="59" spans="1:8" ht="13.5" customHeight="1">
      <c r="A59" s="512"/>
      <c r="B59" s="514" t="s">
        <v>109</v>
      </c>
      <c r="C59" s="87"/>
      <c r="D59" s="89"/>
      <c r="E59" s="89"/>
      <c r="F59" s="89"/>
      <c r="G59" s="89"/>
      <c r="H59" s="89"/>
    </row>
    <row r="60" spans="1:8" ht="24" customHeight="1" thickBot="1">
      <c r="A60" s="513"/>
      <c r="B60" s="515"/>
      <c r="C60" s="85">
        <f>C58+C47+C38+C33</f>
        <v>24</v>
      </c>
      <c r="D60" s="85">
        <f>D58+D47+D38+D33</f>
        <v>175043</v>
      </c>
      <c r="E60" s="85">
        <f>E58+E47+E38+E33</f>
        <v>39174</v>
      </c>
      <c r="F60" s="85">
        <f>F58+F47+F38+F33</f>
        <v>98612</v>
      </c>
      <c r="G60" s="85">
        <f>G58+G47+G38+G33</f>
        <v>14673</v>
      </c>
      <c r="H60" s="85">
        <f>SUM(D60:G60)</f>
        <v>327502</v>
      </c>
    </row>
    <row r="61" ht="15.75">
      <c r="A61" s="71"/>
    </row>
  </sheetData>
  <sheetProtection/>
  <mergeCells count="13">
    <mergeCell ref="D4:H4"/>
    <mergeCell ref="A59:A60"/>
    <mergeCell ref="B59:B60"/>
    <mergeCell ref="A1:H1"/>
    <mergeCell ref="A2:H2"/>
    <mergeCell ref="C3:C4"/>
    <mergeCell ref="B49:D49"/>
    <mergeCell ref="B39:D39"/>
    <mergeCell ref="B40:C40"/>
    <mergeCell ref="B34:D34"/>
    <mergeCell ref="B5:D5"/>
    <mergeCell ref="B6:C6"/>
    <mergeCell ref="A3:A4"/>
  </mergeCells>
  <printOptions/>
  <pageMargins left="0.7086614173228347" right="0.7086614173228347" top="0.5511811023622047" bottom="0.15748031496062992" header="0.11811023622047245" footer="0.11811023622047245"/>
  <pageSetup fitToHeight="2" fitToWidth="1" horizontalDpi="600" verticalDpi="600" orientation="landscape" paperSize="9" r:id="rId1"/>
  <headerFooter>
    <oddHeader>&amp;R4./A szamú melléklet
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I17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31.8515625" style="0" customWidth="1"/>
    <col min="3" max="3" width="13.7109375" style="0" customWidth="1"/>
    <col min="4" max="4" width="14.00390625" style="0" customWidth="1"/>
    <col min="5" max="5" width="11.57421875" style="0" customWidth="1"/>
    <col min="6" max="6" width="30.8515625" style="0" customWidth="1"/>
    <col min="7" max="7" width="14.421875" style="0" customWidth="1"/>
    <col min="8" max="8" width="14.00390625" style="0" customWidth="1"/>
    <col min="9" max="9" width="11.57421875" style="0" customWidth="1"/>
  </cols>
  <sheetData>
    <row r="2" spans="2:9" ht="15.75">
      <c r="B2" s="494" t="s">
        <v>428</v>
      </c>
      <c r="C2" s="494"/>
      <c r="D2" s="494"/>
      <c r="E2" s="494"/>
      <c r="F2" s="494"/>
      <c r="G2" s="494"/>
      <c r="H2" s="494"/>
      <c r="I2" s="494"/>
    </row>
    <row r="3" ht="13.5" thickBot="1"/>
    <row r="4" spans="2:9" ht="21.75" customHeight="1" thickBot="1">
      <c r="B4" s="516" t="s">
        <v>73</v>
      </c>
      <c r="C4" s="517"/>
      <c r="D4" s="517"/>
      <c r="E4" s="518"/>
      <c r="F4" s="519" t="s">
        <v>74</v>
      </c>
      <c r="G4" s="520"/>
      <c r="H4" s="520"/>
      <c r="I4" s="521"/>
    </row>
    <row r="5" spans="2:9" ht="45" customHeight="1" thickBot="1">
      <c r="B5" s="28" t="s">
        <v>75</v>
      </c>
      <c r="C5" s="34" t="s">
        <v>76</v>
      </c>
      <c r="D5" s="29" t="s">
        <v>77</v>
      </c>
      <c r="E5" s="30" t="s">
        <v>24</v>
      </c>
      <c r="F5" s="45" t="s">
        <v>75</v>
      </c>
      <c r="G5" s="47" t="s">
        <v>78</v>
      </c>
      <c r="H5" s="47" t="s">
        <v>79</v>
      </c>
      <c r="I5" s="50" t="s">
        <v>24</v>
      </c>
    </row>
    <row r="6" spans="2:9" ht="35.25" customHeight="1">
      <c r="B6" s="39" t="s">
        <v>258</v>
      </c>
      <c r="C6" s="35">
        <v>241091</v>
      </c>
      <c r="D6" s="23">
        <v>25395</v>
      </c>
      <c r="E6" s="31">
        <f>SUM(C6:D6)</f>
        <v>266486</v>
      </c>
      <c r="F6" s="39" t="s">
        <v>72</v>
      </c>
      <c r="G6" s="46">
        <v>175043</v>
      </c>
      <c r="H6" s="48"/>
      <c r="I6" s="49">
        <f aca="true" t="shared" si="0" ref="I6:I14">SUM(G6:H6)</f>
        <v>175043</v>
      </c>
    </row>
    <row r="7" spans="2:9" ht="35.25" customHeight="1">
      <c r="B7" s="40" t="s">
        <v>70</v>
      </c>
      <c r="C7" s="36">
        <v>53310</v>
      </c>
      <c r="D7" s="24"/>
      <c r="E7" s="32">
        <f aca="true" t="shared" si="1" ref="E7:E17">SUM(C7:D7)</f>
        <v>53310</v>
      </c>
      <c r="F7" s="40" t="s">
        <v>392</v>
      </c>
      <c r="G7" s="36">
        <v>39174</v>
      </c>
      <c r="H7" s="24"/>
      <c r="I7" s="26">
        <f t="shared" si="0"/>
        <v>39174</v>
      </c>
    </row>
    <row r="8" spans="2:9" ht="35.25" customHeight="1">
      <c r="B8" s="40" t="s">
        <v>39</v>
      </c>
      <c r="C8" s="36">
        <v>27956</v>
      </c>
      <c r="D8" s="24"/>
      <c r="E8" s="32">
        <f t="shared" si="1"/>
        <v>27956</v>
      </c>
      <c r="F8" s="40" t="s">
        <v>49</v>
      </c>
      <c r="G8" s="36">
        <v>98462</v>
      </c>
      <c r="H8" s="24"/>
      <c r="I8" s="26">
        <f t="shared" si="0"/>
        <v>98462</v>
      </c>
    </row>
    <row r="9" spans="2:9" ht="35.25" customHeight="1">
      <c r="B9" s="40" t="s">
        <v>229</v>
      </c>
      <c r="C9" s="36"/>
      <c r="D9" s="24">
        <v>112</v>
      </c>
      <c r="E9" s="32">
        <f t="shared" si="1"/>
        <v>112</v>
      </c>
      <c r="F9" s="42" t="s">
        <v>185</v>
      </c>
      <c r="G9" s="36">
        <v>9563</v>
      </c>
      <c r="H9" s="18"/>
      <c r="I9" s="26">
        <f t="shared" si="0"/>
        <v>9563</v>
      </c>
    </row>
    <row r="10" spans="2:9" ht="35.25" customHeight="1">
      <c r="B10" s="40" t="s">
        <v>391</v>
      </c>
      <c r="C10" s="36">
        <v>2050</v>
      </c>
      <c r="D10" s="24">
        <v>0</v>
      </c>
      <c r="E10" s="32">
        <f t="shared" si="1"/>
        <v>2050</v>
      </c>
      <c r="F10" s="43" t="s">
        <v>197</v>
      </c>
      <c r="G10" s="37">
        <v>5260</v>
      </c>
      <c r="I10" s="26">
        <f t="shared" si="0"/>
        <v>5260</v>
      </c>
    </row>
    <row r="11" spans="2:9" ht="35.25" customHeight="1">
      <c r="B11" s="40"/>
      <c r="C11" s="37"/>
      <c r="D11" s="24"/>
      <c r="E11" s="32">
        <f t="shared" si="1"/>
        <v>0</v>
      </c>
      <c r="F11" s="40" t="s">
        <v>259</v>
      </c>
      <c r="G11" s="36">
        <v>8604</v>
      </c>
      <c r="H11" s="24"/>
      <c r="I11" s="26">
        <f t="shared" si="0"/>
        <v>8604</v>
      </c>
    </row>
    <row r="12" spans="2:9" ht="35.25" customHeight="1">
      <c r="B12" s="40"/>
      <c r="C12" s="36"/>
      <c r="D12" s="24"/>
      <c r="E12" s="32"/>
      <c r="F12" s="40" t="s">
        <v>46</v>
      </c>
      <c r="G12" s="37"/>
      <c r="H12" s="18">
        <v>10422</v>
      </c>
      <c r="I12" s="26">
        <f t="shared" si="0"/>
        <v>10422</v>
      </c>
    </row>
    <row r="13" spans="2:9" ht="35.25" customHeight="1">
      <c r="B13" s="40"/>
      <c r="C13" s="36"/>
      <c r="D13" s="18"/>
      <c r="E13" s="32"/>
      <c r="F13" s="40" t="s">
        <v>50</v>
      </c>
      <c r="G13" s="37"/>
      <c r="H13" s="18">
        <v>822</v>
      </c>
      <c r="I13" s="26">
        <f t="shared" si="0"/>
        <v>822</v>
      </c>
    </row>
    <row r="14" spans="2:9" ht="35.25" customHeight="1">
      <c r="B14" s="40"/>
      <c r="C14" s="37"/>
      <c r="D14" s="18"/>
      <c r="E14" s="32"/>
      <c r="F14" s="40" t="s">
        <v>202</v>
      </c>
      <c r="G14" s="37"/>
      <c r="H14" s="24">
        <v>1000</v>
      </c>
      <c r="I14" s="26">
        <f t="shared" si="0"/>
        <v>1000</v>
      </c>
    </row>
    <row r="15" spans="2:9" ht="35.25" customHeight="1">
      <c r="B15" s="40"/>
      <c r="C15" s="37"/>
      <c r="D15" s="18"/>
      <c r="E15" s="32"/>
      <c r="F15" s="40" t="s">
        <v>492</v>
      </c>
      <c r="G15" s="37">
        <v>1564</v>
      </c>
      <c r="H15" s="18"/>
      <c r="I15" s="26">
        <v>1564</v>
      </c>
    </row>
    <row r="16" spans="2:9" ht="35.25" customHeight="1" thickBot="1">
      <c r="B16" s="41"/>
      <c r="C16" s="38"/>
      <c r="D16" s="25"/>
      <c r="E16" s="33">
        <f t="shared" si="1"/>
        <v>0</v>
      </c>
      <c r="F16" s="44"/>
      <c r="G16" s="51"/>
      <c r="H16" s="52"/>
      <c r="I16" s="27"/>
    </row>
    <row r="17" spans="2:9" ht="35.25" customHeight="1" thickBot="1">
      <c r="B17" s="55" t="s">
        <v>80</v>
      </c>
      <c r="C17" s="53">
        <f>SUM(C6:C16)</f>
        <v>324407</v>
      </c>
      <c r="D17" s="53">
        <f>SUM(D6:D16)</f>
        <v>25507</v>
      </c>
      <c r="E17" s="22">
        <f t="shared" si="1"/>
        <v>349914</v>
      </c>
      <c r="F17" s="15" t="s">
        <v>81</v>
      </c>
      <c r="G17" s="9">
        <f>SUM(G6:G16)</f>
        <v>337670</v>
      </c>
      <c r="H17" s="9">
        <f>SUM(H6:H16)</f>
        <v>12244</v>
      </c>
      <c r="I17" s="21">
        <f>SUM(I6:I16)</f>
        <v>349914</v>
      </c>
    </row>
  </sheetData>
  <sheetProtection/>
  <mergeCells count="3">
    <mergeCell ref="B2:I2"/>
    <mergeCell ref="B4:E4"/>
    <mergeCell ref="F4:I4"/>
  </mergeCells>
  <printOptions/>
  <pageMargins left="0.35433070866141736" right="0.1968503937007874" top="0.6299212598425197" bottom="0.35433070866141736" header="0.2362204724409449" footer="0.15748031496062992"/>
  <pageSetup fitToHeight="1" fitToWidth="1" horizontalDpi="600" verticalDpi="600" orientation="landscape" paperSize="9" scale="95" r:id="rId1"/>
  <headerFooter alignWithMargins="0">
    <oddHeader>&amp;R7. sz melléklet
e Ft- 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71.57421875" style="142" customWidth="1"/>
    <col min="2" max="2" width="14.57421875" style="142" customWidth="1"/>
    <col min="3" max="3" width="11.140625" style="142" bestFit="1" customWidth="1"/>
    <col min="4" max="4" width="12.28125" style="142" customWidth="1"/>
    <col min="5" max="5" width="12.8515625" style="142" bestFit="1" customWidth="1"/>
    <col min="6" max="6" width="10.140625" style="142" bestFit="1" customWidth="1"/>
    <col min="7" max="16384" width="9.140625" style="142" customWidth="1"/>
  </cols>
  <sheetData>
    <row r="1" spans="1:2" ht="15.75">
      <c r="A1" s="444" t="s">
        <v>158</v>
      </c>
      <c r="B1" s="444"/>
    </row>
    <row r="2" spans="1:6" ht="12.75">
      <c r="A2" s="142" t="s">
        <v>25</v>
      </c>
      <c r="D2" s="142" t="s">
        <v>442</v>
      </c>
      <c r="F2" s="142" t="s">
        <v>496</v>
      </c>
    </row>
    <row r="3" spans="1:6" ht="12.75">
      <c r="A3" s="148" t="s">
        <v>26</v>
      </c>
      <c r="B3" s="149">
        <f>(B5+B7+B14+B15)</f>
        <v>54957293</v>
      </c>
      <c r="C3" s="151"/>
      <c r="D3" s="142">
        <v>54957293</v>
      </c>
      <c r="F3" s="148">
        <v>54957293</v>
      </c>
    </row>
    <row r="4" ht="12.75">
      <c r="A4" s="224" t="s">
        <v>27</v>
      </c>
    </row>
    <row r="5" spans="1:6" ht="25.5">
      <c r="A5" s="224" t="s">
        <v>150</v>
      </c>
      <c r="B5" s="225">
        <v>38014000</v>
      </c>
      <c r="D5" s="225">
        <v>38014000</v>
      </c>
      <c r="F5" s="142">
        <v>38014000</v>
      </c>
    </row>
    <row r="6" spans="1:6" ht="12.75">
      <c r="A6" s="224" t="s">
        <v>151</v>
      </c>
      <c r="B6" s="225">
        <v>38014000</v>
      </c>
      <c r="D6" s="225">
        <v>38014000</v>
      </c>
      <c r="F6" s="142">
        <v>38014000</v>
      </c>
    </row>
    <row r="7" spans="1:6" ht="12.75">
      <c r="A7" s="224" t="s">
        <v>28</v>
      </c>
      <c r="B7" s="225">
        <f>B9+B10+B11+B12</f>
        <v>14676262</v>
      </c>
      <c r="D7" s="225">
        <f>D9+D10+D11+D12</f>
        <v>14676262</v>
      </c>
      <c r="F7" s="142">
        <v>14676262</v>
      </c>
    </row>
    <row r="8" spans="1:6" ht="12.75">
      <c r="A8" s="224" t="s">
        <v>152</v>
      </c>
      <c r="B8" s="225">
        <v>14676262</v>
      </c>
      <c r="D8" s="225">
        <v>14676262</v>
      </c>
      <c r="F8" s="142">
        <v>14676262</v>
      </c>
    </row>
    <row r="9" spans="1:6" ht="25.5">
      <c r="A9" s="224" t="s">
        <v>153</v>
      </c>
      <c r="B9" s="225">
        <v>4178282</v>
      </c>
      <c r="D9" s="225">
        <v>4178282</v>
      </c>
      <c r="F9" s="142">
        <v>4178282</v>
      </c>
    </row>
    <row r="10" spans="1:6" ht="12.75">
      <c r="A10" s="224" t="s">
        <v>154</v>
      </c>
      <c r="B10" s="225">
        <v>6144000</v>
      </c>
      <c r="D10" s="225">
        <v>6144000</v>
      </c>
      <c r="F10" s="142">
        <v>6144000</v>
      </c>
    </row>
    <row r="11" spans="1:6" ht="12.75">
      <c r="A11" s="224" t="s">
        <v>291</v>
      </c>
      <c r="B11" s="225">
        <v>100000</v>
      </c>
      <c r="D11" s="225">
        <v>100000</v>
      </c>
      <c r="F11" s="142">
        <v>100000</v>
      </c>
    </row>
    <row r="12" spans="1:6" ht="12.75">
      <c r="A12" s="224" t="s">
        <v>155</v>
      </c>
      <c r="B12" s="225">
        <v>4253980</v>
      </c>
      <c r="D12" s="225">
        <v>4253980</v>
      </c>
      <c r="F12" s="142">
        <v>4253980</v>
      </c>
    </row>
    <row r="13" spans="1:6" ht="12.75">
      <c r="A13" s="224" t="s">
        <v>156</v>
      </c>
      <c r="B13" s="225">
        <v>8370000</v>
      </c>
      <c r="D13" s="225">
        <v>8370000</v>
      </c>
      <c r="F13" s="142">
        <v>8370000</v>
      </c>
    </row>
    <row r="14" spans="1:6" ht="12.75">
      <c r="A14" s="224" t="s">
        <v>157</v>
      </c>
      <c r="B14" s="225">
        <v>2205831</v>
      </c>
      <c r="D14" s="225">
        <v>2205831</v>
      </c>
      <c r="F14" s="142">
        <v>2205831</v>
      </c>
    </row>
    <row r="15" spans="1:6" ht="12.75">
      <c r="A15" s="224" t="s">
        <v>290</v>
      </c>
      <c r="B15" s="225">
        <v>61200</v>
      </c>
      <c r="D15" s="225">
        <v>61200</v>
      </c>
      <c r="F15" s="142">
        <v>61200</v>
      </c>
    </row>
    <row r="16" spans="1:2" ht="25.5">
      <c r="A16" s="223" t="s">
        <v>29</v>
      </c>
      <c r="B16" s="221"/>
    </row>
    <row r="17" spans="1:6" ht="25.5">
      <c r="A17" s="227" t="s">
        <v>169</v>
      </c>
      <c r="B17" s="226">
        <f>SUM(B18:B22)</f>
        <v>41218900</v>
      </c>
      <c r="C17" s="226"/>
      <c r="D17" s="226">
        <f>SUM(D18:D22)</f>
        <v>40104700</v>
      </c>
      <c r="F17" s="148">
        <v>39865600</v>
      </c>
    </row>
    <row r="18" spans="1:6" ht="12.75">
      <c r="A18" s="224" t="s">
        <v>30</v>
      </c>
      <c r="B18" s="225">
        <v>22144000</v>
      </c>
      <c r="D18" s="142">
        <v>21313600</v>
      </c>
      <c r="F18" s="142">
        <v>21313600</v>
      </c>
    </row>
    <row r="19" spans="1:6" ht="25.5">
      <c r="A19" s="224" t="s">
        <v>289</v>
      </c>
      <c r="B19" s="225">
        <v>6000000</v>
      </c>
      <c r="D19" s="142">
        <v>6000000</v>
      </c>
      <c r="F19" s="142">
        <v>4800000</v>
      </c>
    </row>
    <row r="20" spans="1:6" ht="12.75">
      <c r="A20" s="224" t="s">
        <v>31</v>
      </c>
      <c r="B20" s="225">
        <v>9826400</v>
      </c>
      <c r="D20" s="142">
        <v>9549600</v>
      </c>
      <c r="F20" s="142">
        <v>11072000</v>
      </c>
    </row>
    <row r="21" spans="1:6" ht="12.75">
      <c r="A21" s="224" t="s">
        <v>159</v>
      </c>
      <c r="B21" s="225">
        <v>248500</v>
      </c>
      <c r="D21" s="142">
        <v>241500</v>
      </c>
      <c r="F21" s="142">
        <v>280000</v>
      </c>
    </row>
    <row r="22" spans="1:6" ht="25.5">
      <c r="A22" s="224" t="s">
        <v>32</v>
      </c>
      <c r="B22" s="225">
        <v>3000000</v>
      </c>
      <c r="D22" s="151">
        <v>3000000</v>
      </c>
      <c r="F22" s="142">
        <v>2400000</v>
      </c>
    </row>
    <row r="23" spans="1:6" ht="12.75">
      <c r="A23" s="224" t="s">
        <v>160</v>
      </c>
      <c r="B23" s="226">
        <f>SUM(B24:B27)</f>
        <v>5530000</v>
      </c>
      <c r="D23" s="148">
        <v>5343333</v>
      </c>
      <c r="F23" s="148">
        <v>5716667</v>
      </c>
    </row>
    <row r="24" spans="1:2" ht="12.75">
      <c r="A24" s="224" t="s">
        <v>161</v>
      </c>
      <c r="B24" s="225">
        <v>0</v>
      </c>
    </row>
    <row r="25" spans="1:6" ht="12.75">
      <c r="A25" s="224" t="s">
        <v>162</v>
      </c>
      <c r="B25" s="225">
        <v>3826667</v>
      </c>
      <c r="D25" s="142">
        <v>3686667</v>
      </c>
      <c r="F25" s="142">
        <v>3780000</v>
      </c>
    </row>
    <row r="26" spans="1:2" ht="12.75">
      <c r="A26" s="142" t="s">
        <v>163</v>
      </c>
      <c r="B26" s="225">
        <v>0</v>
      </c>
    </row>
    <row r="27" spans="1:6" ht="12.75">
      <c r="A27" s="224" t="s">
        <v>164</v>
      </c>
      <c r="B27" s="225">
        <v>1703333</v>
      </c>
      <c r="D27" s="142">
        <v>1656666</v>
      </c>
      <c r="F27" s="142">
        <v>1936667</v>
      </c>
    </row>
    <row r="28" spans="1:2" ht="12.75">
      <c r="A28" s="224"/>
      <c r="B28" s="151"/>
    </row>
    <row r="29" spans="1:6" ht="25.5">
      <c r="A29" s="223" t="s">
        <v>33</v>
      </c>
      <c r="B29" s="149">
        <f>(B30+B31+B32+B33+B34+B35+B36+B37)</f>
        <v>23092560</v>
      </c>
      <c r="C29" s="151"/>
      <c r="D29" s="149">
        <f>(D30+D31+D32+D33+D34+D35+D36+D37)</f>
        <v>23092560</v>
      </c>
      <c r="F29" s="148">
        <f>SUM(F30:F36)</f>
        <v>23258640</v>
      </c>
    </row>
    <row r="30" spans="1:6" ht="12.75">
      <c r="A30" s="142" t="s">
        <v>288</v>
      </c>
      <c r="B30" s="151">
        <v>12537440</v>
      </c>
      <c r="C30" s="221"/>
      <c r="D30" s="151">
        <v>12537440</v>
      </c>
      <c r="F30" s="142">
        <v>12537440</v>
      </c>
    </row>
    <row r="31" spans="1:6" ht="12.75">
      <c r="A31" s="142" t="s">
        <v>287</v>
      </c>
      <c r="B31" s="151">
        <v>1224500</v>
      </c>
      <c r="D31" s="151">
        <v>1224500</v>
      </c>
      <c r="F31" s="142">
        <v>1224500</v>
      </c>
    </row>
    <row r="32" spans="1:6" ht="12.75">
      <c r="A32" s="142" t="s">
        <v>286</v>
      </c>
      <c r="B32" s="151">
        <v>1224500</v>
      </c>
      <c r="D32" s="151">
        <v>1224500</v>
      </c>
      <c r="F32" s="142">
        <v>1224500</v>
      </c>
    </row>
    <row r="33" spans="1:6" ht="12.75">
      <c r="A33" s="142" t="s">
        <v>34</v>
      </c>
      <c r="B33" s="151">
        <v>2048320</v>
      </c>
      <c r="D33" s="151">
        <v>2048320</v>
      </c>
      <c r="F33" s="142">
        <v>2214400</v>
      </c>
    </row>
    <row r="34" spans="1:6" ht="12.75">
      <c r="A34" s="142" t="s">
        <v>35</v>
      </c>
      <c r="B34" s="151">
        <v>1015000</v>
      </c>
      <c r="D34" s="151">
        <v>1015000</v>
      </c>
      <c r="F34" s="142">
        <v>1015000</v>
      </c>
    </row>
    <row r="35" spans="1:6" ht="12.75">
      <c r="A35" s="142" t="s">
        <v>36</v>
      </c>
      <c r="B35" s="151">
        <v>1090000</v>
      </c>
      <c r="C35" s="149"/>
      <c r="D35" s="151">
        <v>1090000</v>
      </c>
      <c r="F35" s="142">
        <v>1090000</v>
      </c>
    </row>
    <row r="36" spans="1:6" ht="12.75">
      <c r="A36" s="142" t="s">
        <v>165</v>
      </c>
      <c r="B36" s="151">
        <v>3952800</v>
      </c>
      <c r="C36" s="221"/>
      <c r="D36" s="151">
        <v>3952800</v>
      </c>
      <c r="F36" s="142">
        <v>3952800</v>
      </c>
    </row>
    <row r="37" spans="1:4" ht="12.75">
      <c r="A37" s="142" t="s">
        <v>166</v>
      </c>
      <c r="B37" s="151">
        <v>0</v>
      </c>
      <c r="C37" s="221"/>
      <c r="D37" s="151">
        <v>0</v>
      </c>
    </row>
    <row r="38" spans="1:4" ht="12.75">
      <c r="A38" s="142" t="s">
        <v>167</v>
      </c>
      <c r="B38" s="151"/>
      <c r="D38" s="151"/>
    </row>
    <row r="39" spans="1:6" ht="12.75">
      <c r="A39" s="142" t="s">
        <v>168</v>
      </c>
      <c r="B39" s="149">
        <v>9449280</v>
      </c>
      <c r="D39" s="149">
        <v>9449280</v>
      </c>
      <c r="F39" s="148">
        <v>8714880</v>
      </c>
    </row>
    <row r="40" spans="1:4" ht="12.75">
      <c r="A40" s="142" t="s">
        <v>285</v>
      </c>
      <c r="B40" s="149">
        <v>0</v>
      </c>
      <c r="D40" s="149">
        <v>0</v>
      </c>
    </row>
    <row r="41" spans="1:6" ht="12.75">
      <c r="A41" s="148" t="s">
        <v>66</v>
      </c>
      <c r="B41" s="222">
        <f>(B3+B17+B23+B29+B39+B40)</f>
        <v>134248033</v>
      </c>
      <c r="C41" s="222"/>
      <c r="D41" s="222">
        <f>(D3+D17+D23+D29+D39+D40)</f>
        <v>132947166</v>
      </c>
      <c r="E41" s="151"/>
      <c r="F41" s="142">
        <f>(F39+F29+F17+F3+F23)</f>
        <v>132513080</v>
      </c>
    </row>
    <row r="42" spans="1:2" ht="12.75">
      <c r="A42" s="148"/>
      <c r="B42" s="149"/>
    </row>
    <row r="43" spans="1:6" ht="12.75">
      <c r="A43" s="148" t="s">
        <v>67</v>
      </c>
      <c r="B43" s="149">
        <v>3534000</v>
      </c>
      <c r="C43" s="221"/>
      <c r="D43" s="142">
        <v>3534000</v>
      </c>
      <c r="F43" s="142">
        <v>3534000</v>
      </c>
    </row>
    <row r="44" spans="1:6" ht="12.75">
      <c r="A44" s="148" t="s">
        <v>68</v>
      </c>
      <c r="B44" s="149">
        <f>SUM(B41:B43)</f>
        <v>137782033</v>
      </c>
      <c r="C44" s="149"/>
      <c r="D44" s="149">
        <f>SUM(D41:D43)</f>
        <v>136481166</v>
      </c>
      <c r="E44" s="144">
        <v>136481166</v>
      </c>
      <c r="F44" s="391">
        <v>136047080</v>
      </c>
    </row>
    <row r="45" spans="1:6" ht="12.75">
      <c r="A45" s="142" t="s">
        <v>445</v>
      </c>
      <c r="E45" s="148">
        <v>1300000</v>
      </c>
      <c r="F45" s="391">
        <v>1300000</v>
      </c>
    </row>
    <row r="47" spans="1:6" ht="12.75">
      <c r="A47" s="142" t="s">
        <v>467</v>
      </c>
      <c r="F47" s="142">
        <v>176657</v>
      </c>
    </row>
    <row r="48" spans="1:6" ht="12.75">
      <c r="A48" s="142" t="s">
        <v>403</v>
      </c>
      <c r="B48" s="142">
        <v>874157</v>
      </c>
      <c r="D48" s="142">
        <v>5343000</v>
      </c>
      <c r="E48" s="148">
        <v>4890368</v>
      </c>
      <c r="F48" s="142">
        <v>4906748</v>
      </c>
    </row>
    <row r="49" spans="1:6" ht="12.75">
      <c r="A49" s="142" t="s">
        <v>404</v>
      </c>
      <c r="B49" s="147">
        <v>176657</v>
      </c>
      <c r="C49" s="149"/>
      <c r="D49" s="142">
        <v>1688000</v>
      </c>
      <c r="E49" s="148">
        <v>4140620</v>
      </c>
      <c r="F49" s="142">
        <v>6097000</v>
      </c>
    </row>
    <row r="50" spans="1:6" ht="12.75">
      <c r="A50" s="142" t="s">
        <v>468</v>
      </c>
      <c r="B50" s="147"/>
      <c r="C50" s="149"/>
      <c r="E50" s="148"/>
      <c r="F50" s="142">
        <v>400000</v>
      </c>
    </row>
    <row r="51" spans="1:6" ht="12.75">
      <c r="A51" s="142" t="s">
        <v>433</v>
      </c>
      <c r="C51" s="142">
        <v>1818000</v>
      </c>
      <c r="D51" s="142">
        <v>1818000</v>
      </c>
      <c r="E51" s="142">
        <v>1818000</v>
      </c>
      <c r="F51" s="142">
        <v>1818000</v>
      </c>
    </row>
    <row r="52" spans="1:6" ht="12.75">
      <c r="A52" s="142" t="s">
        <v>435</v>
      </c>
      <c r="C52" s="142">
        <v>28000</v>
      </c>
      <c r="D52" s="142">
        <v>28000</v>
      </c>
      <c r="E52" s="142">
        <v>28000</v>
      </c>
      <c r="F52" s="142">
        <v>28000</v>
      </c>
    </row>
    <row r="53" spans="1:6" ht="12.75">
      <c r="A53" s="148" t="s">
        <v>470</v>
      </c>
      <c r="F53" s="148">
        <f>SUM(F47:F52)</f>
        <v>13426405</v>
      </c>
    </row>
    <row r="55" spans="1:6" s="144" customFormat="1" ht="12.75">
      <c r="A55" s="144" t="s">
        <v>441</v>
      </c>
      <c r="B55" s="147">
        <v>16220013</v>
      </c>
      <c r="C55" s="144">
        <v>72853980</v>
      </c>
      <c r="D55" s="144">
        <v>75832889</v>
      </c>
      <c r="E55" s="148">
        <v>76922888</v>
      </c>
      <c r="F55" s="144">
        <v>78030000</v>
      </c>
    </row>
    <row r="56" spans="1:6" s="144" customFormat="1" ht="12.75">
      <c r="A56" s="144" t="s">
        <v>396</v>
      </c>
      <c r="B56" s="144">
        <v>4945200</v>
      </c>
      <c r="C56" s="144">
        <v>4945200</v>
      </c>
      <c r="D56" s="144">
        <v>4945200</v>
      </c>
      <c r="E56" s="144">
        <v>4945000</v>
      </c>
      <c r="F56" s="144">
        <v>4945000</v>
      </c>
    </row>
    <row r="57" spans="1:6" s="144" customFormat="1" ht="12.75">
      <c r="A57" s="144" t="s">
        <v>397</v>
      </c>
      <c r="B57" s="144">
        <v>1480000</v>
      </c>
      <c r="C57" s="144">
        <v>1480000</v>
      </c>
      <c r="D57" s="144">
        <v>2040000</v>
      </c>
      <c r="E57" s="148">
        <v>1775000</v>
      </c>
      <c r="F57" s="144">
        <v>2460000</v>
      </c>
    </row>
    <row r="58" spans="1:6" ht="12.75">
      <c r="A58" s="142" t="s">
        <v>414</v>
      </c>
      <c r="B58" s="142">
        <v>1080000</v>
      </c>
      <c r="C58" s="142">
        <v>2736000</v>
      </c>
      <c r="D58" s="142">
        <v>2736000</v>
      </c>
      <c r="E58" s="142">
        <v>2736000</v>
      </c>
      <c r="F58" s="142">
        <v>2733000</v>
      </c>
    </row>
    <row r="59" spans="1:6" ht="12.75">
      <c r="A59" s="142" t="s">
        <v>469</v>
      </c>
      <c r="C59" s="142">
        <v>225000</v>
      </c>
      <c r="D59" s="142">
        <v>225000</v>
      </c>
      <c r="E59" s="148">
        <v>1295000</v>
      </c>
      <c r="F59" s="142">
        <v>2150000</v>
      </c>
    </row>
    <row r="60" spans="1:6" ht="12.75">
      <c r="A60" s="142" t="s">
        <v>1</v>
      </c>
      <c r="E60" s="148"/>
      <c r="F60" s="142">
        <f>SUM(F55:F59)</f>
        <v>90318000</v>
      </c>
    </row>
    <row r="61" spans="1:6" ht="15.75">
      <c r="A61" s="333" t="s">
        <v>472</v>
      </c>
      <c r="C61" s="148">
        <f>SUM(C55:C59)</f>
        <v>82240180</v>
      </c>
      <c r="D61" s="148">
        <f>SUM(D55:D59)</f>
        <v>85779089</v>
      </c>
      <c r="E61" s="333">
        <f>SUM(E44:E59)</f>
        <v>236332042</v>
      </c>
      <c r="F61" s="148">
        <f>SUM(F44:F59)-F53</f>
        <v>241091485</v>
      </c>
    </row>
  </sheetData>
  <sheetProtection/>
  <mergeCells count="1">
    <mergeCell ref="A1:B1"/>
  </mergeCells>
  <printOptions/>
  <pageMargins left="0.5118110236220472" right="0.2362204724409449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&amp;R1./a.sz. melléklet
 Ft- 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69"/>
  <sheetViews>
    <sheetView zoomScalePageLayoutView="0" workbookViewId="0" topLeftCell="A16">
      <selection activeCell="M3" sqref="M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4.8515625" style="0" customWidth="1"/>
    <col min="4" max="4" width="30.421875" style="0" customWidth="1"/>
    <col min="5" max="5" width="15.8515625" style="0" customWidth="1"/>
    <col min="6" max="6" width="10.00390625" style="0" customWidth="1"/>
    <col min="7" max="8" width="9.140625" style="1" customWidth="1"/>
    <col min="9" max="9" width="9.8515625" style="1" customWidth="1"/>
    <col min="11" max="11" width="10.57421875" style="0" customWidth="1"/>
  </cols>
  <sheetData>
    <row r="1" spans="4:6" ht="15.75">
      <c r="D1" s="449" t="s">
        <v>86</v>
      </c>
      <c r="E1" s="450"/>
      <c r="F1" s="450"/>
    </row>
    <row r="2" spans="4:6" ht="16.5" thickBot="1">
      <c r="D2" s="451" t="s">
        <v>402</v>
      </c>
      <c r="E2" s="451"/>
      <c r="F2" s="451"/>
    </row>
    <row r="3" spans="1:11" ht="14.25" thickBot="1" thickTop="1">
      <c r="A3" s="445" t="s">
        <v>82</v>
      </c>
      <c r="B3" s="446"/>
      <c r="C3" s="446"/>
      <c r="D3" s="446"/>
      <c r="E3" s="446"/>
      <c r="F3" s="446"/>
      <c r="G3" s="276"/>
      <c r="H3" s="284" t="s">
        <v>437</v>
      </c>
      <c r="I3" s="279" t="s">
        <v>442</v>
      </c>
      <c r="J3" s="338" t="s">
        <v>446</v>
      </c>
      <c r="K3" s="338" t="s">
        <v>486</v>
      </c>
    </row>
    <row r="4" spans="1:11" ht="13.5" thickBot="1">
      <c r="A4" s="200" t="s">
        <v>210</v>
      </c>
      <c r="B4" s="8" t="s">
        <v>211</v>
      </c>
      <c r="C4" s="170"/>
      <c r="D4" s="169"/>
      <c r="E4" s="170"/>
      <c r="F4" s="256"/>
      <c r="G4" s="277">
        <f>SUM(F5:F6)</f>
        <v>161358</v>
      </c>
      <c r="H4" s="54">
        <v>224791</v>
      </c>
      <c r="I4" s="280">
        <v>230409</v>
      </c>
      <c r="J4" s="334">
        <v>235579</v>
      </c>
      <c r="K4" s="336">
        <v>239863</v>
      </c>
    </row>
    <row r="5" spans="1:11" ht="12.75">
      <c r="A5" s="201"/>
      <c r="B5" s="139" t="s">
        <v>212</v>
      </c>
      <c r="C5" s="139" t="s">
        <v>213</v>
      </c>
      <c r="D5" s="155"/>
      <c r="E5" s="139"/>
      <c r="F5" s="257">
        <v>138833</v>
      </c>
      <c r="G5" s="277"/>
      <c r="H5" s="54">
        <v>142251</v>
      </c>
      <c r="I5" s="280"/>
      <c r="J5" s="335"/>
      <c r="K5" s="335">
        <v>150773</v>
      </c>
    </row>
    <row r="6" spans="1:11" ht="13.5" thickBot="1">
      <c r="A6" s="201"/>
      <c r="B6" s="139" t="s">
        <v>410</v>
      </c>
      <c r="C6" s="139" t="s">
        <v>411</v>
      </c>
      <c r="D6" s="155"/>
      <c r="E6" s="139"/>
      <c r="F6" s="257">
        <v>22525</v>
      </c>
      <c r="G6" s="277"/>
      <c r="H6" s="54">
        <v>81540</v>
      </c>
      <c r="I6" s="280"/>
      <c r="J6" s="335"/>
      <c r="K6" s="335">
        <v>89090</v>
      </c>
    </row>
    <row r="7" spans="1:11" ht="13.5" thickBot="1">
      <c r="A7" s="200" t="s">
        <v>214</v>
      </c>
      <c r="B7" s="8" t="s">
        <v>215</v>
      </c>
      <c r="C7" s="8"/>
      <c r="D7" s="188"/>
      <c r="E7" s="8"/>
      <c r="F7" s="258"/>
      <c r="G7" s="277">
        <v>25395</v>
      </c>
      <c r="H7" s="54">
        <v>25395</v>
      </c>
      <c r="I7" s="280">
        <v>25395</v>
      </c>
      <c r="J7" s="336">
        <v>25395</v>
      </c>
      <c r="K7" s="336">
        <v>25395</v>
      </c>
    </row>
    <row r="8" spans="1:11" ht="13.5" thickBot="1">
      <c r="A8" s="202"/>
      <c r="B8" s="170" t="s">
        <v>238</v>
      </c>
      <c r="C8" s="170" t="s">
        <v>239</v>
      </c>
      <c r="D8" s="169"/>
      <c r="E8" s="170"/>
      <c r="F8" s="256">
        <v>25395</v>
      </c>
      <c r="G8" s="277"/>
      <c r="H8" s="54"/>
      <c r="I8" s="280"/>
      <c r="J8" s="335"/>
      <c r="K8" s="335"/>
    </row>
    <row r="9" spans="1:11" ht="13.5" thickBot="1">
      <c r="A9" s="200" t="s">
        <v>216</v>
      </c>
      <c r="B9" s="8" t="s">
        <v>70</v>
      </c>
      <c r="C9" s="8"/>
      <c r="D9" s="188"/>
      <c r="E9" s="8"/>
      <c r="F9" s="258"/>
      <c r="G9" s="277">
        <v>55810</v>
      </c>
      <c r="H9" s="54">
        <v>55810</v>
      </c>
      <c r="I9" s="280">
        <v>52810</v>
      </c>
      <c r="J9" s="336">
        <v>53310</v>
      </c>
      <c r="K9" s="336">
        <v>53310</v>
      </c>
    </row>
    <row r="10" spans="1:11" ht="12.75">
      <c r="A10" s="203"/>
      <c r="B10" s="139" t="s">
        <v>217</v>
      </c>
      <c r="C10" s="139" t="s">
        <v>218</v>
      </c>
      <c r="D10" s="155"/>
      <c r="E10" s="139"/>
      <c r="F10" s="257">
        <v>54510</v>
      </c>
      <c r="G10" s="277"/>
      <c r="H10" s="54"/>
      <c r="I10" s="280"/>
      <c r="J10" s="335"/>
      <c r="K10" s="335"/>
    </row>
    <row r="11" spans="1:11" ht="12.75">
      <c r="A11" s="203"/>
      <c r="B11" s="139"/>
      <c r="C11" s="139" t="s">
        <v>219</v>
      </c>
      <c r="D11" s="155" t="s">
        <v>220</v>
      </c>
      <c r="E11" s="139"/>
      <c r="F11" s="257">
        <v>48000</v>
      </c>
      <c r="G11" s="277"/>
      <c r="H11" s="54"/>
      <c r="I11" s="280"/>
      <c r="J11" s="335"/>
      <c r="K11" s="335"/>
    </row>
    <row r="12" spans="1:11" ht="12.75">
      <c r="A12" s="203"/>
      <c r="B12" s="139"/>
      <c r="C12" s="139" t="s">
        <v>221</v>
      </c>
      <c r="D12" s="155" t="s">
        <v>222</v>
      </c>
      <c r="E12" s="139"/>
      <c r="F12" s="257">
        <v>6500</v>
      </c>
      <c r="G12" s="277"/>
      <c r="H12" s="54"/>
      <c r="I12" s="280"/>
      <c r="J12" s="335"/>
      <c r="K12" s="335"/>
    </row>
    <row r="13" spans="1:11" ht="12.75">
      <c r="A13" s="203"/>
      <c r="B13" s="139"/>
      <c r="C13" s="139" t="s">
        <v>223</v>
      </c>
      <c r="D13" s="155" t="s">
        <v>224</v>
      </c>
      <c r="E13" s="139"/>
      <c r="F13" s="257">
        <v>10</v>
      </c>
      <c r="G13" s="277"/>
      <c r="H13" s="54"/>
      <c r="I13" s="280"/>
      <c r="J13" s="335"/>
      <c r="K13" s="335"/>
    </row>
    <row r="14" spans="1:11" ht="13.5" thickBot="1">
      <c r="A14" s="203"/>
      <c r="B14" s="139" t="s">
        <v>225</v>
      </c>
      <c r="C14" s="139" t="s">
        <v>226</v>
      </c>
      <c r="D14" s="155"/>
      <c r="E14" s="139"/>
      <c r="F14" s="257">
        <v>1300</v>
      </c>
      <c r="G14" s="277"/>
      <c r="H14" s="54"/>
      <c r="I14" s="280"/>
      <c r="J14" s="335"/>
      <c r="K14" s="335"/>
    </row>
    <row r="15" spans="1:11" ht="13.5" thickBot="1">
      <c r="A15" s="200" t="s">
        <v>227</v>
      </c>
      <c r="B15" s="8" t="s">
        <v>39</v>
      </c>
      <c r="C15" s="170"/>
      <c r="D15" s="169"/>
      <c r="E15" s="170"/>
      <c r="F15" s="256"/>
      <c r="G15" s="277">
        <v>27680</v>
      </c>
      <c r="H15" s="54">
        <v>29180</v>
      </c>
      <c r="I15" s="280">
        <v>29180</v>
      </c>
      <c r="J15" s="336">
        <v>27956</v>
      </c>
      <c r="K15" s="336">
        <v>27956</v>
      </c>
    </row>
    <row r="16" spans="1:11" ht="13.5" thickBot="1">
      <c r="A16" s="200" t="s">
        <v>228</v>
      </c>
      <c r="B16" s="8" t="s">
        <v>229</v>
      </c>
      <c r="C16" s="8"/>
      <c r="D16" s="188"/>
      <c r="E16" s="8"/>
      <c r="F16" s="258"/>
      <c r="G16" s="277">
        <v>112</v>
      </c>
      <c r="H16" s="54">
        <v>112</v>
      </c>
      <c r="I16" s="280">
        <v>112</v>
      </c>
      <c r="J16" s="336">
        <v>112</v>
      </c>
      <c r="K16" s="336">
        <v>112</v>
      </c>
    </row>
    <row r="17" spans="1:11" ht="13.5" thickBot="1">
      <c r="A17" s="203"/>
      <c r="B17" s="156" t="s">
        <v>230</v>
      </c>
      <c r="C17" s="139" t="s">
        <v>231</v>
      </c>
      <c r="D17" s="155"/>
      <c r="E17" s="139"/>
      <c r="F17" s="257">
        <v>112</v>
      </c>
      <c r="G17" s="277"/>
      <c r="H17" s="54"/>
      <c r="I17" s="280"/>
      <c r="J17" s="335"/>
      <c r="K17" s="335"/>
    </row>
    <row r="18" spans="1:11" ht="13.5" thickBot="1">
      <c r="A18" s="200" t="s">
        <v>232</v>
      </c>
      <c r="B18" s="189" t="s">
        <v>233</v>
      </c>
      <c r="C18" s="170"/>
      <c r="D18" s="169"/>
      <c r="E18" s="170"/>
      <c r="F18" s="256"/>
      <c r="G18" s="277">
        <v>500</v>
      </c>
      <c r="H18" s="54">
        <v>1250</v>
      </c>
      <c r="I18" s="280">
        <v>1250</v>
      </c>
      <c r="J18" s="336">
        <v>2050</v>
      </c>
      <c r="K18" s="336">
        <v>2050</v>
      </c>
    </row>
    <row r="19" spans="1:11" ht="13.5" thickBot="1">
      <c r="A19" s="204"/>
      <c r="B19" s="156" t="s">
        <v>234</v>
      </c>
      <c r="C19" s="139" t="s">
        <v>235</v>
      </c>
      <c r="D19" s="166"/>
      <c r="E19" s="139"/>
      <c r="F19" s="257">
        <v>500</v>
      </c>
      <c r="G19" s="277"/>
      <c r="H19" s="54"/>
      <c r="I19" s="280"/>
      <c r="J19" s="335"/>
      <c r="K19" s="335"/>
    </row>
    <row r="20" spans="1:11" ht="13.5" thickBot="1">
      <c r="A20" s="200" t="s">
        <v>236</v>
      </c>
      <c r="B20" s="8" t="s">
        <v>237</v>
      </c>
      <c r="C20" s="170"/>
      <c r="D20" s="169"/>
      <c r="E20" s="170"/>
      <c r="F20" s="256"/>
      <c r="G20" s="277">
        <v>4728</v>
      </c>
      <c r="H20" s="54">
        <v>4728</v>
      </c>
      <c r="I20" s="280">
        <v>4728</v>
      </c>
      <c r="J20" s="336">
        <v>0</v>
      </c>
      <c r="K20" s="336">
        <v>0</v>
      </c>
    </row>
    <row r="21" spans="1:11" ht="13.5" thickBot="1">
      <c r="A21" s="205"/>
      <c r="B21" s="157" t="s">
        <v>240</v>
      </c>
      <c r="C21" s="157" t="s">
        <v>241</v>
      </c>
      <c r="D21" s="191"/>
      <c r="E21" s="157"/>
      <c r="F21" s="259">
        <v>4728</v>
      </c>
      <c r="G21" s="277"/>
      <c r="H21" s="54"/>
      <c r="I21" s="280"/>
      <c r="J21" s="335"/>
      <c r="K21" s="335"/>
    </row>
    <row r="22" spans="1:11" ht="14.25" thickBot="1" thickTop="1">
      <c r="A22" s="192" t="s">
        <v>246</v>
      </c>
      <c r="B22" s="193" t="s">
        <v>247</v>
      </c>
      <c r="C22" s="193"/>
      <c r="D22" s="194"/>
      <c r="E22" s="193"/>
      <c r="F22" s="260"/>
      <c r="G22" s="277">
        <f>SUM(G4:G20)</f>
        <v>275583</v>
      </c>
      <c r="H22" s="54">
        <f>(H4+H7+H9+H15+H16+H18+H20)</f>
        <v>341266</v>
      </c>
      <c r="I22" s="280">
        <f>SUM(I4:I21)</f>
        <v>343884</v>
      </c>
      <c r="J22" s="334">
        <f>SUM(J4:J21)</f>
        <v>344402</v>
      </c>
      <c r="K22" s="334">
        <f>(K4+K7+K9+K15+K16+K18)</f>
        <v>348686</v>
      </c>
    </row>
    <row r="23" spans="1:11" ht="14.25" thickBot="1" thickTop="1">
      <c r="A23" s="206" t="s">
        <v>242</v>
      </c>
      <c r="B23" s="13" t="s">
        <v>243</v>
      </c>
      <c r="C23" s="13"/>
      <c r="D23" s="166"/>
      <c r="E23" s="158"/>
      <c r="F23" s="261"/>
      <c r="G23" s="277"/>
      <c r="H23" s="54"/>
      <c r="I23" s="280"/>
      <c r="J23" s="335"/>
      <c r="K23" s="335"/>
    </row>
    <row r="24" spans="1:11" ht="13.5" thickBot="1">
      <c r="A24" s="205"/>
      <c r="B24" s="157" t="s">
        <v>244</v>
      </c>
      <c r="C24" s="157" t="s">
        <v>245</v>
      </c>
      <c r="D24" s="191"/>
      <c r="E24" s="157"/>
      <c r="F24" s="259"/>
      <c r="G24" s="277">
        <v>13169</v>
      </c>
      <c r="H24" s="54">
        <v>3121</v>
      </c>
      <c r="I24" s="280">
        <v>3121</v>
      </c>
      <c r="J24" s="336">
        <v>3121</v>
      </c>
      <c r="K24" s="336">
        <v>3121</v>
      </c>
    </row>
    <row r="25" spans="1:11" ht="14.25" thickBot="1" thickTop="1">
      <c r="A25" s="196" t="s">
        <v>45</v>
      </c>
      <c r="B25" s="197"/>
      <c r="C25" s="197"/>
      <c r="D25" s="197"/>
      <c r="E25" s="198"/>
      <c r="F25" s="260"/>
      <c r="G25" s="278">
        <f>SUM(G22:G24)</f>
        <v>288752</v>
      </c>
      <c r="H25" s="285">
        <f>SUM(H22:H24)</f>
        <v>344387</v>
      </c>
      <c r="I25" s="281">
        <v>347005</v>
      </c>
      <c r="J25" s="337">
        <f>SUM(J22:J24)</f>
        <v>347523</v>
      </c>
      <c r="K25" s="337">
        <f>SUM(K22:K24)</f>
        <v>351807</v>
      </c>
    </row>
    <row r="26" spans="1:6" ht="13.5" thickTop="1">
      <c r="A26" s="199"/>
      <c r="B26" s="139"/>
      <c r="C26" s="139"/>
      <c r="D26" s="139"/>
      <c r="E26" s="199"/>
      <c r="F26" s="12"/>
    </row>
    <row r="27" spans="1:6" ht="16.5" thickBot="1">
      <c r="A27" s="187"/>
      <c r="B27" s="6"/>
      <c r="C27" s="6"/>
      <c r="D27" s="6"/>
      <c r="E27" s="187"/>
      <c r="F27" s="161"/>
    </row>
    <row r="28" spans="1:11" ht="14.25" thickBot="1" thickTop="1">
      <c r="A28" s="447" t="s">
        <v>83</v>
      </c>
      <c r="B28" s="448"/>
      <c r="C28" s="448"/>
      <c r="D28" s="448"/>
      <c r="E28" s="448"/>
      <c r="F28" s="448"/>
      <c r="G28" s="276"/>
      <c r="H28" s="284" t="s">
        <v>437</v>
      </c>
      <c r="I28" s="279" t="s">
        <v>442</v>
      </c>
      <c r="J28" s="338" t="s">
        <v>465</v>
      </c>
      <c r="K28" s="431" t="s">
        <v>489</v>
      </c>
    </row>
    <row r="29" spans="1:11" ht="13.5" thickBot="1">
      <c r="A29" s="15" t="s">
        <v>210</v>
      </c>
      <c r="B29" s="8" t="s">
        <v>211</v>
      </c>
      <c r="C29" s="170"/>
      <c r="D29" s="169"/>
      <c r="E29" s="170"/>
      <c r="F29" s="170"/>
      <c r="G29" s="277"/>
      <c r="H29" s="54">
        <v>28</v>
      </c>
      <c r="I29" s="280">
        <v>28</v>
      </c>
      <c r="J29" s="335">
        <v>28</v>
      </c>
      <c r="K29" s="336">
        <v>28</v>
      </c>
    </row>
    <row r="30" spans="1:11" ht="13.5" thickBot="1">
      <c r="A30" s="15" t="s">
        <v>214</v>
      </c>
      <c r="B30" s="8" t="s">
        <v>215</v>
      </c>
      <c r="C30" s="8"/>
      <c r="D30" s="188"/>
      <c r="E30" s="8"/>
      <c r="F30" s="8"/>
      <c r="G30" s="277"/>
      <c r="H30" s="54"/>
      <c r="I30" s="280"/>
      <c r="J30" s="335"/>
      <c r="K30" s="335"/>
    </row>
    <row r="31" spans="1:11" ht="13.5" thickBot="1">
      <c r="A31" s="15" t="s">
        <v>216</v>
      </c>
      <c r="B31" s="8" t="s">
        <v>70</v>
      </c>
      <c r="C31" s="8"/>
      <c r="D31" s="188"/>
      <c r="E31" s="8"/>
      <c r="F31" s="8"/>
      <c r="G31" s="277"/>
      <c r="H31" s="54"/>
      <c r="I31" s="280"/>
      <c r="J31" s="335"/>
      <c r="K31" s="335"/>
    </row>
    <row r="32" spans="1:11" ht="16.5" customHeight="1" thickBot="1">
      <c r="A32" s="15" t="s">
        <v>227</v>
      </c>
      <c r="B32" s="8" t="s">
        <v>39</v>
      </c>
      <c r="C32" s="170"/>
      <c r="D32" s="169"/>
      <c r="E32" s="170"/>
      <c r="F32" s="170"/>
      <c r="G32" s="277"/>
      <c r="H32" s="54"/>
      <c r="I32" s="280"/>
      <c r="J32" s="335"/>
      <c r="K32" s="335"/>
    </row>
    <row r="33" spans="1:11" ht="13.5" thickBot="1">
      <c r="A33" s="15" t="s">
        <v>228</v>
      </c>
      <c r="B33" s="8" t="s">
        <v>229</v>
      </c>
      <c r="C33" s="8"/>
      <c r="D33" s="188"/>
      <c r="E33" s="8"/>
      <c r="F33" s="8"/>
      <c r="G33" s="277"/>
      <c r="H33" s="54"/>
      <c r="I33" s="280"/>
      <c r="J33" s="335"/>
      <c r="K33" s="335"/>
    </row>
    <row r="34" spans="1:11" ht="13.5" thickBot="1">
      <c r="A34" s="15" t="s">
        <v>232</v>
      </c>
      <c r="B34" s="189" t="s">
        <v>233</v>
      </c>
      <c r="C34" s="170"/>
      <c r="D34" s="169"/>
      <c r="E34" s="170"/>
      <c r="F34" s="170"/>
      <c r="G34" s="277"/>
      <c r="H34" s="54"/>
      <c r="I34" s="280"/>
      <c r="J34" s="335"/>
      <c r="K34" s="335"/>
    </row>
    <row r="35" spans="1:11" ht="13.5" thickBot="1">
      <c r="A35" s="15" t="s">
        <v>236</v>
      </c>
      <c r="B35" s="8" t="s">
        <v>237</v>
      </c>
      <c r="C35" s="170"/>
      <c r="D35" s="169"/>
      <c r="E35" s="170"/>
      <c r="F35" s="170"/>
      <c r="G35" s="277"/>
      <c r="H35" s="54"/>
      <c r="I35" s="280"/>
      <c r="J35" s="335"/>
      <c r="K35" s="335"/>
    </row>
    <row r="36" spans="1:11" ht="14.25" thickBot="1" thickTop="1">
      <c r="A36" s="192" t="s">
        <v>246</v>
      </c>
      <c r="B36" s="193" t="s">
        <v>247</v>
      </c>
      <c r="C36" s="193"/>
      <c r="D36" s="194"/>
      <c r="E36" s="193"/>
      <c r="F36" s="193"/>
      <c r="G36" s="277"/>
      <c r="H36" s="54"/>
      <c r="I36" s="280"/>
      <c r="J36" s="335"/>
      <c r="K36" s="335"/>
    </row>
    <row r="37" spans="1:11" ht="14.25" thickBot="1" thickTop="1">
      <c r="A37" s="195" t="s">
        <v>242</v>
      </c>
      <c r="B37" s="13" t="s">
        <v>243</v>
      </c>
      <c r="C37" s="13"/>
      <c r="D37" s="166"/>
      <c r="E37" s="158"/>
      <c r="F37" s="158"/>
      <c r="G37" s="277"/>
      <c r="H37" s="54"/>
      <c r="I37" s="280"/>
      <c r="J37" s="335"/>
      <c r="K37" s="335"/>
    </row>
    <row r="38" spans="1:11" s="5" customFormat="1" ht="13.5" thickBot="1">
      <c r="A38" s="185"/>
      <c r="B38" s="139" t="s">
        <v>409</v>
      </c>
      <c r="C38" s="139"/>
      <c r="D38" s="155"/>
      <c r="E38" s="139"/>
      <c r="F38" s="139"/>
      <c r="G38" s="277">
        <v>17</v>
      </c>
      <c r="H38" s="54">
        <v>231</v>
      </c>
      <c r="I38" s="280">
        <v>231</v>
      </c>
      <c r="J38" s="336">
        <v>231</v>
      </c>
      <c r="K38" s="336">
        <v>231</v>
      </c>
    </row>
    <row r="39" spans="1:11" ht="13.5" thickBot="1">
      <c r="A39" s="190"/>
      <c r="B39" s="157" t="s">
        <v>248</v>
      </c>
      <c r="C39" s="157" t="s">
        <v>249</v>
      </c>
      <c r="D39" s="191"/>
      <c r="E39" s="157"/>
      <c r="F39" s="157"/>
      <c r="G39" s="277">
        <v>43149</v>
      </c>
      <c r="H39" s="54">
        <v>44462</v>
      </c>
      <c r="I39" s="280">
        <v>45256</v>
      </c>
      <c r="J39" s="336">
        <v>45868</v>
      </c>
      <c r="K39" s="336">
        <v>45954</v>
      </c>
    </row>
    <row r="40" spans="1:11" ht="14.25" thickBot="1" thickTop="1">
      <c r="A40" s="196" t="s">
        <v>45</v>
      </c>
      <c r="B40" s="197"/>
      <c r="C40" s="197"/>
      <c r="D40" s="197"/>
      <c r="E40" s="198"/>
      <c r="F40" s="193"/>
      <c r="G40" s="278">
        <f>SUM(G38:G39)</f>
        <v>43166</v>
      </c>
      <c r="H40" s="285">
        <v>44721</v>
      </c>
      <c r="I40" s="281">
        <v>45515</v>
      </c>
      <c r="J40" s="337">
        <f>SUM(J29:J39)</f>
        <v>46127</v>
      </c>
      <c r="K40" s="337">
        <f>SUM(K29:K39)</f>
        <v>46213</v>
      </c>
    </row>
    <row r="41" spans="1:6" ht="13.5" thickTop="1">
      <c r="A41" s="199"/>
      <c r="B41" s="139"/>
      <c r="C41" s="139"/>
      <c r="D41" s="139"/>
      <c r="E41" s="199"/>
      <c r="F41" s="12"/>
    </row>
    <row r="42" ht="13.5" thickBot="1"/>
    <row r="43" spans="1:11" ht="14.25" thickBot="1" thickTop="1">
      <c r="A43" s="447" t="s">
        <v>84</v>
      </c>
      <c r="B43" s="448"/>
      <c r="C43" s="448"/>
      <c r="D43" s="448"/>
      <c r="E43" s="448"/>
      <c r="F43" s="448"/>
      <c r="G43" s="276"/>
      <c r="H43" s="284" t="s">
        <v>437</v>
      </c>
      <c r="I43" s="284" t="s">
        <v>442</v>
      </c>
      <c r="J43" s="279" t="s">
        <v>446</v>
      </c>
      <c r="K43" s="431" t="s">
        <v>489</v>
      </c>
    </row>
    <row r="44" spans="1:11" ht="13.5" thickBot="1">
      <c r="A44" s="15" t="s">
        <v>210</v>
      </c>
      <c r="B44" s="8" t="s">
        <v>211</v>
      </c>
      <c r="C44" s="170"/>
      <c r="D44" s="169"/>
      <c r="E44" s="170"/>
      <c r="F44" s="170"/>
      <c r="G44" s="277">
        <v>1200</v>
      </c>
      <c r="H44" s="54">
        <v>1200</v>
      </c>
      <c r="I44" s="54">
        <v>1200</v>
      </c>
      <c r="J44" s="339">
        <v>725</v>
      </c>
      <c r="K44" s="336">
        <v>1200</v>
      </c>
    </row>
    <row r="45" spans="1:11" ht="13.5" thickBot="1">
      <c r="A45" s="15" t="s">
        <v>214</v>
      </c>
      <c r="B45" s="8" t="s">
        <v>215</v>
      </c>
      <c r="C45" s="8"/>
      <c r="D45" s="188"/>
      <c r="E45" s="8"/>
      <c r="F45" s="8"/>
      <c r="G45" s="277"/>
      <c r="H45" s="54"/>
      <c r="I45" s="54"/>
      <c r="J45" s="340"/>
      <c r="K45" s="335"/>
    </row>
    <row r="46" spans="1:11" ht="13.5" thickBot="1">
      <c r="A46" s="15" t="s">
        <v>216</v>
      </c>
      <c r="B46" s="8" t="s">
        <v>70</v>
      </c>
      <c r="C46" s="8"/>
      <c r="D46" s="188"/>
      <c r="E46" s="8"/>
      <c r="F46" s="8"/>
      <c r="G46" s="277"/>
      <c r="H46" s="54"/>
      <c r="I46" s="54"/>
      <c r="J46" s="340"/>
      <c r="K46" s="335"/>
    </row>
    <row r="47" spans="1:11" ht="13.5" thickBot="1">
      <c r="A47" s="15" t="s">
        <v>227</v>
      </c>
      <c r="B47" s="8" t="s">
        <v>39</v>
      </c>
      <c r="C47" s="170"/>
      <c r="D47" s="169"/>
      <c r="E47" s="170"/>
      <c r="F47" s="170"/>
      <c r="G47" s="277"/>
      <c r="H47" s="54"/>
      <c r="I47" s="54"/>
      <c r="J47" s="340"/>
      <c r="K47" s="335"/>
    </row>
    <row r="48" spans="1:11" ht="13.5" thickBot="1">
      <c r="A48" s="15" t="s">
        <v>228</v>
      </c>
      <c r="B48" s="8" t="s">
        <v>229</v>
      </c>
      <c r="C48" s="8"/>
      <c r="D48" s="188"/>
      <c r="E48" s="8"/>
      <c r="F48" s="8"/>
      <c r="G48" s="277"/>
      <c r="H48" s="54"/>
      <c r="I48" s="54"/>
      <c r="J48" s="340"/>
      <c r="K48" s="335"/>
    </row>
    <row r="49" spans="1:11" ht="13.5" thickBot="1">
      <c r="A49" s="15" t="s">
        <v>232</v>
      </c>
      <c r="B49" s="189" t="s">
        <v>233</v>
      </c>
      <c r="C49" s="170"/>
      <c r="D49" s="169"/>
      <c r="E49" s="170"/>
      <c r="F49" s="170"/>
      <c r="G49" s="277"/>
      <c r="H49" s="54"/>
      <c r="I49" s="54"/>
      <c r="J49" s="340"/>
      <c r="K49" s="335"/>
    </row>
    <row r="50" spans="1:11" ht="13.5" thickBot="1">
      <c r="A50" s="15" t="s">
        <v>236</v>
      </c>
      <c r="B50" s="8" t="s">
        <v>237</v>
      </c>
      <c r="C50" s="170"/>
      <c r="D50" s="169"/>
      <c r="E50" s="170"/>
      <c r="F50" s="170"/>
      <c r="G50" s="277"/>
      <c r="H50" s="54"/>
      <c r="I50" s="54"/>
      <c r="J50" s="340"/>
      <c r="K50" s="335"/>
    </row>
    <row r="51" spans="1:11" ht="14.25" thickBot="1" thickTop="1">
      <c r="A51" s="192" t="s">
        <v>246</v>
      </c>
      <c r="B51" s="193" t="s">
        <v>247</v>
      </c>
      <c r="C51" s="193"/>
      <c r="D51" s="194"/>
      <c r="E51" s="193"/>
      <c r="F51" s="193"/>
      <c r="G51" s="277"/>
      <c r="H51" s="54"/>
      <c r="I51" s="54"/>
      <c r="J51" s="340"/>
      <c r="K51" s="335"/>
    </row>
    <row r="52" spans="1:11" ht="14.25" thickBot="1" thickTop="1">
      <c r="A52" s="195" t="s">
        <v>242</v>
      </c>
      <c r="B52" s="13" t="s">
        <v>243</v>
      </c>
      <c r="C52" s="13"/>
      <c r="D52" s="166"/>
      <c r="E52" s="158"/>
      <c r="F52" s="158"/>
      <c r="G52" s="277"/>
      <c r="H52" s="54"/>
      <c r="I52" s="54"/>
      <c r="J52" s="340"/>
      <c r="K52" s="335"/>
    </row>
    <row r="53" spans="1:11" s="5" customFormat="1" ht="13.5" thickBot="1">
      <c r="A53" s="185"/>
      <c r="B53" s="139" t="s">
        <v>409</v>
      </c>
      <c r="C53" s="139"/>
      <c r="D53" s="155"/>
      <c r="E53" s="139"/>
      <c r="F53" s="139"/>
      <c r="G53" s="277">
        <v>2</v>
      </c>
      <c r="H53" s="54">
        <v>2</v>
      </c>
      <c r="I53" s="54">
        <v>2</v>
      </c>
      <c r="J53" s="339">
        <v>2</v>
      </c>
      <c r="K53" s="336">
        <v>2</v>
      </c>
    </row>
    <row r="54" spans="1:11" ht="13.5" thickBot="1">
      <c r="A54" s="190"/>
      <c r="B54" s="157" t="s">
        <v>248</v>
      </c>
      <c r="C54" s="157" t="s">
        <v>249</v>
      </c>
      <c r="D54" s="191"/>
      <c r="E54" s="157"/>
      <c r="F54" s="157"/>
      <c r="G54" s="277">
        <v>14879</v>
      </c>
      <c r="H54" s="54">
        <v>14879</v>
      </c>
      <c r="I54" s="54">
        <v>16102</v>
      </c>
      <c r="J54" s="339">
        <v>17180</v>
      </c>
      <c r="K54" s="336">
        <v>16705</v>
      </c>
    </row>
    <row r="55" spans="1:11" ht="14.25" thickBot="1" thickTop="1">
      <c r="A55" s="196" t="s">
        <v>45</v>
      </c>
      <c r="B55" s="197"/>
      <c r="C55" s="197"/>
      <c r="D55" s="197"/>
      <c r="E55" s="198"/>
      <c r="F55" s="193"/>
      <c r="G55" s="278">
        <f>SUM(G44:G54)</f>
        <v>16081</v>
      </c>
      <c r="H55" s="285">
        <v>16081</v>
      </c>
      <c r="I55" s="285">
        <v>17304</v>
      </c>
      <c r="J55" s="281">
        <f>SUM(J44:J54)</f>
        <v>17907</v>
      </c>
      <c r="K55" s="337">
        <f>SUM(K44:K54)</f>
        <v>17907</v>
      </c>
    </row>
    <row r="56" ht="14.25" thickBot="1" thickTop="1"/>
    <row r="57" spans="1:11" ht="14.25" thickBot="1" thickTop="1">
      <c r="A57" s="447" t="s">
        <v>250</v>
      </c>
      <c r="B57" s="448"/>
      <c r="C57" s="448"/>
      <c r="D57" s="448"/>
      <c r="E57" s="448"/>
      <c r="F57" s="448"/>
      <c r="G57" s="276"/>
      <c r="H57" s="284" t="s">
        <v>437</v>
      </c>
      <c r="I57" s="279" t="s">
        <v>442</v>
      </c>
      <c r="J57" s="338" t="s">
        <v>446</v>
      </c>
      <c r="K57" s="431" t="s">
        <v>490</v>
      </c>
    </row>
    <row r="58" spans="1:11" ht="13.5" thickBot="1">
      <c r="A58" s="15" t="s">
        <v>210</v>
      </c>
      <c r="B58" s="8" t="s">
        <v>211</v>
      </c>
      <c r="C58" s="170"/>
      <c r="D58" s="169"/>
      <c r="E58" s="170"/>
      <c r="F58" s="170"/>
      <c r="G58" s="277"/>
      <c r="H58" s="54"/>
      <c r="I58" s="280"/>
      <c r="J58" s="335"/>
      <c r="K58" s="335"/>
    </row>
    <row r="59" spans="1:11" ht="13.5" thickBot="1">
      <c r="A59" s="15" t="s">
        <v>214</v>
      </c>
      <c r="B59" s="8" t="s">
        <v>215</v>
      </c>
      <c r="C59" s="8"/>
      <c r="D59" s="188"/>
      <c r="E59" s="8"/>
      <c r="F59" s="8"/>
      <c r="G59" s="277"/>
      <c r="H59" s="54"/>
      <c r="I59" s="280"/>
      <c r="J59" s="335"/>
      <c r="K59" s="335"/>
    </row>
    <row r="60" spans="1:11" ht="13.5" thickBot="1">
      <c r="A60" s="15" t="s">
        <v>216</v>
      </c>
      <c r="B60" s="8" t="s">
        <v>70</v>
      </c>
      <c r="C60" s="8"/>
      <c r="D60" s="188"/>
      <c r="E60" s="8"/>
      <c r="F60" s="8"/>
      <c r="G60" s="277"/>
      <c r="H60" s="54"/>
      <c r="I60" s="280"/>
      <c r="J60" s="335"/>
      <c r="K60" s="335"/>
    </row>
    <row r="61" spans="1:11" ht="13.5" thickBot="1">
      <c r="A61" s="15" t="s">
        <v>227</v>
      </c>
      <c r="B61" s="8" t="s">
        <v>39</v>
      </c>
      <c r="C61" s="170"/>
      <c r="D61" s="169"/>
      <c r="E61" s="170"/>
      <c r="F61" s="170"/>
      <c r="G61" s="277"/>
      <c r="H61" s="54"/>
      <c r="I61" s="280"/>
      <c r="J61" s="335"/>
      <c r="K61" s="335"/>
    </row>
    <row r="62" spans="1:11" ht="13.5" thickBot="1">
      <c r="A62" s="15" t="s">
        <v>228</v>
      </c>
      <c r="B62" s="8" t="s">
        <v>229</v>
      </c>
      <c r="C62" s="8"/>
      <c r="D62" s="188"/>
      <c r="E62" s="8"/>
      <c r="F62" s="8"/>
      <c r="G62" s="277"/>
      <c r="H62" s="54"/>
      <c r="I62" s="280"/>
      <c r="J62" s="335"/>
      <c r="K62" s="335"/>
    </row>
    <row r="63" spans="1:11" ht="13.5" thickBot="1">
      <c r="A63" s="15" t="s">
        <v>232</v>
      </c>
      <c r="B63" s="189" t="s">
        <v>233</v>
      </c>
      <c r="C63" s="170"/>
      <c r="D63" s="169"/>
      <c r="E63" s="170"/>
      <c r="F63" s="170"/>
      <c r="G63" s="277"/>
      <c r="H63" s="54"/>
      <c r="I63" s="280"/>
      <c r="J63" s="335"/>
      <c r="K63" s="335"/>
    </row>
    <row r="64" spans="1:11" ht="13.5" thickBot="1">
      <c r="A64" s="15" t="s">
        <v>236</v>
      </c>
      <c r="B64" s="8" t="s">
        <v>237</v>
      </c>
      <c r="C64" s="170"/>
      <c r="D64" s="169"/>
      <c r="E64" s="170"/>
      <c r="F64" s="170"/>
      <c r="G64" s="277"/>
      <c r="H64" s="54"/>
      <c r="I64" s="280"/>
      <c r="J64" s="335"/>
      <c r="K64" s="335"/>
    </row>
    <row r="65" spans="1:11" ht="14.25" thickBot="1" thickTop="1">
      <c r="A65" s="192" t="s">
        <v>246</v>
      </c>
      <c r="B65" s="193" t="s">
        <v>247</v>
      </c>
      <c r="C65" s="193"/>
      <c r="D65" s="194"/>
      <c r="E65" s="193"/>
      <c r="F65" s="193"/>
      <c r="G65" s="277"/>
      <c r="H65" s="54"/>
      <c r="I65" s="280"/>
      <c r="J65" s="335"/>
      <c r="K65" s="335"/>
    </row>
    <row r="66" spans="1:11" ht="14.25" thickBot="1" thickTop="1">
      <c r="A66" s="195" t="s">
        <v>242</v>
      </c>
      <c r="B66" s="13" t="s">
        <v>243</v>
      </c>
      <c r="C66" s="13"/>
      <c r="D66" s="166"/>
      <c r="E66" s="158"/>
      <c r="F66" s="158"/>
      <c r="G66" s="277"/>
      <c r="H66" s="54"/>
      <c r="I66" s="280"/>
      <c r="J66" s="335"/>
      <c r="K66" s="335"/>
    </row>
    <row r="67" spans="1:11" s="5" customFormat="1" ht="13.5" thickBot="1">
      <c r="A67" s="185"/>
      <c r="B67" s="139" t="s">
        <v>409</v>
      </c>
      <c r="C67" s="139"/>
      <c r="D67" s="155"/>
      <c r="E67" s="139"/>
      <c r="F67" s="139"/>
      <c r="G67" s="277">
        <v>1</v>
      </c>
      <c r="H67" s="54">
        <v>2</v>
      </c>
      <c r="I67" s="280">
        <v>2</v>
      </c>
      <c r="J67" s="336">
        <v>2</v>
      </c>
      <c r="K67" s="336">
        <v>2</v>
      </c>
    </row>
    <row r="68" spans="1:11" ht="13.5" thickBot="1">
      <c r="A68" s="190"/>
      <c r="B68" s="157" t="s">
        <v>248</v>
      </c>
      <c r="C68" s="157" t="s">
        <v>249</v>
      </c>
      <c r="D68" s="191"/>
      <c r="E68" s="157"/>
      <c r="F68" s="157"/>
      <c r="G68" s="277">
        <v>57638</v>
      </c>
      <c r="H68" s="54">
        <v>57637</v>
      </c>
      <c r="I68" s="280">
        <v>56524</v>
      </c>
      <c r="J68" s="336">
        <v>56776</v>
      </c>
      <c r="K68" s="336">
        <v>56892</v>
      </c>
    </row>
    <row r="69" spans="1:11" ht="14.25" thickBot="1" thickTop="1">
      <c r="A69" s="196" t="s">
        <v>45</v>
      </c>
      <c r="B69" s="197"/>
      <c r="C69" s="197"/>
      <c r="D69" s="197"/>
      <c r="E69" s="198"/>
      <c r="F69" s="193"/>
      <c r="G69" s="278">
        <f>SUM(G67:G68)</f>
        <v>57639</v>
      </c>
      <c r="H69" s="285">
        <v>57639</v>
      </c>
      <c r="I69" s="281">
        <v>56526</v>
      </c>
      <c r="J69" s="337">
        <f>SUM(J67:J68)</f>
        <v>56778</v>
      </c>
      <c r="K69" s="337">
        <f>SUM(K67:K68)</f>
        <v>56894</v>
      </c>
    </row>
    <row r="70" ht="13.5" thickTop="1"/>
  </sheetData>
  <sheetProtection/>
  <mergeCells count="6">
    <mergeCell ref="A3:F3"/>
    <mergeCell ref="A28:F28"/>
    <mergeCell ref="A43:F43"/>
    <mergeCell ref="A57:F57"/>
    <mergeCell ref="D1:F1"/>
    <mergeCell ref="D2:F2"/>
  </mergeCells>
  <printOptions/>
  <pageMargins left="0.7480314960629921" right="0.4724409448818898" top="0.5118110236220472" bottom="0.2755905511811024" header="0.15748031496062992" footer="0.15748031496062992"/>
  <pageSetup fitToHeight="1" fitToWidth="1" horizontalDpi="600" verticalDpi="600" orientation="portrait" paperSize="9" scale="77" r:id="rId1"/>
  <headerFooter alignWithMargins="0">
    <oddHeader>&amp;R2.sz. melléklet
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50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5.57421875" style="5" customWidth="1"/>
    <col min="2" max="2" width="30.421875" style="5" customWidth="1"/>
    <col min="3" max="3" width="21.421875" style="5" customWidth="1"/>
    <col min="4" max="4" width="20.8515625" style="5" customWidth="1"/>
    <col min="5" max="5" width="21.8515625" style="5" customWidth="1"/>
    <col min="6" max="6" width="21.140625" style="5" customWidth="1"/>
    <col min="7" max="16384" width="9.140625" style="5" customWidth="1"/>
  </cols>
  <sheetData>
    <row r="1" spans="1:6" ht="37.5" customHeight="1">
      <c r="A1" s="452" t="s">
        <v>425</v>
      </c>
      <c r="B1" s="452"/>
      <c r="C1" s="452"/>
      <c r="D1" s="452"/>
      <c r="E1" s="452"/>
      <c r="F1" s="452"/>
    </row>
    <row r="2" ht="16.5" thickBot="1">
      <c r="A2" s="70"/>
    </row>
    <row r="3" spans="1:6" ht="26.25" customHeight="1" thickTop="1">
      <c r="A3" s="462"/>
      <c r="B3" s="109"/>
      <c r="C3" s="465" t="s">
        <v>40</v>
      </c>
      <c r="D3" s="112" t="s">
        <v>128</v>
      </c>
      <c r="E3" s="214" t="s">
        <v>130</v>
      </c>
      <c r="F3" s="111" t="s">
        <v>10</v>
      </c>
    </row>
    <row r="4" spans="1:6" ht="26.25" thickBot="1">
      <c r="A4" s="463"/>
      <c r="B4" s="110" t="s">
        <v>127</v>
      </c>
      <c r="C4" s="466"/>
      <c r="D4" s="113" t="s">
        <v>129</v>
      </c>
      <c r="E4" s="128" t="s">
        <v>139</v>
      </c>
      <c r="F4" s="79" t="s">
        <v>415</v>
      </c>
    </row>
    <row r="5" spans="1:6" ht="13.5" thickBot="1">
      <c r="A5" s="464"/>
      <c r="B5" s="215"/>
      <c r="C5" s="467" t="s">
        <v>133</v>
      </c>
      <c r="D5" s="468"/>
      <c r="E5" s="468"/>
      <c r="F5" s="469"/>
    </row>
    <row r="6" spans="1:6" ht="16.5" thickBot="1">
      <c r="A6" s="115"/>
      <c r="B6" s="458" t="s">
        <v>134</v>
      </c>
      <c r="C6" s="459"/>
      <c r="D6" s="459"/>
      <c r="E6" s="77"/>
      <c r="F6" s="77"/>
    </row>
    <row r="7" spans="1:6" ht="16.5" thickBot="1">
      <c r="A7" s="115"/>
      <c r="B7" s="460" t="s">
        <v>95</v>
      </c>
      <c r="C7" s="461"/>
      <c r="D7" s="132"/>
      <c r="E7" s="132"/>
      <c r="F7" s="77"/>
    </row>
    <row r="8" spans="1:6" ht="18" customHeight="1" thickBot="1">
      <c r="A8" s="115" t="s">
        <v>11</v>
      </c>
      <c r="B8" s="116" t="s">
        <v>413</v>
      </c>
      <c r="C8" s="77">
        <v>13095</v>
      </c>
      <c r="D8" s="132"/>
      <c r="E8" s="131">
        <v>2050</v>
      </c>
      <c r="F8" s="77">
        <f>SUM(C8:E8)</f>
        <v>15145</v>
      </c>
    </row>
    <row r="9" spans="1:6" ht="16.5" thickBot="1">
      <c r="A9" s="115" t="s">
        <v>12</v>
      </c>
      <c r="B9" s="116" t="s">
        <v>123</v>
      </c>
      <c r="C9" s="77"/>
      <c r="D9" s="132"/>
      <c r="E9" s="131"/>
      <c r="F9" s="77">
        <f>SUM(C9:E9)</f>
        <v>0</v>
      </c>
    </row>
    <row r="10" spans="1:6" ht="16.5" thickBot="1">
      <c r="A10" s="115" t="s">
        <v>15</v>
      </c>
      <c r="B10" s="116" t="s">
        <v>145</v>
      </c>
      <c r="C10" s="77">
        <v>20</v>
      </c>
      <c r="D10" s="132"/>
      <c r="E10" s="131"/>
      <c r="F10" s="77">
        <f>SUM(C10:E10)</f>
        <v>20</v>
      </c>
    </row>
    <row r="11" spans="1:6" ht="16.5" thickBot="1">
      <c r="A11" s="115" t="s">
        <v>16</v>
      </c>
      <c r="B11" s="116" t="s">
        <v>270</v>
      </c>
      <c r="C11" s="77">
        <v>14841</v>
      </c>
      <c r="D11" s="132"/>
      <c r="E11" s="131"/>
      <c r="F11" s="77">
        <f>SUM(C11:E11)</f>
        <v>14841</v>
      </c>
    </row>
    <row r="12" spans="1:6" ht="16.5" thickBot="1">
      <c r="A12" s="115" t="s">
        <v>16</v>
      </c>
      <c r="B12" s="116" t="s">
        <v>41</v>
      </c>
      <c r="C12" s="77"/>
      <c r="D12" s="133">
        <v>45010</v>
      </c>
      <c r="E12" s="131"/>
      <c r="F12" s="77">
        <f aca="true" t="shared" si="0" ref="F12:F20">SUM(C12:E12)</f>
        <v>45010</v>
      </c>
    </row>
    <row r="13" spans="1:6" ht="16.5" thickBot="1">
      <c r="A13" s="115" t="s">
        <v>17</v>
      </c>
      <c r="B13" s="116" t="s">
        <v>71</v>
      </c>
      <c r="C13" s="77"/>
      <c r="D13" s="133">
        <v>7000</v>
      </c>
      <c r="E13" s="131"/>
      <c r="F13" s="77">
        <f t="shared" si="0"/>
        <v>7000</v>
      </c>
    </row>
    <row r="14" spans="1:6" ht="15.75" customHeight="1" thickBot="1">
      <c r="A14" s="115" t="s">
        <v>18</v>
      </c>
      <c r="B14" s="116" t="s">
        <v>226</v>
      </c>
      <c r="C14" s="77"/>
      <c r="D14" s="133">
        <v>1300</v>
      </c>
      <c r="E14" s="131"/>
      <c r="F14" s="77">
        <f t="shared" si="0"/>
        <v>1300</v>
      </c>
    </row>
    <row r="15" spans="1:6" ht="17.25" customHeight="1" thickBot="1">
      <c r="A15" s="115" t="s">
        <v>19</v>
      </c>
      <c r="B15" s="116" t="s">
        <v>135</v>
      </c>
      <c r="C15" s="77"/>
      <c r="D15" s="133">
        <v>150745</v>
      </c>
      <c r="E15" s="131"/>
      <c r="F15" s="77">
        <f t="shared" si="0"/>
        <v>150745</v>
      </c>
    </row>
    <row r="16" spans="1:6" ht="16.5" customHeight="1" thickBot="1">
      <c r="A16" s="115" t="s">
        <v>20</v>
      </c>
      <c r="B16" s="116" t="s">
        <v>101</v>
      </c>
      <c r="C16" s="77"/>
      <c r="D16" s="133"/>
      <c r="E16" s="131">
        <v>78030</v>
      </c>
      <c r="F16" s="77">
        <f t="shared" si="0"/>
        <v>78030</v>
      </c>
    </row>
    <row r="17" spans="1:6" ht="16.5" customHeight="1" thickBot="1">
      <c r="A17" s="115" t="s">
        <v>21</v>
      </c>
      <c r="B17" s="116" t="s">
        <v>144</v>
      </c>
      <c r="C17" s="77"/>
      <c r="D17" s="131"/>
      <c r="E17" s="131">
        <v>4945</v>
      </c>
      <c r="F17" s="77">
        <f t="shared" si="0"/>
        <v>4945</v>
      </c>
    </row>
    <row r="18" spans="1:6" ht="16.5" customHeight="1" thickBot="1">
      <c r="A18" s="115" t="s">
        <v>22</v>
      </c>
      <c r="B18" s="116" t="s">
        <v>269</v>
      </c>
      <c r="C18" s="77"/>
      <c r="D18" s="131"/>
      <c r="E18" s="131">
        <v>1260</v>
      </c>
      <c r="F18" s="77">
        <f t="shared" si="0"/>
        <v>1260</v>
      </c>
    </row>
    <row r="19" spans="1:6" ht="16.5" customHeight="1" thickBot="1">
      <c r="A19" s="115" t="s">
        <v>23</v>
      </c>
      <c r="B19" s="116" t="s">
        <v>416</v>
      </c>
      <c r="C19" s="77"/>
      <c r="D19" s="131"/>
      <c r="E19" s="131">
        <v>2150</v>
      </c>
      <c r="F19" s="77">
        <f t="shared" si="0"/>
        <v>2150</v>
      </c>
    </row>
    <row r="20" spans="1:6" ht="20.25" customHeight="1" thickBot="1">
      <c r="A20" s="118" t="s">
        <v>11</v>
      </c>
      <c r="B20" s="101" t="s">
        <v>104</v>
      </c>
      <c r="C20" s="84">
        <f>SUM(C8:C18)</f>
        <v>27956</v>
      </c>
      <c r="D20" s="134">
        <f>SUM(D8:D18)</f>
        <v>204055</v>
      </c>
      <c r="E20" s="91">
        <f>SUM(E8:E19)</f>
        <v>88435</v>
      </c>
      <c r="F20" s="84">
        <f t="shared" si="0"/>
        <v>320446</v>
      </c>
    </row>
    <row r="21" spans="1:6" ht="15.75" customHeight="1" thickBot="1">
      <c r="A21" s="115"/>
      <c r="B21" s="460" t="s">
        <v>136</v>
      </c>
      <c r="C21" s="461"/>
      <c r="D21" s="132"/>
      <c r="E21" s="131"/>
      <c r="F21" s="77"/>
    </row>
    <row r="22" spans="1:6" ht="16.5" thickBot="1">
      <c r="A22" s="115" t="s">
        <v>11</v>
      </c>
      <c r="B22" s="116" t="s">
        <v>137</v>
      </c>
      <c r="C22" s="77"/>
      <c r="D22" s="132"/>
      <c r="E22" s="131">
        <v>2733</v>
      </c>
      <c r="F22" s="77">
        <f>SUM(C22:E22)</f>
        <v>2733</v>
      </c>
    </row>
    <row r="23" spans="1:6" ht="13.5" thickBot="1">
      <c r="A23" s="118" t="s">
        <v>42</v>
      </c>
      <c r="B23" s="101" t="s">
        <v>105</v>
      </c>
      <c r="C23" s="84"/>
      <c r="D23" s="91"/>
      <c r="E23" s="91">
        <v>2733</v>
      </c>
      <c r="F23" s="84">
        <f>SUM(F22:F22)</f>
        <v>2733</v>
      </c>
    </row>
    <row r="24" spans="1:6" ht="16.5" thickBot="1">
      <c r="A24" s="115"/>
      <c r="B24" s="116"/>
      <c r="C24" s="77"/>
      <c r="D24" s="132"/>
      <c r="E24" s="131"/>
      <c r="F24" s="77"/>
    </row>
    <row r="25" spans="1:6" s="1" customFormat="1" ht="28.5" customHeight="1" thickBot="1">
      <c r="A25" s="263" t="s">
        <v>38</v>
      </c>
      <c r="B25" s="255" t="s">
        <v>417</v>
      </c>
      <c r="C25" s="85">
        <f>C23+C20</f>
        <v>27956</v>
      </c>
      <c r="D25" s="85">
        <f>D23+D20</f>
        <v>204055</v>
      </c>
      <c r="E25" s="85">
        <f>E23+E20</f>
        <v>91168</v>
      </c>
      <c r="F25" s="85">
        <f>SUM(C25:E25)</f>
        <v>323179</v>
      </c>
    </row>
    <row r="26" spans="1:6" ht="15">
      <c r="A26" s="121"/>
      <c r="B26" s="121"/>
      <c r="C26" s="121"/>
      <c r="D26" s="121"/>
      <c r="E26" s="121"/>
      <c r="F26" s="121"/>
    </row>
    <row r="27" ht="20.25" customHeight="1" thickBot="1">
      <c r="A27" s="70"/>
    </row>
    <row r="28" spans="1:6" ht="26.25" customHeight="1" thickTop="1">
      <c r="A28" s="462"/>
      <c r="B28" s="109"/>
      <c r="C28" s="465" t="s">
        <v>40</v>
      </c>
      <c r="D28" s="112" t="s">
        <v>128</v>
      </c>
      <c r="E28" s="127" t="s">
        <v>130</v>
      </c>
      <c r="F28" s="111" t="s">
        <v>10</v>
      </c>
    </row>
    <row r="29" spans="1:6" ht="24.75" customHeight="1" thickBot="1">
      <c r="A29" s="463"/>
      <c r="B29" s="110" t="s">
        <v>127</v>
      </c>
      <c r="C29" s="466"/>
      <c r="D29" s="113" t="s">
        <v>129</v>
      </c>
      <c r="E29" s="126" t="s">
        <v>131</v>
      </c>
      <c r="F29" s="79" t="s">
        <v>132</v>
      </c>
    </row>
    <row r="30" spans="1:6" ht="13.5" customHeight="1" thickBot="1">
      <c r="A30" s="464"/>
      <c r="B30" s="215"/>
      <c r="C30" s="122" t="s">
        <v>133</v>
      </c>
      <c r="D30" s="114"/>
      <c r="E30" s="114"/>
      <c r="F30" s="103"/>
    </row>
    <row r="31" spans="1:6" ht="16.5" thickBot="1">
      <c r="A31" s="115"/>
      <c r="B31" s="458" t="s">
        <v>111</v>
      </c>
      <c r="C31" s="459"/>
      <c r="D31" s="459"/>
      <c r="E31" s="77"/>
      <c r="F31" s="77"/>
    </row>
    <row r="32" spans="1:6" ht="16.5" thickBot="1">
      <c r="A32" s="115"/>
      <c r="B32" s="470" t="s">
        <v>95</v>
      </c>
      <c r="C32" s="471"/>
      <c r="D32" s="123"/>
      <c r="E32" s="77"/>
      <c r="F32" s="77"/>
    </row>
    <row r="33" spans="1:6" ht="12.75">
      <c r="A33" s="117"/>
      <c r="B33" s="119"/>
      <c r="C33" s="456"/>
      <c r="D33" s="129"/>
      <c r="E33" s="456"/>
      <c r="F33" s="83"/>
    </row>
    <row r="34" spans="1:6" ht="13.5" thickBot="1">
      <c r="A34" s="118" t="s">
        <v>11</v>
      </c>
      <c r="B34" s="101" t="s">
        <v>138</v>
      </c>
      <c r="C34" s="457"/>
      <c r="D34" s="130"/>
      <c r="E34" s="457"/>
      <c r="F34" s="84"/>
    </row>
    <row r="35" spans="1:6" ht="16.5" thickBot="1">
      <c r="A35" s="115"/>
      <c r="B35" s="124" t="s">
        <v>139</v>
      </c>
      <c r="C35" s="125">
        <v>28</v>
      </c>
      <c r="D35" s="135">
        <v>0</v>
      </c>
      <c r="E35" s="125">
        <v>45954</v>
      </c>
      <c r="F35" s="125">
        <v>45954</v>
      </c>
    </row>
    <row r="36" spans="1:6" s="1" customFormat="1" ht="28.5" customHeight="1" thickBot="1" thickTop="1">
      <c r="A36" s="264" t="s">
        <v>42</v>
      </c>
      <c r="B36" s="267" t="s">
        <v>140</v>
      </c>
      <c r="C36" s="269">
        <v>0</v>
      </c>
      <c r="D36" s="271">
        <v>0</v>
      </c>
      <c r="E36" s="268">
        <f>SUM(E35)</f>
        <v>45954</v>
      </c>
      <c r="F36" s="270">
        <f>SUM(F35)</f>
        <v>45954</v>
      </c>
    </row>
    <row r="37" spans="1:6" ht="25.5" customHeight="1" thickBot="1" thickTop="1">
      <c r="A37" s="115"/>
      <c r="B37" s="472" t="s">
        <v>146</v>
      </c>
      <c r="C37" s="473"/>
      <c r="D37" s="473"/>
      <c r="E37" s="77"/>
      <c r="F37" s="77"/>
    </row>
    <row r="38" spans="1:6" ht="16.5" thickBot="1">
      <c r="A38" s="115"/>
      <c r="B38" s="470" t="s">
        <v>141</v>
      </c>
      <c r="C38" s="471"/>
      <c r="D38" s="132"/>
      <c r="E38" s="77"/>
      <c r="F38" s="77"/>
    </row>
    <row r="39" spans="1:6" ht="16.5" thickBot="1">
      <c r="A39" s="115"/>
      <c r="B39" s="116" t="s">
        <v>142</v>
      </c>
      <c r="C39" s="77">
        <v>0</v>
      </c>
      <c r="D39" s="132">
        <v>0</v>
      </c>
      <c r="E39" s="77">
        <v>0</v>
      </c>
      <c r="F39" s="77">
        <v>0</v>
      </c>
    </row>
    <row r="40" spans="1:6" ht="13.5" thickBot="1">
      <c r="A40" s="118" t="s">
        <v>11</v>
      </c>
      <c r="B40" s="101" t="s">
        <v>104</v>
      </c>
      <c r="C40" s="84">
        <v>0</v>
      </c>
      <c r="D40" s="91">
        <v>0</v>
      </c>
      <c r="E40" s="84">
        <v>0</v>
      </c>
      <c r="F40" s="84">
        <v>0</v>
      </c>
    </row>
    <row r="41" spans="1:6" ht="16.5" thickBot="1">
      <c r="A41" s="115"/>
      <c r="B41" s="124" t="s">
        <v>139</v>
      </c>
      <c r="C41" s="125">
        <v>0</v>
      </c>
      <c r="D41" s="136">
        <v>0</v>
      </c>
      <c r="E41" s="125">
        <v>56892</v>
      </c>
      <c r="F41" s="125">
        <f>SUM(C41:E41)</f>
        <v>56892</v>
      </c>
    </row>
    <row r="42" spans="1:6" s="1" customFormat="1" ht="18" customHeight="1" thickBot="1" thickTop="1">
      <c r="A42" s="265" t="s">
        <v>43</v>
      </c>
      <c r="B42" s="267" t="s">
        <v>143</v>
      </c>
      <c r="C42" s="268">
        <v>0</v>
      </c>
      <c r="D42" s="269">
        <v>0</v>
      </c>
      <c r="E42" s="268">
        <f>SUM(E39:E41)</f>
        <v>56892</v>
      </c>
      <c r="F42" s="270">
        <f>SUM(C42:E42)</f>
        <v>56892</v>
      </c>
    </row>
    <row r="43" spans="1:6" ht="26.25" customHeight="1" thickBot="1">
      <c r="A43" s="115"/>
      <c r="B43" s="453" t="s">
        <v>147</v>
      </c>
      <c r="C43" s="454"/>
      <c r="D43" s="454"/>
      <c r="E43" s="455"/>
      <c r="F43" s="77"/>
    </row>
    <row r="44" spans="1:6" ht="16.5" thickBot="1">
      <c r="A44" s="115"/>
      <c r="B44" s="470" t="s">
        <v>141</v>
      </c>
      <c r="C44" s="471"/>
      <c r="D44" s="132"/>
      <c r="E44" s="77"/>
      <c r="F44" s="77"/>
    </row>
    <row r="45" spans="1:6" ht="20.25" customHeight="1" thickBot="1">
      <c r="A45" s="118" t="s">
        <v>11</v>
      </c>
      <c r="B45" s="101" t="s">
        <v>104</v>
      </c>
      <c r="C45" s="84">
        <v>0</v>
      </c>
      <c r="D45" s="91">
        <v>0</v>
      </c>
      <c r="E45" s="84">
        <v>0</v>
      </c>
      <c r="F45" s="84">
        <v>0</v>
      </c>
    </row>
    <row r="46" spans="1:6" ht="20.25" customHeight="1" thickBot="1">
      <c r="A46" s="115"/>
      <c r="B46" s="124" t="s">
        <v>139</v>
      </c>
      <c r="C46" s="125">
        <v>1200</v>
      </c>
      <c r="D46" s="136">
        <v>0</v>
      </c>
      <c r="E46" s="125">
        <v>16705</v>
      </c>
      <c r="F46" s="125">
        <v>16705</v>
      </c>
    </row>
    <row r="47" spans="1:6" s="1" customFormat="1" ht="27" thickBot="1" thickTop="1">
      <c r="A47" s="266" t="s">
        <v>44</v>
      </c>
      <c r="B47" s="267" t="s">
        <v>148</v>
      </c>
      <c r="C47" s="268"/>
      <c r="D47" s="269"/>
      <c r="E47" s="268">
        <f>SUM(E46:E46)</f>
        <v>16705</v>
      </c>
      <c r="F47" s="272">
        <f>SUM(F45:F46)</f>
        <v>16705</v>
      </c>
    </row>
    <row r="48" spans="1:6" ht="13.5" customHeight="1" hidden="1" thickBot="1">
      <c r="A48" s="120"/>
      <c r="B48" s="216"/>
      <c r="C48" s="217">
        <v>64150</v>
      </c>
      <c r="D48" s="216">
        <v>220360</v>
      </c>
      <c r="E48" s="217">
        <v>292685</v>
      </c>
      <c r="F48" s="217">
        <v>577195</v>
      </c>
    </row>
    <row r="49" spans="1:6" ht="15.75" thickTop="1">
      <c r="A49" s="137"/>
      <c r="B49" s="137"/>
      <c r="C49" s="137"/>
      <c r="D49" s="137"/>
      <c r="E49" s="137"/>
      <c r="F49" s="137"/>
    </row>
    <row r="50" ht="15.75">
      <c r="A50" s="71"/>
    </row>
  </sheetData>
  <sheetProtection/>
  <mergeCells count="17">
    <mergeCell ref="C28:C29"/>
    <mergeCell ref="B31:D31"/>
    <mergeCell ref="B44:C44"/>
    <mergeCell ref="B37:D37"/>
    <mergeCell ref="B38:C38"/>
    <mergeCell ref="C33:C34"/>
    <mergeCell ref="B32:C32"/>
    <mergeCell ref="A1:F1"/>
    <mergeCell ref="B43:E43"/>
    <mergeCell ref="E33:E34"/>
    <mergeCell ref="B6:D6"/>
    <mergeCell ref="B7:C7"/>
    <mergeCell ref="A3:A5"/>
    <mergeCell ref="C3:C4"/>
    <mergeCell ref="C5:F5"/>
    <mergeCell ref="B21:C21"/>
    <mergeCell ref="A28:A3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  <headerFooter>
    <oddHeader>&amp;R2/A . számú melléklet
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4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0.140625" style="0" customWidth="1"/>
    <col min="2" max="2" width="54.8515625" style="0" customWidth="1"/>
    <col min="4" max="5" width="9.140625" style="1" customWidth="1"/>
    <col min="6" max="6" width="9.8515625" style="1" customWidth="1"/>
  </cols>
  <sheetData>
    <row r="1" spans="1:8" ht="17.25" thickBot="1" thickTop="1">
      <c r="A1" s="474" t="s">
        <v>47</v>
      </c>
      <c r="B1" s="475"/>
      <c r="C1" s="475"/>
      <c r="D1" s="475"/>
      <c r="E1" s="416"/>
      <c r="F1" s="416"/>
      <c r="G1" s="417"/>
      <c r="H1" s="418"/>
    </row>
    <row r="2" spans="1:8" ht="16.5" thickBot="1">
      <c r="A2" s="476" t="s">
        <v>402</v>
      </c>
      <c r="B2" s="477"/>
      <c r="C2" s="477"/>
      <c r="D2" s="477"/>
      <c r="E2" s="15"/>
      <c r="F2" s="15"/>
      <c r="G2" s="69"/>
      <c r="H2" s="419"/>
    </row>
    <row r="3" spans="1:8" ht="13.5" thickBot="1">
      <c r="A3" s="420"/>
      <c r="B3" s="69"/>
      <c r="C3" s="69"/>
      <c r="D3" s="15"/>
      <c r="E3" s="15" t="s">
        <v>437</v>
      </c>
      <c r="F3" s="15" t="s">
        <v>442</v>
      </c>
      <c r="G3" s="15" t="s">
        <v>446</v>
      </c>
      <c r="H3" s="439" t="s">
        <v>497</v>
      </c>
    </row>
    <row r="4" spans="1:8" ht="13.5" thickBot="1">
      <c r="A4" s="200" t="s">
        <v>181</v>
      </c>
      <c r="B4" s="15" t="s">
        <v>48</v>
      </c>
      <c r="C4" s="273"/>
      <c r="D4" s="301">
        <f>('[1]Személyi jutt'!H21)</f>
        <v>129466</v>
      </c>
      <c r="E4" s="273">
        <v>173405</v>
      </c>
      <c r="F4" s="301">
        <v>175663</v>
      </c>
      <c r="G4" s="301">
        <v>175286</v>
      </c>
      <c r="H4" s="423">
        <v>175043</v>
      </c>
    </row>
    <row r="5" spans="1:8" ht="13.5" thickBot="1">
      <c r="A5" s="200" t="s">
        <v>180</v>
      </c>
      <c r="B5" s="15" t="s">
        <v>182</v>
      </c>
      <c r="C5" s="68"/>
      <c r="D5" s="26">
        <f>('[1]Személyi jutt'!H26)</f>
        <v>32983</v>
      </c>
      <c r="E5" s="68">
        <v>38915</v>
      </c>
      <c r="F5" s="26">
        <v>39151</v>
      </c>
      <c r="G5" s="26">
        <v>39165</v>
      </c>
      <c r="H5" s="424">
        <v>39174</v>
      </c>
    </row>
    <row r="6" spans="1:8" ht="13.5" thickBot="1">
      <c r="A6" s="200" t="s">
        <v>183</v>
      </c>
      <c r="B6" s="15" t="s">
        <v>49</v>
      </c>
      <c r="C6" s="68"/>
      <c r="D6" s="26">
        <f>('[1]Dologi kiad'!I27)</f>
        <v>85862.7</v>
      </c>
      <c r="E6" s="26">
        <v>85957</v>
      </c>
      <c r="F6" s="26">
        <v>86679</v>
      </c>
      <c r="G6" s="26">
        <v>92541</v>
      </c>
      <c r="H6" s="424">
        <v>98462</v>
      </c>
    </row>
    <row r="7" spans="1:8" ht="12.75" customHeight="1" thickBot="1">
      <c r="A7" s="200" t="s">
        <v>184</v>
      </c>
      <c r="B7" s="15" t="s">
        <v>185</v>
      </c>
      <c r="C7" s="68"/>
      <c r="D7" s="26">
        <f>(C8+C9+C10+C12+C15)</f>
        <v>7694</v>
      </c>
      <c r="E7" s="68">
        <v>9266</v>
      </c>
      <c r="F7" s="68">
        <v>9880</v>
      </c>
      <c r="G7" s="68">
        <v>8538</v>
      </c>
      <c r="H7" s="424">
        <f>(H8+H9+H10+H12+H15)</f>
        <v>9563</v>
      </c>
    </row>
    <row r="8" spans="1:8" ht="12.75" customHeight="1" thickBot="1">
      <c r="A8" s="200" t="s">
        <v>186</v>
      </c>
      <c r="B8" s="15" t="s">
        <v>187</v>
      </c>
      <c r="C8" s="68">
        <v>300</v>
      </c>
      <c r="D8" s="26"/>
      <c r="E8" s="68"/>
      <c r="F8" s="68"/>
      <c r="G8" s="10"/>
      <c r="H8" s="408">
        <v>300</v>
      </c>
    </row>
    <row r="9" spans="1:8" ht="12.75" customHeight="1" thickBot="1">
      <c r="A9" s="200" t="s">
        <v>188</v>
      </c>
      <c r="B9" s="15" t="s">
        <v>189</v>
      </c>
      <c r="C9" s="68">
        <v>500</v>
      </c>
      <c r="D9" s="26"/>
      <c r="E9" s="68"/>
      <c r="F9" s="68"/>
      <c r="G9" s="10"/>
      <c r="H9" s="408">
        <v>180</v>
      </c>
    </row>
    <row r="10" spans="1:8" ht="12.75" customHeight="1" thickBot="1">
      <c r="A10" s="200" t="s">
        <v>190</v>
      </c>
      <c r="B10" s="415" t="s">
        <v>191</v>
      </c>
      <c r="C10" s="68">
        <f>(C11)</f>
        <v>586</v>
      </c>
      <c r="D10" s="26"/>
      <c r="E10" s="68"/>
      <c r="F10" s="68"/>
      <c r="G10" s="10"/>
      <c r="H10" s="410">
        <v>1568</v>
      </c>
    </row>
    <row r="11" spans="1:8" ht="12.75" customHeight="1" thickBot="1">
      <c r="A11" s="200"/>
      <c r="B11" s="69" t="s">
        <v>64</v>
      </c>
      <c r="C11" s="10">
        <v>586</v>
      </c>
      <c r="D11" s="26"/>
      <c r="E11" s="68"/>
      <c r="F11" s="68"/>
      <c r="G11" s="10"/>
      <c r="H11" s="408">
        <v>1568</v>
      </c>
    </row>
    <row r="12" spans="1:8" ht="12.75" customHeight="1" thickBot="1">
      <c r="A12" s="200" t="s">
        <v>192</v>
      </c>
      <c r="B12" s="415" t="s">
        <v>193</v>
      </c>
      <c r="C12" s="10">
        <f>SUM(C13:C14)</f>
        <v>2126</v>
      </c>
      <c r="D12" s="26"/>
      <c r="E12" s="68"/>
      <c r="F12" s="68"/>
      <c r="G12" s="10"/>
      <c r="H12" s="410">
        <v>3512</v>
      </c>
    </row>
    <row r="13" spans="1:8" ht="12.75" customHeight="1" thickBot="1">
      <c r="A13" s="200"/>
      <c r="B13" s="69" t="s">
        <v>65</v>
      </c>
      <c r="C13" s="10">
        <v>626</v>
      </c>
      <c r="D13" s="26"/>
      <c r="E13" s="68"/>
      <c r="F13" s="68"/>
      <c r="G13" s="10"/>
      <c r="H13" s="408">
        <v>2832</v>
      </c>
    </row>
    <row r="14" spans="1:8" ht="12.75" customHeight="1" thickBot="1">
      <c r="A14" s="200"/>
      <c r="B14" s="415" t="s">
        <v>406</v>
      </c>
      <c r="C14" s="10">
        <v>1500</v>
      </c>
      <c r="D14" s="26"/>
      <c r="E14" s="68"/>
      <c r="F14" s="68"/>
      <c r="G14" s="10"/>
      <c r="H14" s="408">
        <v>680</v>
      </c>
    </row>
    <row r="15" spans="1:8" s="1" customFormat="1" ht="12.75" customHeight="1" thickBot="1">
      <c r="A15" s="200" t="s">
        <v>194</v>
      </c>
      <c r="B15" s="15" t="s">
        <v>195</v>
      </c>
      <c r="C15" s="68">
        <f>SUM(C16:C19)</f>
        <v>4182</v>
      </c>
      <c r="D15" s="26"/>
      <c r="E15" s="68"/>
      <c r="F15" s="68"/>
      <c r="G15" s="68"/>
      <c r="H15" s="410">
        <f>SUM(H16:H19)</f>
        <v>4003</v>
      </c>
    </row>
    <row r="16" spans="1:8" ht="13.5" thickBot="1">
      <c r="A16" s="200"/>
      <c r="B16" s="69" t="s">
        <v>63</v>
      </c>
      <c r="C16" s="10">
        <v>182</v>
      </c>
      <c r="D16" s="26"/>
      <c r="E16" s="68"/>
      <c r="F16" s="68"/>
      <c r="G16" s="10"/>
      <c r="H16" s="408">
        <v>77</v>
      </c>
    </row>
    <row r="17" spans="1:8" ht="13.5" thickBot="1">
      <c r="A17" s="200"/>
      <c r="B17" s="415" t="s">
        <v>407</v>
      </c>
      <c r="C17" s="328">
        <v>2000</v>
      </c>
      <c r="D17" s="26"/>
      <c r="E17" s="68"/>
      <c r="F17" s="68"/>
      <c r="G17" s="10"/>
      <c r="H17" s="408">
        <v>2484</v>
      </c>
    </row>
    <row r="18" spans="1:8" ht="13.5" thickBot="1">
      <c r="A18" s="200"/>
      <c r="B18" s="415" t="s">
        <v>408</v>
      </c>
      <c r="C18" s="10">
        <v>1000</v>
      </c>
      <c r="D18" s="26"/>
      <c r="E18" s="68"/>
      <c r="F18" s="68"/>
      <c r="G18" s="10"/>
      <c r="H18" s="408">
        <v>1076</v>
      </c>
    </row>
    <row r="19" spans="1:8" ht="13.5" thickBot="1">
      <c r="A19" s="200"/>
      <c r="B19" s="69" t="s">
        <v>271</v>
      </c>
      <c r="C19" s="10">
        <v>1000</v>
      </c>
      <c r="D19" s="26"/>
      <c r="E19" s="68"/>
      <c r="F19" s="68"/>
      <c r="G19" s="10"/>
      <c r="H19" s="408">
        <v>366</v>
      </c>
    </row>
    <row r="20" spans="1:8" ht="13.5" thickBot="1">
      <c r="A20" s="200" t="s">
        <v>196</v>
      </c>
      <c r="B20" s="15" t="s">
        <v>197</v>
      </c>
      <c r="C20" s="10"/>
      <c r="D20" s="26">
        <v>6116</v>
      </c>
      <c r="E20" s="68">
        <v>6308</v>
      </c>
      <c r="F20" s="68">
        <f>SUM(F21:F26)</f>
        <v>4996</v>
      </c>
      <c r="G20" s="68">
        <v>5959</v>
      </c>
      <c r="H20" s="425">
        <v>5260</v>
      </c>
    </row>
    <row r="21" spans="1:8" ht="13.5" thickBot="1">
      <c r="A21" s="200" t="s">
        <v>292</v>
      </c>
      <c r="B21" s="415" t="s">
        <v>293</v>
      </c>
      <c r="C21" s="68">
        <v>1050</v>
      </c>
      <c r="D21" s="26"/>
      <c r="E21" s="68"/>
      <c r="F21" s="68">
        <v>34</v>
      </c>
      <c r="G21" s="10"/>
      <c r="H21" s="408">
        <v>150</v>
      </c>
    </row>
    <row r="22" spans="1:8" ht="13.5" thickBot="1">
      <c r="A22" s="200" t="s">
        <v>432</v>
      </c>
      <c r="B22" s="415" t="s">
        <v>473</v>
      </c>
      <c r="C22" s="68"/>
      <c r="D22" s="26"/>
      <c r="E22" s="68">
        <v>750</v>
      </c>
      <c r="F22" s="68">
        <v>750</v>
      </c>
      <c r="G22" s="10"/>
      <c r="H22" s="408">
        <v>1190</v>
      </c>
    </row>
    <row r="23" spans="1:8" ht="13.5" thickBot="1">
      <c r="A23" s="200" t="s">
        <v>198</v>
      </c>
      <c r="B23" s="15" t="s">
        <v>204</v>
      </c>
      <c r="C23" s="68">
        <f>SUM(C24:C25)</f>
        <v>3920</v>
      </c>
      <c r="D23" s="26"/>
      <c r="E23" s="68"/>
      <c r="F23" s="68">
        <v>3920</v>
      </c>
      <c r="G23" s="10"/>
      <c r="H23" s="408">
        <v>3920</v>
      </c>
    </row>
    <row r="24" spans="1:8" ht="13.5" thickBot="1">
      <c r="A24" s="200"/>
      <c r="B24" s="415" t="s">
        <v>272</v>
      </c>
      <c r="C24" s="328">
        <v>3220</v>
      </c>
      <c r="D24" s="26"/>
      <c r="E24" s="68"/>
      <c r="F24" s="68"/>
      <c r="G24" s="10"/>
      <c r="H24" s="408"/>
    </row>
    <row r="25" spans="1:8" ht="13.5" thickBot="1">
      <c r="A25" s="200"/>
      <c r="B25" s="415" t="s">
        <v>273</v>
      </c>
      <c r="C25" s="19">
        <v>700</v>
      </c>
      <c r="D25" s="26"/>
      <c r="E25" s="68"/>
      <c r="F25" s="68"/>
      <c r="G25" s="10"/>
      <c r="H25" s="408"/>
    </row>
    <row r="26" spans="1:8" s="1" customFormat="1" ht="13.5" thickBot="1">
      <c r="A26" s="200" t="s">
        <v>431</v>
      </c>
      <c r="B26" s="15" t="s">
        <v>207</v>
      </c>
      <c r="C26" s="26">
        <v>1146</v>
      </c>
      <c r="D26" s="26"/>
      <c r="E26" s="68">
        <v>672</v>
      </c>
      <c r="F26" s="68">
        <v>292</v>
      </c>
      <c r="G26" s="68">
        <v>835</v>
      </c>
      <c r="H26" s="410">
        <v>8604</v>
      </c>
    </row>
    <row r="27" spans="1:8" ht="13.5" thickBot="1">
      <c r="A27" s="200" t="s">
        <v>199</v>
      </c>
      <c r="B27" s="15" t="s">
        <v>46</v>
      </c>
      <c r="C27" s="68"/>
      <c r="D27" s="26">
        <v>26269</v>
      </c>
      <c r="E27" s="68">
        <v>30399</v>
      </c>
      <c r="F27" s="68">
        <v>30499</v>
      </c>
      <c r="G27" s="341">
        <v>25422</v>
      </c>
      <c r="H27" s="425">
        <v>10422</v>
      </c>
    </row>
    <row r="28" spans="1:8" ht="13.5" thickBot="1">
      <c r="A28" s="200" t="s">
        <v>405</v>
      </c>
      <c r="B28" s="415" t="s">
        <v>274</v>
      </c>
      <c r="C28" s="68"/>
      <c r="D28" s="26">
        <v>20684</v>
      </c>
      <c r="E28" s="68"/>
      <c r="F28" s="68">
        <v>100</v>
      </c>
      <c r="G28" s="10"/>
      <c r="H28" s="408">
        <v>1765</v>
      </c>
    </row>
    <row r="29" spans="1:8" ht="13.5" thickBot="1">
      <c r="A29" s="200" t="s">
        <v>275</v>
      </c>
      <c r="B29" s="415" t="s">
        <v>276</v>
      </c>
      <c r="C29" s="68"/>
      <c r="D29" s="26">
        <v>0</v>
      </c>
      <c r="E29" s="68"/>
      <c r="F29" s="68"/>
      <c r="G29" s="10"/>
      <c r="H29" s="408">
        <v>4301</v>
      </c>
    </row>
    <row r="30" spans="1:8" ht="13.5" thickBot="1">
      <c r="A30" s="200" t="s">
        <v>277</v>
      </c>
      <c r="B30" s="415" t="s">
        <v>278</v>
      </c>
      <c r="C30" s="68"/>
      <c r="D30" s="26">
        <v>5585</v>
      </c>
      <c r="E30" s="68"/>
      <c r="F30" s="68"/>
      <c r="G30" s="10"/>
      <c r="H30" s="408">
        <v>4356</v>
      </c>
    </row>
    <row r="31" spans="1:8" ht="13.5" thickBot="1">
      <c r="A31" s="200" t="s">
        <v>200</v>
      </c>
      <c r="B31" s="15" t="s">
        <v>50</v>
      </c>
      <c r="C31" s="68"/>
      <c r="D31" s="26">
        <v>0</v>
      </c>
      <c r="E31" s="68">
        <v>0</v>
      </c>
      <c r="F31" s="68"/>
      <c r="G31" s="10"/>
      <c r="H31" s="408">
        <v>822</v>
      </c>
    </row>
    <row r="32" spans="1:8" ht="13.5" thickBot="1">
      <c r="A32" s="200" t="s">
        <v>279</v>
      </c>
      <c r="B32" s="415" t="s">
        <v>280</v>
      </c>
      <c r="C32" s="68"/>
      <c r="D32" s="26">
        <v>0</v>
      </c>
      <c r="E32" s="68"/>
      <c r="F32" s="68"/>
      <c r="G32" s="10"/>
      <c r="H32" s="408">
        <v>822</v>
      </c>
    </row>
    <row r="33" spans="1:8" ht="13.5" thickBot="1">
      <c r="A33" s="200" t="s">
        <v>282</v>
      </c>
      <c r="B33" s="415" t="s">
        <v>281</v>
      </c>
      <c r="C33" s="68"/>
      <c r="D33" s="26">
        <v>0</v>
      </c>
      <c r="E33" s="68"/>
      <c r="F33" s="68"/>
      <c r="G33" s="10"/>
      <c r="H33" s="408"/>
    </row>
    <row r="34" spans="1:8" ht="13.5" thickBot="1">
      <c r="A34" s="200" t="s">
        <v>283</v>
      </c>
      <c r="B34" s="415" t="s">
        <v>284</v>
      </c>
      <c r="C34" s="68"/>
      <c r="D34" s="26">
        <f>(C35)</f>
        <v>0</v>
      </c>
      <c r="E34" s="68"/>
      <c r="F34" s="68"/>
      <c r="G34" s="10"/>
      <c r="H34" s="408"/>
    </row>
    <row r="35" spans="1:8" ht="13.5" thickBot="1">
      <c r="A35" s="200" t="s">
        <v>201</v>
      </c>
      <c r="B35" s="415" t="s">
        <v>202</v>
      </c>
      <c r="C35" s="68"/>
      <c r="D35" s="26">
        <v>1600</v>
      </c>
      <c r="E35" s="68">
        <v>1600</v>
      </c>
      <c r="F35" s="68">
        <v>1600</v>
      </c>
      <c r="G35" s="341">
        <v>1600</v>
      </c>
      <c r="H35" s="425">
        <v>1000</v>
      </c>
    </row>
    <row r="36" spans="1:8" ht="13.5" thickBot="1">
      <c r="A36" s="200" t="s">
        <v>203</v>
      </c>
      <c r="B36" s="415" t="s">
        <v>205</v>
      </c>
      <c r="C36" s="262">
        <v>1600</v>
      </c>
      <c r="D36" s="26"/>
      <c r="E36" s="68"/>
      <c r="F36" s="68"/>
      <c r="G36" s="10"/>
      <c r="H36" s="408"/>
    </row>
    <row r="37" spans="1:8" ht="19.5" customHeight="1" thickBot="1">
      <c r="A37" s="200" t="s">
        <v>476</v>
      </c>
      <c r="B37" s="15" t="s">
        <v>475</v>
      </c>
      <c r="C37" s="10"/>
      <c r="D37" s="26">
        <v>289972</v>
      </c>
      <c r="E37" s="26">
        <f>(E4+E5+E6+E7+E27+E31+E35+E20)</f>
        <v>345850</v>
      </c>
      <c r="F37" s="26">
        <f>(F4+F5+F6+F7+F27+F31+F35+F20)</f>
        <v>348468</v>
      </c>
      <c r="G37" s="26">
        <f>(G4+G5+G6+G7+G20+G27+G35)</f>
        <v>348511</v>
      </c>
      <c r="H37" s="410">
        <f>(H4+H5+H6+H7+H20+H27+H31+H35+H26)</f>
        <v>348350</v>
      </c>
    </row>
    <row r="38" spans="1:8" ht="13.5" thickBot="1">
      <c r="A38" s="200"/>
      <c r="B38" s="415" t="s">
        <v>482</v>
      </c>
      <c r="C38" s="262"/>
      <c r="D38" s="26"/>
      <c r="E38" s="68"/>
      <c r="F38" s="68"/>
      <c r="G38" s="10"/>
      <c r="H38" s="408">
        <v>1564</v>
      </c>
    </row>
    <row r="39" spans="1:9" ht="13.5" thickBot="1">
      <c r="A39" s="200" t="s">
        <v>208</v>
      </c>
      <c r="B39" s="15" t="s">
        <v>209</v>
      </c>
      <c r="C39" s="68"/>
      <c r="D39" s="26">
        <f>(D4+D5+D6+D7+D26+D30+D34+D20)</f>
        <v>267706.7</v>
      </c>
      <c r="E39" s="26"/>
      <c r="F39" s="26"/>
      <c r="G39" s="10"/>
      <c r="H39" s="408">
        <v>122907</v>
      </c>
      <c r="I39" s="283"/>
    </row>
    <row r="40" spans="1:8" ht="13.5" thickBot="1">
      <c r="A40" s="421"/>
      <c r="B40" s="422" t="s">
        <v>474</v>
      </c>
      <c r="C40" s="426"/>
      <c r="D40" s="427"/>
      <c r="E40" s="427"/>
      <c r="F40" s="427"/>
      <c r="G40" s="426"/>
      <c r="H40" s="428">
        <f>SUM(H37:H39)</f>
        <v>472821</v>
      </c>
    </row>
    <row r="41" ht="13.5" thickTop="1"/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&amp;R3.sz. melléklet
e Ft- 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I27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9.140625" style="5" customWidth="1"/>
    <col min="2" max="2" width="5.8515625" style="5" customWidth="1"/>
    <col min="3" max="3" width="29.28125" style="5" customWidth="1"/>
    <col min="4" max="4" width="9.140625" style="5" customWidth="1"/>
    <col min="5" max="6" width="12.140625" style="5" customWidth="1"/>
    <col min="7" max="7" width="12.140625" style="342" customWidth="1"/>
    <col min="8" max="8" width="12.140625" style="5" customWidth="1"/>
    <col min="9" max="9" width="14.28125" style="1" customWidth="1"/>
    <col min="10" max="16384" width="9.140625" style="5" customWidth="1"/>
  </cols>
  <sheetData>
    <row r="1" ht="13.5" thickBot="1"/>
    <row r="2" spans="2:9" ht="16.5" thickBot="1">
      <c r="B2" s="478" t="s">
        <v>373</v>
      </c>
      <c r="C2" s="479"/>
      <c r="D2" s="479"/>
      <c r="E2" s="479"/>
      <c r="F2" s="479"/>
      <c r="G2" s="479"/>
      <c r="H2" s="479"/>
      <c r="I2" s="480"/>
    </row>
    <row r="3" spans="2:9" ht="13.5" thickBot="1">
      <c r="B3" s="343"/>
      <c r="C3" s="157"/>
      <c r="D3" s="157"/>
      <c r="E3" s="344" t="s">
        <v>6</v>
      </c>
      <c r="F3" s="344" t="s">
        <v>7</v>
      </c>
      <c r="G3" s="345" t="s">
        <v>8</v>
      </c>
      <c r="H3" s="344" t="s">
        <v>9</v>
      </c>
      <c r="I3" s="346" t="s">
        <v>24</v>
      </c>
    </row>
    <row r="4" spans="2:9" ht="13.5" thickBot="1">
      <c r="B4" s="347"/>
      <c r="C4" s="139"/>
      <c r="D4" s="139"/>
      <c r="E4" s="348" t="s">
        <v>374</v>
      </c>
      <c r="F4" s="349" t="s">
        <v>374</v>
      </c>
      <c r="G4" s="349" t="s">
        <v>374</v>
      </c>
      <c r="H4" s="350" t="s">
        <v>374</v>
      </c>
      <c r="I4" s="351" t="s">
        <v>374</v>
      </c>
    </row>
    <row r="5" spans="2:9" ht="12.75">
      <c r="B5" s="347" t="s">
        <v>334</v>
      </c>
      <c r="C5" s="139" t="s">
        <v>335</v>
      </c>
      <c r="D5" s="139"/>
      <c r="E5" s="352">
        <v>400</v>
      </c>
      <c r="F5" s="353">
        <v>370</v>
      </c>
      <c r="G5" s="353">
        <v>242</v>
      </c>
      <c r="H5" s="354">
        <v>162</v>
      </c>
      <c r="I5" s="355">
        <f>H5+G5+F5+E5</f>
        <v>1174</v>
      </c>
    </row>
    <row r="6" spans="2:9" ht="12.75">
      <c r="B6" s="347" t="s">
        <v>336</v>
      </c>
      <c r="C6" s="139" t="s">
        <v>337</v>
      </c>
      <c r="D6" s="139"/>
      <c r="E6" s="356">
        <v>400</v>
      </c>
      <c r="F6" s="353">
        <v>663</v>
      </c>
      <c r="G6" s="353">
        <v>300</v>
      </c>
      <c r="H6" s="354">
        <v>29465</v>
      </c>
      <c r="I6" s="355">
        <f aca="true" t="shared" si="0" ref="I6:I27">H6+G6+F6+E6</f>
        <v>30828</v>
      </c>
    </row>
    <row r="7" spans="2:9" s="1" customFormat="1" ht="12.75">
      <c r="B7" s="230" t="s">
        <v>338</v>
      </c>
      <c r="C7" s="12" t="s">
        <v>0</v>
      </c>
      <c r="D7" s="12"/>
      <c r="E7" s="357">
        <f>SUM(E5:E6)</f>
        <v>800</v>
      </c>
      <c r="F7" s="358">
        <f>SUM(F5:F6)</f>
        <v>1033</v>
      </c>
      <c r="G7" s="359">
        <f>SUM(G5:G6)</f>
        <v>542</v>
      </c>
      <c r="H7" s="359">
        <f>SUM(H5:H6)</f>
        <v>29627</v>
      </c>
      <c r="I7" s="355">
        <f t="shared" si="0"/>
        <v>32002</v>
      </c>
    </row>
    <row r="8" spans="2:9" ht="12.75">
      <c r="B8" s="347" t="s">
        <v>339</v>
      </c>
      <c r="C8" s="156" t="s">
        <v>393</v>
      </c>
      <c r="D8" s="139"/>
      <c r="E8" s="356">
        <v>300</v>
      </c>
      <c r="F8" s="353">
        <v>0</v>
      </c>
      <c r="G8" s="353">
        <v>0</v>
      </c>
      <c r="H8" s="354">
        <v>1080</v>
      </c>
      <c r="I8" s="355">
        <f t="shared" si="0"/>
        <v>1380</v>
      </c>
    </row>
    <row r="9" spans="2:9" ht="12.75">
      <c r="B9" s="347" t="s">
        <v>340</v>
      </c>
      <c r="C9" s="156" t="s">
        <v>3</v>
      </c>
      <c r="D9" s="139"/>
      <c r="E9" s="356">
        <v>600</v>
      </c>
      <c r="F9" s="360">
        <v>120</v>
      </c>
      <c r="G9" s="353">
        <v>270</v>
      </c>
      <c r="H9" s="354">
        <v>530</v>
      </c>
      <c r="I9" s="355">
        <f t="shared" si="0"/>
        <v>1520</v>
      </c>
    </row>
    <row r="10" spans="2:9" s="1" customFormat="1" ht="12.75">
      <c r="B10" s="230" t="s">
        <v>341</v>
      </c>
      <c r="C10" s="231" t="s">
        <v>2</v>
      </c>
      <c r="D10" s="12"/>
      <c r="E10" s="361">
        <f>SUM(E8:E9)</f>
        <v>900</v>
      </c>
      <c r="F10" s="358">
        <f>SUM(F8:F9)</f>
        <v>120</v>
      </c>
      <c r="G10" s="358">
        <f>SUM(G8:G9)</f>
        <v>270</v>
      </c>
      <c r="H10" s="358">
        <f>SUM(H8:H9)</f>
        <v>1610</v>
      </c>
      <c r="I10" s="355">
        <f t="shared" si="0"/>
        <v>2900</v>
      </c>
    </row>
    <row r="11" spans="2:9" ht="12.75">
      <c r="B11" s="347" t="s">
        <v>342</v>
      </c>
      <c r="C11" s="156" t="s">
        <v>343</v>
      </c>
      <c r="D11" s="139"/>
      <c r="E11" s="356">
        <v>850</v>
      </c>
      <c r="F11" s="353">
        <v>900</v>
      </c>
      <c r="G11" s="353">
        <v>801</v>
      </c>
      <c r="H11" s="354">
        <v>12870</v>
      </c>
      <c r="I11" s="355">
        <f t="shared" si="0"/>
        <v>15421</v>
      </c>
    </row>
    <row r="12" spans="2:9" ht="12.75">
      <c r="B12" s="347" t="s">
        <v>344</v>
      </c>
      <c r="C12" s="156" t="s">
        <v>4</v>
      </c>
      <c r="D12" s="139"/>
      <c r="E12" s="352">
        <v>100</v>
      </c>
      <c r="F12" s="353">
        <v>0</v>
      </c>
      <c r="G12" s="353">
        <v>0</v>
      </c>
      <c r="H12" s="354">
        <v>164</v>
      </c>
      <c r="I12" s="355">
        <f t="shared" si="0"/>
        <v>264</v>
      </c>
    </row>
    <row r="13" spans="2:9" ht="12.75">
      <c r="B13" s="347" t="s">
        <v>345</v>
      </c>
      <c r="C13" s="156" t="s">
        <v>5</v>
      </c>
      <c r="D13" s="139"/>
      <c r="E13" s="352">
        <v>0</v>
      </c>
      <c r="F13" s="353">
        <v>0</v>
      </c>
      <c r="G13" s="353">
        <v>0</v>
      </c>
      <c r="H13" s="354">
        <v>250</v>
      </c>
      <c r="I13" s="355">
        <f t="shared" si="0"/>
        <v>250</v>
      </c>
    </row>
    <row r="14" spans="2:9" ht="12.75">
      <c r="B14" s="347" t="s">
        <v>346</v>
      </c>
      <c r="C14" s="156" t="s">
        <v>348</v>
      </c>
      <c r="D14" s="139"/>
      <c r="E14" s="352">
        <v>100</v>
      </c>
      <c r="F14" s="353">
        <v>100</v>
      </c>
      <c r="G14" s="353">
        <v>33</v>
      </c>
      <c r="H14" s="354">
        <v>4962</v>
      </c>
      <c r="I14" s="355">
        <f t="shared" si="0"/>
        <v>5195</v>
      </c>
    </row>
    <row r="15" spans="2:9" ht="12.75">
      <c r="B15" s="347" t="s">
        <v>347</v>
      </c>
      <c r="C15" s="156" t="s">
        <v>349</v>
      </c>
      <c r="D15" s="139"/>
      <c r="E15" s="356">
        <v>0</v>
      </c>
      <c r="F15" s="353">
        <v>0</v>
      </c>
      <c r="G15" s="353">
        <v>0</v>
      </c>
      <c r="H15" s="354">
        <v>2164</v>
      </c>
      <c r="I15" s="355">
        <f t="shared" si="0"/>
        <v>2164</v>
      </c>
    </row>
    <row r="16" spans="2:9" ht="12.75">
      <c r="B16" s="347" t="s">
        <v>350</v>
      </c>
      <c r="C16" s="156" t="s">
        <v>351</v>
      </c>
      <c r="D16" s="139"/>
      <c r="E16" s="352">
        <v>350</v>
      </c>
      <c r="F16" s="353">
        <v>98</v>
      </c>
      <c r="G16" s="353">
        <v>55</v>
      </c>
      <c r="H16" s="354">
        <v>1031</v>
      </c>
      <c r="I16" s="355">
        <f t="shared" si="0"/>
        <v>1534</v>
      </c>
    </row>
    <row r="17" spans="2:9" ht="12.75">
      <c r="B17" s="347" t="s">
        <v>352</v>
      </c>
      <c r="C17" s="156" t="s">
        <v>353</v>
      </c>
      <c r="D17" s="139"/>
      <c r="E17" s="356">
        <v>300</v>
      </c>
      <c r="F17" s="353">
        <v>229</v>
      </c>
      <c r="G17" s="353">
        <v>229</v>
      </c>
      <c r="H17" s="354">
        <v>14106</v>
      </c>
      <c r="I17" s="355">
        <f t="shared" si="0"/>
        <v>14864</v>
      </c>
    </row>
    <row r="18" spans="2:9" s="1" customFormat="1" ht="12.75">
      <c r="B18" s="230" t="s">
        <v>354</v>
      </c>
      <c r="C18" s="231" t="s">
        <v>355</v>
      </c>
      <c r="D18" s="12"/>
      <c r="E18" s="357">
        <f>SUM(E11:E17)</f>
        <v>1700</v>
      </c>
      <c r="F18" s="358">
        <f>SUM(F11:F17)</f>
        <v>1327</v>
      </c>
      <c r="G18" s="358">
        <f>SUM(G11:G17)</f>
        <v>1118</v>
      </c>
      <c r="H18" s="358">
        <f>SUM(H11:H17)</f>
        <v>35547</v>
      </c>
      <c r="I18" s="355">
        <f t="shared" si="0"/>
        <v>39692</v>
      </c>
    </row>
    <row r="19" spans="2:9" ht="12.75">
      <c r="B19" s="347" t="s">
        <v>356</v>
      </c>
      <c r="C19" s="156" t="s">
        <v>357</v>
      </c>
      <c r="D19" s="139"/>
      <c r="E19" s="352">
        <v>500</v>
      </c>
      <c r="F19" s="353">
        <v>50</v>
      </c>
      <c r="G19" s="353">
        <v>111</v>
      </c>
      <c r="H19" s="354">
        <v>339</v>
      </c>
      <c r="I19" s="355">
        <f t="shared" si="0"/>
        <v>1000</v>
      </c>
    </row>
    <row r="20" spans="2:9" ht="12.75">
      <c r="B20" s="347" t="s">
        <v>358</v>
      </c>
      <c r="C20" s="156" t="s">
        <v>359</v>
      </c>
      <c r="D20" s="139"/>
      <c r="E20" s="356">
        <v>0</v>
      </c>
      <c r="F20" s="353">
        <v>0</v>
      </c>
      <c r="G20" s="353">
        <v>0</v>
      </c>
      <c r="H20" s="354">
        <v>0</v>
      </c>
      <c r="I20" s="355">
        <f t="shared" si="0"/>
        <v>0</v>
      </c>
    </row>
    <row r="21" spans="2:9" s="1" customFormat="1" ht="12.75">
      <c r="B21" s="230" t="s">
        <v>360</v>
      </c>
      <c r="C21" s="231" t="s">
        <v>361</v>
      </c>
      <c r="D21" s="12"/>
      <c r="E21" s="357">
        <f>SUM(E19:E20)</f>
        <v>500</v>
      </c>
      <c r="F21" s="359">
        <f>SUM(F19:F20)</f>
        <v>50</v>
      </c>
      <c r="G21" s="359">
        <f>SUM(G19:G20)</f>
        <v>111</v>
      </c>
      <c r="H21" s="359">
        <f>SUM(H19:H20)</f>
        <v>339</v>
      </c>
      <c r="I21" s="355">
        <f t="shared" si="0"/>
        <v>1000</v>
      </c>
    </row>
    <row r="22" spans="2:9" ht="12.75">
      <c r="B22" s="347" t="s">
        <v>362</v>
      </c>
      <c r="C22" s="156" t="s">
        <v>363</v>
      </c>
      <c r="D22" s="139"/>
      <c r="E22" s="352">
        <v>918</v>
      </c>
      <c r="F22" s="353">
        <v>690</v>
      </c>
      <c r="G22" s="353">
        <v>384</v>
      </c>
      <c r="H22" s="354">
        <v>14762</v>
      </c>
      <c r="I22" s="355">
        <f t="shared" si="0"/>
        <v>16754</v>
      </c>
    </row>
    <row r="23" spans="2:9" ht="12.75">
      <c r="B23" s="347" t="s">
        <v>364</v>
      </c>
      <c r="C23" s="156" t="s">
        <v>365</v>
      </c>
      <c r="D23" s="139"/>
      <c r="E23" s="352">
        <v>0</v>
      </c>
      <c r="F23" s="353">
        <v>0</v>
      </c>
      <c r="G23" s="360">
        <v>0</v>
      </c>
      <c r="H23" s="354">
        <v>4955</v>
      </c>
      <c r="I23" s="355">
        <f t="shared" si="0"/>
        <v>4955</v>
      </c>
    </row>
    <row r="24" spans="2:9" ht="12.75">
      <c r="B24" s="347" t="s">
        <v>366</v>
      </c>
      <c r="C24" s="156" t="s">
        <v>367</v>
      </c>
      <c r="D24" s="139"/>
      <c r="E24" s="352">
        <v>0</v>
      </c>
      <c r="F24" s="360">
        <v>0</v>
      </c>
      <c r="G24" s="360">
        <v>0</v>
      </c>
      <c r="H24" s="354">
        <v>43</v>
      </c>
      <c r="I24" s="355">
        <f t="shared" si="0"/>
        <v>43</v>
      </c>
    </row>
    <row r="25" spans="2:9" ht="12.75">
      <c r="B25" s="347" t="s">
        <v>368</v>
      </c>
      <c r="C25" s="156" t="s">
        <v>369</v>
      </c>
      <c r="D25" s="139"/>
      <c r="E25" s="352">
        <v>281</v>
      </c>
      <c r="F25" s="360">
        <v>0</v>
      </c>
      <c r="G25" s="360">
        <v>0</v>
      </c>
      <c r="H25" s="354">
        <v>835</v>
      </c>
      <c r="I25" s="355">
        <f t="shared" si="0"/>
        <v>1116</v>
      </c>
    </row>
    <row r="26" spans="2:9" s="1" customFormat="1" ht="12.75">
      <c r="B26" s="230" t="s">
        <v>370</v>
      </c>
      <c r="C26" s="231" t="s">
        <v>371</v>
      </c>
      <c r="D26" s="12"/>
      <c r="E26" s="357">
        <f>SUM(E22:E25)</f>
        <v>1199</v>
      </c>
      <c r="F26" s="358">
        <f>SUM(F22:F25)</f>
        <v>690</v>
      </c>
      <c r="G26" s="358">
        <f>SUM(G22:G25)</f>
        <v>384</v>
      </c>
      <c r="H26" s="358">
        <f>SUM(H22:H25)</f>
        <v>20595</v>
      </c>
      <c r="I26" s="355">
        <f t="shared" si="0"/>
        <v>22868</v>
      </c>
    </row>
    <row r="27" spans="2:9" s="4" customFormat="1" ht="16.5" thickBot="1">
      <c r="B27" s="362" t="s">
        <v>372</v>
      </c>
      <c r="C27" s="363" t="s">
        <v>49</v>
      </c>
      <c r="D27" s="175"/>
      <c r="E27" s="364">
        <f>(E7+E10+E18+E21+E26)</f>
        <v>5099</v>
      </c>
      <c r="F27" s="364">
        <f>(F7+F10+F18+F21+F26)</f>
        <v>3220</v>
      </c>
      <c r="G27" s="364">
        <f>(G7+G10+G18+G21+G26)</f>
        <v>2425</v>
      </c>
      <c r="H27" s="364">
        <f>(H7+H10+H18+H21+H26)</f>
        <v>87718</v>
      </c>
      <c r="I27" s="365">
        <f t="shared" si="0"/>
        <v>98462</v>
      </c>
    </row>
  </sheetData>
  <sheetProtection/>
  <mergeCells count="1">
    <mergeCell ref="B2:I2"/>
  </mergeCells>
  <printOptions gridLines="1"/>
  <pageMargins left="0.4724409448818898" right="0.4330708661417323" top="0.5511811023622047" bottom="0.1968503937007874" header="0.1968503937007874" footer="0.15748031496062992"/>
  <pageSetup fitToHeight="1" fitToWidth="1" horizontalDpi="600" verticalDpi="600" orientation="portrait" paperSize="9" scale="82" r:id="rId1"/>
  <headerFooter alignWithMargins="0">
    <oddHeader>&amp;R3./b. sz. melléklet
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4:T29"/>
  <sheetViews>
    <sheetView view="pageLayout" workbookViewId="0" topLeftCell="E4">
      <selection activeCell="S28" sqref="S28"/>
    </sheetView>
  </sheetViews>
  <sheetFormatPr defaultColWidth="9.140625" defaultRowHeight="12.75"/>
  <cols>
    <col min="1" max="1" width="6.421875" style="0" customWidth="1"/>
    <col min="2" max="2" width="53.00390625" style="0" customWidth="1"/>
    <col min="3" max="3" width="9.8515625" style="0" bestFit="1" customWidth="1"/>
    <col min="4" max="4" width="10.00390625" style="0" customWidth="1"/>
    <col min="5" max="5" width="12.140625" style="0" customWidth="1"/>
    <col min="10" max="10" width="10.421875" style="0" customWidth="1"/>
    <col min="11" max="11" width="9.8515625" style="0" customWidth="1"/>
    <col min="13" max="13" width="9.7109375" style="0" customWidth="1"/>
    <col min="14" max="14" width="10.7109375" style="0" customWidth="1"/>
    <col min="15" max="15" width="12.57421875" style="0" customWidth="1"/>
    <col min="16" max="17" width="10.421875" style="0" customWidth="1"/>
    <col min="18" max="18" width="11.8515625" style="0" customWidth="1"/>
    <col min="19" max="19" width="11.421875" style="0" customWidth="1"/>
  </cols>
  <sheetData>
    <row r="3" ht="13.5" thickBot="1"/>
    <row r="4" spans="1:20" ht="16.5" thickBot="1">
      <c r="A4" s="478" t="s">
        <v>447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80"/>
    </row>
    <row r="5" spans="1:20" s="310" customFormat="1" ht="12.75">
      <c r="A5" s="308"/>
      <c r="B5" s="309"/>
      <c r="C5" s="481" t="s">
        <v>96</v>
      </c>
      <c r="D5" s="481" t="s">
        <v>448</v>
      </c>
      <c r="E5" s="481" t="s">
        <v>449</v>
      </c>
      <c r="F5" s="481" t="s">
        <v>450</v>
      </c>
      <c r="G5" s="481" t="s">
        <v>451</v>
      </c>
      <c r="H5" s="481" t="s">
        <v>452</v>
      </c>
      <c r="I5" s="481" t="s">
        <v>453</v>
      </c>
      <c r="J5" s="481" t="s">
        <v>454</v>
      </c>
      <c r="K5" s="481" t="s">
        <v>455</v>
      </c>
      <c r="L5" s="481" t="s">
        <v>456</v>
      </c>
      <c r="M5" s="481" t="s">
        <v>457</v>
      </c>
      <c r="N5" s="481" t="s">
        <v>124</v>
      </c>
      <c r="O5" s="481" t="s">
        <v>458</v>
      </c>
      <c r="P5" s="481" t="s">
        <v>459</v>
      </c>
      <c r="Q5" s="481" t="s">
        <v>460</v>
      </c>
      <c r="R5" s="481" t="s">
        <v>461</v>
      </c>
      <c r="S5" s="481" t="s">
        <v>462</v>
      </c>
      <c r="T5" s="483" t="s">
        <v>24</v>
      </c>
    </row>
    <row r="6" spans="1:20" s="310" customFormat="1" ht="13.5" thickBot="1">
      <c r="A6" s="311"/>
      <c r="B6" s="31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5"/>
      <c r="R6" s="482"/>
      <c r="S6" s="482"/>
      <c r="T6" s="484"/>
    </row>
    <row r="7" spans="1:20" s="317" customFormat="1" ht="18">
      <c r="A7" s="228" t="s">
        <v>334</v>
      </c>
      <c r="B7" s="313" t="s">
        <v>335</v>
      </c>
      <c r="C7" s="314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>
        <v>162</v>
      </c>
      <c r="T7" s="316">
        <f>SUM(C7:S7)</f>
        <v>162</v>
      </c>
    </row>
    <row r="8" spans="1:20" s="317" customFormat="1" ht="18">
      <c r="A8" s="229" t="s">
        <v>336</v>
      </c>
      <c r="B8" s="318" t="s">
        <v>337</v>
      </c>
      <c r="C8" s="319">
        <v>13578</v>
      </c>
      <c r="D8" s="319">
        <v>2015</v>
      </c>
      <c r="E8" s="319"/>
      <c r="F8" s="319">
        <v>255</v>
      </c>
      <c r="G8" s="319">
        <v>600</v>
      </c>
      <c r="H8" s="319"/>
      <c r="I8" s="319">
        <v>310</v>
      </c>
      <c r="J8" s="319">
        <v>740</v>
      </c>
      <c r="K8" s="319">
        <v>140</v>
      </c>
      <c r="L8" s="319">
        <v>2750</v>
      </c>
      <c r="M8" s="319"/>
      <c r="N8" s="319"/>
      <c r="O8" s="319">
        <v>35</v>
      </c>
      <c r="P8" s="319">
        <v>500</v>
      </c>
      <c r="Q8" s="319"/>
      <c r="R8" s="319">
        <v>20</v>
      </c>
      <c r="S8" s="319">
        <v>8522</v>
      </c>
      <c r="T8" s="320">
        <f aca="true" t="shared" si="0" ref="T8:T28">SUM(C8:S8)</f>
        <v>29465</v>
      </c>
    </row>
    <row r="9" spans="1:20" s="317" customFormat="1" ht="18">
      <c r="A9" s="321" t="s">
        <v>338</v>
      </c>
      <c r="B9" s="322" t="s">
        <v>0</v>
      </c>
      <c r="C9" s="320">
        <f>SUM(C7:C8)</f>
        <v>13578</v>
      </c>
      <c r="D9" s="320">
        <f aca="true" t="shared" si="1" ref="D9:S9">SUM(D7:D8)</f>
        <v>2015</v>
      </c>
      <c r="E9" s="320">
        <f t="shared" si="1"/>
        <v>0</v>
      </c>
      <c r="F9" s="320">
        <f t="shared" si="1"/>
        <v>255</v>
      </c>
      <c r="G9" s="320">
        <f t="shared" si="1"/>
        <v>600</v>
      </c>
      <c r="H9" s="320">
        <f t="shared" si="1"/>
        <v>0</v>
      </c>
      <c r="I9" s="320">
        <f t="shared" si="1"/>
        <v>310</v>
      </c>
      <c r="J9" s="320">
        <f t="shared" si="1"/>
        <v>740</v>
      </c>
      <c r="K9" s="320">
        <f t="shared" si="1"/>
        <v>140</v>
      </c>
      <c r="L9" s="320">
        <f t="shared" si="1"/>
        <v>2750</v>
      </c>
      <c r="M9" s="320">
        <f t="shared" si="1"/>
        <v>0</v>
      </c>
      <c r="N9" s="320">
        <f t="shared" si="1"/>
        <v>0</v>
      </c>
      <c r="O9" s="320">
        <f t="shared" si="1"/>
        <v>35</v>
      </c>
      <c r="P9" s="320">
        <f t="shared" si="1"/>
        <v>500</v>
      </c>
      <c r="Q9" s="320">
        <f t="shared" si="1"/>
        <v>0</v>
      </c>
      <c r="R9" s="320">
        <f t="shared" si="1"/>
        <v>20</v>
      </c>
      <c r="S9" s="320">
        <f t="shared" si="1"/>
        <v>8684</v>
      </c>
      <c r="T9" s="320">
        <f t="shared" si="0"/>
        <v>29627</v>
      </c>
    </row>
    <row r="10" spans="1:20" s="317" customFormat="1" ht="18">
      <c r="A10" s="229" t="s">
        <v>339</v>
      </c>
      <c r="B10" s="319" t="s">
        <v>393</v>
      </c>
      <c r="C10" s="319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>
        <v>880</v>
      </c>
      <c r="P10" s="323"/>
      <c r="Q10" s="323"/>
      <c r="R10" s="323"/>
      <c r="S10" s="324">
        <v>200</v>
      </c>
      <c r="T10" s="320">
        <f t="shared" si="0"/>
        <v>1080</v>
      </c>
    </row>
    <row r="11" spans="1:20" s="317" customFormat="1" ht="18">
      <c r="A11" s="229" t="s">
        <v>340</v>
      </c>
      <c r="B11" s="319" t="s">
        <v>3</v>
      </c>
      <c r="C11" s="319"/>
      <c r="D11" s="319"/>
      <c r="E11" s="323"/>
      <c r="F11" s="323">
        <v>100</v>
      </c>
      <c r="G11" s="323">
        <v>60</v>
      </c>
      <c r="H11" s="323"/>
      <c r="I11" s="323">
        <v>20</v>
      </c>
      <c r="J11" s="323"/>
      <c r="K11" s="323"/>
      <c r="L11" s="323"/>
      <c r="M11" s="323"/>
      <c r="N11" s="323"/>
      <c r="O11" s="323">
        <v>290</v>
      </c>
      <c r="P11" s="323"/>
      <c r="Q11" s="323"/>
      <c r="R11" s="323"/>
      <c r="S11" s="324">
        <v>60</v>
      </c>
      <c r="T11" s="320">
        <f t="shared" si="0"/>
        <v>530</v>
      </c>
    </row>
    <row r="12" spans="1:20" s="317" customFormat="1" ht="18">
      <c r="A12" s="321" t="s">
        <v>341</v>
      </c>
      <c r="B12" s="325" t="s">
        <v>2</v>
      </c>
      <c r="C12" s="325">
        <f>SUM(C10:C11)</f>
        <v>0</v>
      </c>
      <c r="D12" s="325">
        <f aca="true" t="shared" si="2" ref="D12:S12">SUM(D10:D11)</f>
        <v>0</v>
      </c>
      <c r="E12" s="325">
        <f t="shared" si="2"/>
        <v>0</v>
      </c>
      <c r="F12" s="325">
        <f t="shared" si="2"/>
        <v>100</v>
      </c>
      <c r="G12" s="325">
        <f t="shared" si="2"/>
        <v>60</v>
      </c>
      <c r="H12" s="325">
        <f t="shared" si="2"/>
        <v>0</v>
      </c>
      <c r="I12" s="325">
        <f t="shared" si="2"/>
        <v>20</v>
      </c>
      <c r="J12" s="325">
        <f t="shared" si="2"/>
        <v>0</v>
      </c>
      <c r="K12" s="325">
        <f t="shared" si="2"/>
        <v>0</v>
      </c>
      <c r="L12" s="325">
        <f t="shared" si="2"/>
        <v>0</v>
      </c>
      <c r="M12" s="325">
        <f t="shared" si="2"/>
        <v>0</v>
      </c>
      <c r="N12" s="325">
        <f t="shared" si="2"/>
        <v>0</v>
      </c>
      <c r="O12" s="325">
        <f t="shared" si="2"/>
        <v>1170</v>
      </c>
      <c r="P12" s="325">
        <f t="shared" si="2"/>
        <v>0</v>
      </c>
      <c r="Q12" s="325">
        <f t="shared" si="2"/>
        <v>0</v>
      </c>
      <c r="R12" s="325">
        <f t="shared" si="2"/>
        <v>0</v>
      </c>
      <c r="S12" s="325">
        <f t="shared" si="2"/>
        <v>260</v>
      </c>
      <c r="T12" s="320">
        <f t="shared" si="0"/>
        <v>1610</v>
      </c>
    </row>
    <row r="13" spans="1:20" s="317" customFormat="1" ht="18">
      <c r="A13" s="229" t="s">
        <v>342</v>
      </c>
      <c r="B13" s="319" t="s">
        <v>343</v>
      </c>
      <c r="C13" s="319">
        <v>230</v>
      </c>
      <c r="D13" s="323"/>
      <c r="E13" s="323">
        <v>420</v>
      </c>
      <c r="F13" s="323">
        <v>500</v>
      </c>
      <c r="G13" s="323">
        <v>7000</v>
      </c>
      <c r="H13" s="323">
        <v>60</v>
      </c>
      <c r="I13" s="323"/>
      <c r="J13" s="323"/>
      <c r="K13" s="323">
        <v>50</v>
      </c>
      <c r="L13" s="323"/>
      <c r="M13" s="323"/>
      <c r="N13" s="323">
        <v>3700</v>
      </c>
      <c r="O13" s="323"/>
      <c r="P13" s="323"/>
      <c r="Q13" s="323">
        <v>330</v>
      </c>
      <c r="R13" s="323">
        <v>80</v>
      </c>
      <c r="S13" s="324">
        <v>500</v>
      </c>
      <c r="T13" s="320">
        <f t="shared" si="0"/>
        <v>12870</v>
      </c>
    </row>
    <row r="14" spans="1:20" s="317" customFormat="1" ht="18">
      <c r="A14" s="229" t="s">
        <v>344</v>
      </c>
      <c r="B14" s="319" t="s">
        <v>4</v>
      </c>
      <c r="C14" s="324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>
        <v>164</v>
      </c>
      <c r="P14" s="323"/>
      <c r="Q14" s="323"/>
      <c r="R14" s="323"/>
      <c r="S14" s="324"/>
      <c r="T14" s="320">
        <f t="shared" si="0"/>
        <v>164</v>
      </c>
    </row>
    <row r="15" spans="1:20" s="317" customFormat="1" ht="18">
      <c r="A15" s="229" t="s">
        <v>345</v>
      </c>
      <c r="B15" s="319" t="s">
        <v>5</v>
      </c>
      <c r="C15" s="324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>
        <v>100</v>
      </c>
      <c r="Q15" s="323"/>
      <c r="R15" s="323"/>
      <c r="S15" s="324">
        <v>150</v>
      </c>
      <c r="T15" s="320">
        <f t="shared" si="0"/>
        <v>250</v>
      </c>
    </row>
    <row r="16" spans="1:20" s="317" customFormat="1" ht="18">
      <c r="A16" s="229" t="s">
        <v>346</v>
      </c>
      <c r="B16" s="319" t="s">
        <v>348</v>
      </c>
      <c r="C16" s="324">
        <v>150</v>
      </c>
      <c r="D16" s="323"/>
      <c r="E16" s="323">
        <v>147</v>
      </c>
      <c r="F16" s="323">
        <v>300</v>
      </c>
      <c r="G16" s="323">
        <v>850</v>
      </c>
      <c r="H16" s="323"/>
      <c r="I16" s="323">
        <v>90</v>
      </c>
      <c r="J16" s="323"/>
      <c r="K16" s="323">
        <v>130</v>
      </c>
      <c r="L16" s="323">
        <v>2040</v>
      </c>
      <c r="M16" s="323"/>
      <c r="N16" s="323"/>
      <c r="O16" s="323"/>
      <c r="P16" s="323"/>
      <c r="Q16" s="323"/>
      <c r="R16" s="323"/>
      <c r="S16" s="324">
        <v>1255</v>
      </c>
      <c r="T16" s="320">
        <f t="shared" si="0"/>
        <v>4962</v>
      </c>
    </row>
    <row r="17" spans="1:20" s="317" customFormat="1" ht="18">
      <c r="A17" s="229" t="s">
        <v>347</v>
      </c>
      <c r="B17" s="319" t="s">
        <v>349</v>
      </c>
      <c r="C17" s="319"/>
      <c r="D17" s="323"/>
      <c r="E17" s="323">
        <v>2164</v>
      </c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4"/>
      <c r="T17" s="320">
        <f t="shared" si="0"/>
        <v>2164</v>
      </c>
    </row>
    <row r="18" spans="1:20" s="317" customFormat="1" ht="18">
      <c r="A18" s="229" t="s">
        <v>350</v>
      </c>
      <c r="B18" s="319" t="s">
        <v>351</v>
      </c>
      <c r="C18" s="324"/>
      <c r="D18" s="323"/>
      <c r="E18" s="323">
        <v>714</v>
      </c>
      <c r="F18" s="323">
        <v>32</v>
      </c>
      <c r="G18" s="323"/>
      <c r="H18" s="323"/>
      <c r="I18" s="323">
        <v>10</v>
      </c>
      <c r="J18" s="323"/>
      <c r="K18" s="323"/>
      <c r="L18" s="323"/>
      <c r="M18" s="323"/>
      <c r="N18" s="323"/>
      <c r="O18" s="323"/>
      <c r="P18" s="323"/>
      <c r="Q18" s="323"/>
      <c r="R18" s="323"/>
      <c r="S18" s="324">
        <v>275</v>
      </c>
      <c r="T18" s="320">
        <f t="shared" si="0"/>
        <v>1031</v>
      </c>
    </row>
    <row r="19" spans="1:20" s="317" customFormat="1" ht="18">
      <c r="A19" s="229" t="s">
        <v>352</v>
      </c>
      <c r="B19" s="319" t="s">
        <v>353</v>
      </c>
      <c r="C19" s="319">
        <v>745</v>
      </c>
      <c r="D19" s="323">
        <v>50</v>
      </c>
      <c r="E19" s="323">
        <v>1045</v>
      </c>
      <c r="F19" s="323">
        <v>1100</v>
      </c>
      <c r="G19" s="323">
        <v>440</v>
      </c>
      <c r="H19" s="323">
        <v>25</v>
      </c>
      <c r="I19" s="323">
        <v>10</v>
      </c>
      <c r="J19" s="323">
        <v>200</v>
      </c>
      <c r="K19" s="323">
        <v>200</v>
      </c>
      <c r="L19" s="323">
        <v>540</v>
      </c>
      <c r="M19" s="323">
        <v>2640</v>
      </c>
      <c r="N19" s="323"/>
      <c r="O19" s="323">
        <v>1000</v>
      </c>
      <c r="P19" s="323">
        <v>1500</v>
      </c>
      <c r="Q19" s="323">
        <v>100</v>
      </c>
      <c r="R19" s="323">
        <v>100</v>
      </c>
      <c r="S19" s="324">
        <v>4411</v>
      </c>
      <c r="T19" s="320">
        <f t="shared" si="0"/>
        <v>14106</v>
      </c>
    </row>
    <row r="20" spans="1:20" s="317" customFormat="1" ht="18">
      <c r="A20" s="321" t="s">
        <v>354</v>
      </c>
      <c r="B20" s="325" t="s">
        <v>355</v>
      </c>
      <c r="C20" s="320">
        <f>SUM(C13:C19)</f>
        <v>1125</v>
      </c>
      <c r="D20" s="320">
        <f aca="true" t="shared" si="3" ref="D20:S20">SUM(D13:D19)</f>
        <v>50</v>
      </c>
      <c r="E20" s="320">
        <f t="shared" si="3"/>
        <v>4490</v>
      </c>
      <c r="F20" s="320">
        <f t="shared" si="3"/>
        <v>1932</v>
      </c>
      <c r="G20" s="320">
        <f t="shared" si="3"/>
        <v>8290</v>
      </c>
      <c r="H20" s="320">
        <f t="shared" si="3"/>
        <v>85</v>
      </c>
      <c r="I20" s="320">
        <f t="shared" si="3"/>
        <v>110</v>
      </c>
      <c r="J20" s="320">
        <f t="shared" si="3"/>
        <v>200</v>
      </c>
      <c r="K20" s="320">
        <f t="shared" si="3"/>
        <v>380</v>
      </c>
      <c r="L20" s="320">
        <f t="shared" si="3"/>
        <v>2580</v>
      </c>
      <c r="M20" s="320">
        <f t="shared" si="3"/>
        <v>2640</v>
      </c>
      <c r="N20" s="320">
        <f t="shared" si="3"/>
        <v>3700</v>
      </c>
      <c r="O20" s="320">
        <f t="shared" si="3"/>
        <v>1164</v>
      </c>
      <c r="P20" s="320">
        <f t="shared" si="3"/>
        <v>1600</v>
      </c>
      <c r="Q20" s="320">
        <f t="shared" si="3"/>
        <v>430</v>
      </c>
      <c r="R20" s="320">
        <f t="shared" si="3"/>
        <v>180</v>
      </c>
      <c r="S20" s="320">
        <f t="shared" si="3"/>
        <v>6591</v>
      </c>
      <c r="T20" s="320">
        <f t="shared" si="0"/>
        <v>35547</v>
      </c>
    </row>
    <row r="21" spans="1:20" s="317" customFormat="1" ht="18">
      <c r="A21" s="229" t="s">
        <v>356</v>
      </c>
      <c r="B21" s="319" t="s">
        <v>357</v>
      </c>
      <c r="C21" s="324">
        <v>150</v>
      </c>
      <c r="D21" s="323"/>
      <c r="E21" s="323"/>
      <c r="F21" s="323"/>
      <c r="G21" s="323"/>
      <c r="H21" s="323"/>
      <c r="I21" s="323">
        <v>5</v>
      </c>
      <c r="J21" s="323"/>
      <c r="K21" s="323"/>
      <c r="L21" s="323"/>
      <c r="M21" s="323"/>
      <c r="N21" s="323"/>
      <c r="O21" s="323"/>
      <c r="P21" s="323"/>
      <c r="Q21" s="323"/>
      <c r="R21" s="323"/>
      <c r="S21" s="324">
        <v>184</v>
      </c>
      <c r="T21" s="320">
        <f t="shared" si="0"/>
        <v>339</v>
      </c>
    </row>
    <row r="22" spans="1:20" s="317" customFormat="1" ht="18">
      <c r="A22" s="229" t="s">
        <v>358</v>
      </c>
      <c r="B22" s="319" t="s">
        <v>359</v>
      </c>
      <c r="C22" s="319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0"/>
      <c r="T22" s="320">
        <f t="shared" si="0"/>
        <v>0</v>
      </c>
    </row>
    <row r="23" spans="1:20" s="317" customFormat="1" ht="18">
      <c r="A23" s="321" t="s">
        <v>360</v>
      </c>
      <c r="B23" s="325" t="s">
        <v>361</v>
      </c>
      <c r="C23" s="320">
        <f>SUM(C21:C22)</f>
        <v>150</v>
      </c>
      <c r="D23" s="320">
        <f aca="true" t="shared" si="4" ref="D23:S23">SUM(D21:D22)</f>
        <v>0</v>
      </c>
      <c r="E23" s="320">
        <f t="shared" si="4"/>
        <v>0</v>
      </c>
      <c r="F23" s="320">
        <f t="shared" si="4"/>
        <v>0</v>
      </c>
      <c r="G23" s="320">
        <f t="shared" si="4"/>
        <v>0</v>
      </c>
      <c r="H23" s="320">
        <f t="shared" si="4"/>
        <v>0</v>
      </c>
      <c r="I23" s="320">
        <f t="shared" si="4"/>
        <v>5</v>
      </c>
      <c r="J23" s="320">
        <f t="shared" si="4"/>
        <v>0</v>
      </c>
      <c r="K23" s="320">
        <f t="shared" si="4"/>
        <v>0</v>
      </c>
      <c r="L23" s="320">
        <f t="shared" si="4"/>
        <v>0</v>
      </c>
      <c r="M23" s="320">
        <f t="shared" si="4"/>
        <v>0</v>
      </c>
      <c r="N23" s="320">
        <f t="shared" si="4"/>
        <v>0</v>
      </c>
      <c r="O23" s="320">
        <f t="shared" si="4"/>
        <v>0</v>
      </c>
      <c r="P23" s="320">
        <f t="shared" si="4"/>
        <v>0</v>
      </c>
      <c r="Q23" s="320">
        <f t="shared" si="4"/>
        <v>0</v>
      </c>
      <c r="R23" s="320">
        <f t="shared" si="4"/>
        <v>0</v>
      </c>
      <c r="S23" s="320">
        <f t="shared" si="4"/>
        <v>184</v>
      </c>
      <c r="T23" s="320">
        <f t="shared" si="0"/>
        <v>339</v>
      </c>
    </row>
    <row r="24" spans="1:20" s="317" customFormat="1" ht="18">
      <c r="A24" s="229" t="s">
        <v>362</v>
      </c>
      <c r="B24" s="319" t="s">
        <v>363</v>
      </c>
      <c r="C24" s="324">
        <v>1484</v>
      </c>
      <c r="D24" s="324">
        <v>558</v>
      </c>
      <c r="E24" s="324">
        <v>1212</v>
      </c>
      <c r="F24" s="324">
        <f aca="true" t="shared" si="5" ref="F24:R24">((F9+F12+F20)*0.27)</f>
        <v>617.49</v>
      </c>
      <c r="G24" s="324">
        <f t="shared" si="5"/>
        <v>2416.5</v>
      </c>
      <c r="H24" s="324">
        <f t="shared" si="5"/>
        <v>22.950000000000003</v>
      </c>
      <c r="I24" s="324">
        <f t="shared" si="5"/>
        <v>118.80000000000001</v>
      </c>
      <c r="J24" s="324">
        <f t="shared" si="5"/>
        <v>253.8</v>
      </c>
      <c r="K24" s="324">
        <f t="shared" si="5"/>
        <v>140.4</v>
      </c>
      <c r="L24" s="324">
        <v>1415</v>
      </c>
      <c r="M24" s="324">
        <v>0</v>
      </c>
      <c r="N24" s="324">
        <v>1009</v>
      </c>
      <c r="O24" s="324">
        <v>50</v>
      </c>
      <c r="P24" s="324">
        <f t="shared" si="5"/>
        <v>567</v>
      </c>
      <c r="Q24" s="324">
        <v>143</v>
      </c>
      <c r="R24" s="324">
        <f t="shared" si="5"/>
        <v>54</v>
      </c>
      <c r="S24" s="324">
        <v>4700</v>
      </c>
      <c r="T24" s="320">
        <f t="shared" si="0"/>
        <v>14761.939999999999</v>
      </c>
    </row>
    <row r="25" spans="1:20" s="317" customFormat="1" ht="18">
      <c r="A25" s="229" t="s">
        <v>364</v>
      </c>
      <c r="B25" s="319" t="s">
        <v>365</v>
      </c>
      <c r="C25" s="324"/>
      <c r="D25" s="323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24">
        <v>4955</v>
      </c>
      <c r="T25" s="320">
        <f t="shared" si="0"/>
        <v>4955</v>
      </c>
    </row>
    <row r="26" spans="1:20" s="317" customFormat="1" ht="18">
      <c r="A26" s="229" t="s">
        <v>366</v>
      </c>
      <c r="B26" s="319" t="s">
        <v>367</v>
      </c>
      <c r="C26" s="324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24">
        <v>43</v>
      </c>
      <c r="T26" s="320">
        <f t="shared" si="0"/>
        <v>43</v>
      </c>
    </row>
    <row r="27" spans="1:20" s="317" customFormat="1" ht="18">
      <c r="A27" s="229" t="s">
        <v>368</v>
      </c>
      <c r="B27" s="319" t="s">
        <v>369</v>
      </c>
      <c r="C27" s="324">
        <v>50</v>
      </c>
      <c r="D27" s="319"/>
      <c r="E27" s="319">
        <v>110</v>
      </c>
      <c r="F27" s="319"/>
      <c r="G27" s="319"/>
      <c r="H27" s="319"/>
      <c r="I27" s="319"/>
      <c r="J27" s="319"/>
      <c r="K27" s="319"/>
      <c r="L27" s="319">
        <v>20</v>
      </c>
      <c r="M27" s="319"/>
      <c r="N27" s="319"/>
      <c r="O27" s="319">
        <v>200</v>
      </c>
      <c r="P27" s="319"/>
      <c r="Q27" s="319"/>
      <c r="R27" s="319"/>
      <c r="S27" s="324">
        <v>455</v>
      </c>
      <c r="T27" s="320">
        <f t="shared" si="0"/>
        <v>835</v>
      </c>
    </row>
    <row r="28" spans="1:20" s="317" customFormat="1" ht="18">
      <c r="A28" s="321" t="s">
        <v>370</v>
      </c>
      <c r="B28" s="325" t="s">
        <v>371</v>
      </c>
      <c r="C28" s="320">
        <f>SUM(C24:C27)</f>
        <v>1534</v>
      </c>
      <c r="D28" s="320">
        <f aca="true" t="shared" si="6" ref="D28:S28">SUM(D24:D27)</f>
        <v>558</v>
      </c>
      <c r="E28" s="320">
        <f t="shared" si="6"/>
        <v>1322</v>
      </c>
      <c r="F28" s="320">
        <f t="shared" si="6"/>
        <v>617.49</v>
      </c>
      <c r="G28" s="320">
        <f t="shared" si="6"/>
        <v>2416.5</v>
      </c>
      <c r="H28" s="320">
        <f t="shared" si="6"/>
        <v>22.950000000000003</v>
      </c>
      <c r="I28" s="320">
        <f t="shared" si="6"/>
        <v>118.80000000000001</v>
      </c>
      <c r="J28" s="320">
        <f t="shared" si="6"/>
        <v>253.8</v>
      </c>
      <c r="K28" s="320">
        <f t="shared" si="6"/>
        <v>140.4</v>
      </c>
      <c r="L28" s="320">
        <f t="shared" si="6"/>
        <v>1435</v>
      </c>
      <c r="M28" s="320">
        <f t="shared" si="6"/>
        <v>0</v>
      </c>
      <c r="N28" s="320">
        <f t="shared" si="6"/>
        <v>1009</v>
      </c>
      <c r="O28" s="320">
        <f t="shared" si="6"/>
        <v>250</v>
      </c>
      <c r="P28" s="320">
        <f t="shared" si="6"/>
        <v>567</v>
      </c>
      <c r="Q28" s="320">
        <f t="shared" si="6"/>
        <v>143</v>
      </c>
      <c r="R28" s="320">
        <f t="shared" si="6"/>
        <v>54</v>
      </c>
      <c r="S28" s="320">
        <f t="shared" si="6"/>
        <v>10153</v>
      </c>
      <c r="T28" s="320">
        <f t="shared" si="0"/>
        <v>20594.94</v>
      </c>
    </row>
    <row r="29" spans="1:20" ht="13.5" thickBot="1">
      <c r="A29" s="327" t="s">
        <v>372</v>
      </c>
      <c r="B29" s="325" t="s">
        <v>49</v>
      </c>
      <c r="C29" s="320">
        <f>(C9+C12+C20+C23+C28)</f>
        <v>16387</v>
      </c>
      <c r="D29" s="320">
        <f aca="true" t="shared" si="7" ref="D29:S29">(D9+D12+D20+D23+D28)</f>
        <v>2623</v>
      </c>
      <c r="E29" s="320">
        <f t="shared" si="7"/>
        <v>5812</v>
      </c>
      <c r="F29" s="320">
        <f t="shared" si="7"/>
        <v>2904.49</v>
      </c>
      <c r="G29" s="320">
        <f t="shared" si="7"/>
        <v>11366.5</v>
      </c>
      <c r="H29" s="320">
        <f t="shared" si="7"/>
        <v>107.95</v>
      </c>
      <c r="I29" s="320">
        <f t="shared" si="7"/>
        <v>563.8</v>
      </c>
      <c r="J29" s="320">
        <f t="shared" si="7"/>
        <v>1193.8</v>
      </c>
      <c r="K29" s="320">
        <f t="shared" si="7"/>
        <v>660.4</v>
      </c>
      <c r="L29" s="320">
        <f t="shared" si="7"/>
        <v>6765</v>
      </c>
      <c r="M29" s="320">
        <f t="shared" si="7"/>
        <v>2640</v>
      </c>
      <c r="N29" s="320">
        <f t="shared" si="7"/>
        <v>4709</v>
      </c>
      <c r="O29" s="320">
        <f t="shared" si="7"/>
        <v>2619</v>
      </c>
      <c r="P29" s="320">
        <f t="shared" si="7"/>
        <v>2667</v>
      </c>
      <c r="Q29" s="320">
        <f t="shared" si="7"/>
        <v>573</v>
      </c>
      <c r="R29" s="320">
        <f t="shared" si="7"/>
        <v>254</v>
      </c>
      <c r="S29" s="320">
        <f t="shared" si="7"/>
        <v>25872</v>
      </c>
      <c r="T29" s="320">
        <f>(T9+T12+T20+T23+T28)</f>
        <v>87717.94</v>
      </c>
    </row>
  </sheetData>
  <sheetProtection/>
  <mergeCells count="19">
    <mergeCell ref="A4:T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R5:R6"/>
    <mergeCell ref="S5:S6"/>
    <mergeCell ref="T5:T6"/>
    <mergeCell ref="L5:L6"/>
    <mergeCell ref="M5:M6"/>
    <mergeCell ref="N5:N6"/>
    <mergeCell ref="O5:O6"/>
    <mergeCell ref="P5:P6"/>
    <mergeCell ref="Q5:Q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headerFooter>
    <oddHeader>&amp;R3./c. sz. melléklet e 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H37"/>
  <sheetViews>
    <sheetView zoomScalePageLayoutView="0" workbookViewId="0" topLeftCell="B1">
      <selection activeCell="G29" sqref="G29"/>
    </sheetView>
  </sheetViews>
  <sheetFormatPr defaultColWidth="9.140625" defaultRowHeight="12.75"/>
  <cols>
    <col min="1" max="1" width="9.140625" style="5" customWidth="1"/>
    <col min="2" max="2" width="6.8515625" style="5" customWidth="1"/>
    <col min="3" max="3" width="67.421875" style="5" customWidth="1"/>
    <col min="4" max="4" width="14.140625" style="5" customWidth="1"/>
    <col min="5" max="5" width="10.8515625" style="5" customWidth="1"/>
    <col min="6" max="6" width="11.8515625" style="5" customWidth="1"/>
    <col min="7" max="7" width="11.28125" style="5" customWidth="1"/>
    <col min="8" max="8" width="13.00390625" style="5" customWidth="1"/>
    <col min="9" max="16384" width="9.140625" style="5" customWidth="1"/>
  </cols>
  <sheetData>
    <row r="1" ht="13.5" thickBot="1"/>
    <row r="2" spans="2:8" ht="24.75" customHeight="1" thickBot="1">
      <c r="B2" s="154"/>
      <c r="C2" s="486" t="s">
        <v>400</v>
      </c>
      <c r="D2" s="486"/>
      <c r="E2" s="486"/>
      <c r="F2" s="486"/>
      <c r="G2" s="486"/>
      <c r="H2" s="487"/>
    </row>
    <row r="3" spans="2:8" ht="19.5" customHeight="1">
      <c r="B3" s="241"/>
      <c r="C3" s="242"/>
      <c r="D3" s="228" t="s">
        <v>58</v>
      </c>
      <c r="E3" s="366" t="s">
        <v>59</v>
      </c>
      <c r="F3" s="366" t="s">
        <v>7</v>
      </c>
      <c r="G3" s="367" t="s">
        <v>10</v>
      </c>
      <c r="H3" s="16" t="s">
        <v>24</v>
      </c>
    </row>
    <row r="4" spans="2:8" ht="12.75">
      <c r="B4" s="237" t="s">
        <v>294</v>
      </c>
      <c r="C4" s="238" t="s">
        <v>295</v>
      </c>
      <c r="D4" s="296">
        <v>27022</v>
      </c>
      <c r="E4" s="368">
        <v>12078</v>
      </c>
      <c r="F4" s="368">
        <v>40224</v>
      </c>
      <c r="G4" s="369">
        <v>76738</v>
      </c>
      <c r="H4" s="49">
        <f aca="true" t="shared" si="0" ref="H4:H25">SUM(D4:G4)</f>
        <v>156062</v>
      </c>
    </row>
    <row r="5" spans="2:8" ht="12.75">
      <c r="B5" s="239" t="s">
        <v>297</v>
      </c>
      <c r="C5" s="240" t="s">
        <v>296</v>
      </c>
      <c r="D5" s="296">
        <v>200</v>
      </c>
      <c r="E5" s="368">
        <v>0</v>
      </c>
      <c r="F5" s="368">
        <v>0</v>
      </c>
      <c r="G5" s="369">
        <v>308</v>
      </c>
      <c r="H5" s="26">
        <f t="shared" si="0"/>
        <v>508</v>
      </c>
    </row>
    <row r="6" spans="2:8" ht="12.75">
      <c r="B6" s="239" t="s">
        <v>298</v>
      </c>
      <c r="C6" s="240" t="s">
        <v>299</v>
      </c>
      <c r="D6" s="296">
        <v>0</v>
      </c>
      <c r="E6" s="368">
        <v>0</v>
      </c>
      <c r="F6" s="368">
        <v>0</v>
      </c>
      <c r="G6" s="369">
        <v>0</v>
      </c>
      <c r="H6" s="26">
        <f t="shared" si="0"/>
        <v>0</v>
      </c>
    </row>
    <row r="7" spans="2:8" ht="12.75">
      <c r="B7" s="239" t="s">
        <v>300</v>
      </c>
      <c r="C7" s="240" t="s">
        <v>301</v>
      </c>
      <c r="D7" s="296">
        <v>0</v>
      </c>
      <c r="E7" s="368">
        <v>0</v>
      </c>
      <c r="F7" s="368">
        <v>122</v>
      </c>
      <c r="G7" s="369">
        <v>0</v>
      </c>
      <c r="H7" s="26">
        <f t="shared" si="0"/>
        <v>122</v>
      </c>
    </row>
    <row r="8" spans="2:8" ht="12.75">
      <c r="B8" s="239" t="s">
        <v>302</v>
      </c>
      <c r="C8" s="240" t="s">
        <v>303</v>
      </c>
      <c r="D8" s="296">
        <v>0</v>
      </c>
      <c r="E8" s="368">
        <v>0</v>
      </c>
      <c r="F8" s="368">
        <v>0</v>
      </c>
      <c r="G8" s="369">
        <v>0</v>
      </c>
      <c r="H8" s="26">
        <f t="shared" si="0"/>
        <v>0</v>
      </c>
    </row>
    <row r="9" spans="2:8" ht="12.75">
      <c r="B9" s="239" t="s">
        <v>304</v>
      </c>
      <c r="C9" s="240" t="s">
        <v>53</v>
      </c>
      <c r="D9" s="296">
        <v>0</v>
      </c>
      <c r="E9" s="368">
        <v>0</v>
      </c>
      <c r="F9" s="368">
        <v>1575</v>
      </c>
      <c r="G9" s="369">
        <v>0</v>
      </c>
      <c r="H9" s="26">
        <f t="shared" si="0"/>
        <v>1575</v>
      </c>
    </row>
    <row r="10" spans="2:8" ht="12.75">
      <c r="B10" s="239" t="s">
        <v>305</v>
      </c>
      <c r="C10" s="240" t="s">
        <v>306</v>
      </c>
      <c r="D10" s="296">
        <v>1286</v>
      </c>
      <c r="E10" s="368">
        <v>48</v>
      </c>
      <c r="F10" s="368">
        <v>0</v>
      </c>
      <c r="G10" s="369">
        <v>800</v>
      </c>
      <c r="H10" s="26">
        <f t="shared" si="0"/>
        <v>2134</v>
      </c>
    </row>
    <row r="11" spans="2:8" ht="12.75">
      <c r="B11" s="239" t="s">
        <v>307</v>
      </c>
      <c r="C11" s="240" t="s">
        <v>308</v>
      </c>
      <c r="D11" s="296">
        <v>0</v>
      </c>
      <c r="E11" s="368">
        <v>0</v>
      </c>
      <c r="F11" s="368">
        <v>0</v>
      </c>
      <c r="G11" s="369">
        <v>0</v>
      </c>
      <c r="H11" s="26">
        <f t="shared" si="0"/>
        <v>0</v>
      </c>
    </row>
    <row r="12" spans="2:8" ht="12.75">
      <c r="B12" s="239" t="s">
        <v>309</v>
      </c>
      <c r="C12" s="240" t="s">
        <v>310</v>
      </c>
      <c r="D12" s="296">
        <v>0</v>
      </c>
      <c r="E12" s="368">
        <v>0</v>
      </c>
      <c r="F12" s="368">
        <v>230</v>
      </c>
      <c r="G12" s="369">
        <v>100</v>
      </c>
      <c r="H12" s="26">
        <f t="shared" si="0"/>
        <v>330</v>
      </c>
    </row>
    <row r="13" spans="2:8" ht="12.75">
      <c r="B13" s="239" t="s">
        <v>311</v>
      </c>
      <c r="C13" s="243" t="s">
        <v>312</v>
      </c>
      <c r="D13" s="296">
        <v>0</v>
      </c>
      <c r="E13" s="368">
        <v>7</v>
      </c>
      <c r="F13" s="368">
        <v>0</v>
      </c>
      <c r="G13" s="369">
        <v>36</v>
      </c>
      <c r="H13" s="26">
        <f t="shared" si="0"/>
        <v>43</v>
      </c>
    </row>
    <row r="14" spans="2:8" ht="13.5" thickBot="1">
      <c r="B14" s="239" t="s">
        <v>313</v>
      </c>
      <c r="C14" s="243" t="s">
        <v>314</v>
      </c>
      <c r="D14" s="297">
        <v>120</v>
      </c>
      <c r="E14" s="370">
        <v>90</v>
      </c>
      <c r="F14" s="370">
        <v>113</v>
      </c>
      <c r="G14" s="371">
        <v>228</v>
      </c>
      <c r="H14" s="26">
        <f t="shared" si="0"/>
        <v>551</v>
      </c>
    </row>
    <row r="15" spans="2:8" s="1" customFormat="1" ht="13.5" thickBot="1">
      <c r="B15" s="244" t="s">
        <v>316</v>
      </c>
      <c r="C15" s="245" t="s">
        <v>315</v>
      </c>
      <c r="D15" s="17">
        <f>SUM(D4:D14)</f>
        <v>28628</v>
      </c>
      <c r="E15" s="11">
        <f>SUM(E4:E14)</f>
        <v>12223</v>
      </c>
      <c r="F15" s="11">
        <f>SUM(F4:F14)</f>
        <v>42264</v>
      </c>
      <c r="G15" s="372">
        <f>SUM(G4:G14)</f>
        <v>78210</v>
      </c>
      <c r="H15" s="26">
        <f t="shared" si="0"/>
        <v>161325</v>
      </c>
    </row>
    <row r="16" spans="2:8" ht="12.75">
      <c r="B16" s="239" t="s">
        <v>317</v>
      </c>
      <c r="C16" s="243" t="s">
        <v>318</v>
      </c>
      <c r="D16" s="298">
        <v>0</v>
      </c>
      <c r="E16" s="373">
        <v>0</v>
      </c>
      <c r="F16" s="373">
        <v>0</v>
      </c>
      <c r="G16" s="374">
        <v>11286</v>
      </c>
      <c r="H16" s="26">
        <f t="shared" si="0"/>
        <v>11286</v>
      </c>
    </row>
    <row r="17" spans="2:8" ht="12.75">
      <c r="B17" s="239" t="s">
        <v>319</v>
      </c>
      <c r="C17" s="243" t="s">
        <v>320</v>
      </c>
      <c r="D17" s="296">
        <v>0</v>
      </c>
      <c r="E17" s="368">
        <v>12</v>
      </c>
      <c r="F17" s="368">
        <v>0</v>
      </c>
      <c r="G17" s="369">
        <v>1000</v>
      </c>
      <c r="H17" s="26">
        <f t="shared" si="0"/>
        <v>1012</v>
      </c>
    </row>
    <row r="18" spans="2:8" ht="13.5" thickBot="1">
      <c r="B18" s="239" t="s">
        <v>321</v>
      </c>
      <c r="C18" s="246" t="s">
        <v>322</v>
      </c>
      <c r="D18" s="297">
        <v>200</v>
      </c>
      <c r="E18" s="370">
        <v>0</v>
      </c>
      <c r="F18" s="370">
        <v>0</v>
      </c>
      <c r="G18" s="371">
        <v>1220</v>
      </c>
      <c r="H18" s="26">
        <f t="shared" si="0"/>
        <v>1420</v>
      </c>
    </row>
    <row r="19" spans="2:8" s="1" customFormat="1" ht="13.5" thickBot="1">
      <c r="B19" s="230" t="s">
        <v>323</v>
      </c>
      <c r="C19" s="231" t="s">
        <v>324</v>
      </c>
      <c r="D19" s="17">
        <f>SUM(D16:D18)</f>
        <v>200</v>
      </c>
      <c r="E19" s="11">
        <f>SUM(E16:E18)</f>
        <v>12</v>
      </c>
      <c r="F19" s="11">
        <f>SUM(F16:F18)</f>
        <v>0</v>
      </c>
      <c r="G19" s="372">
        <f>SUM(G16:G18)</f>
        <v>13506</v>
      </c>
      <c r="H19" s="27">
        <f t="shared" si="0"/>
        <v>13718</v>
      </c>
    </row>
    <row r="20" spans="2:8" s="4" customFormat="1" ht="16.5" thickBot="1">
      <c r="B20" s="220" t="s">
        <v>325</v>
      </c>
      <c r="C20" s="232" t="s">
        <v>54</v>
      </c>
      <c r="D20" s="299">
        <f>(D15+D19)</f>
        <v>28828</v>
      </c>
      <c r="E20" s="375">
        <f>(E15+E19)</f>
        <v>12235</v>
      </c>
      <c r="F20" s="376">
        <f>(F15+F19)</f>
        <v>42264</v>
      </c>
      <c r="G20" s="377">
        <f>(G15+G19)</f>
        <v>91716</v>
      </c>
      <c r="H20" s="9">
        <f t="shared" si="0"/>
        <v>175043</v>
      </c>
    </row>
    <row r="21" spans="2:8" ht="12.75">
      <c r="B21" s="247" t="s">
        <v>328</v>
      </c>
      <c r="C21" s="248" t="s">
        <v>60</v>
      </c>
      <c r="D21" s="300">
        <v>7350</v>
      </c>
      <c r="E21" s="378">
        <v>3247</v>
      </c>
      <c r="F21" s="379">
        <v>11294</v>
      </c>
      <c r="G21" s="380">
        <v>16534</v>
      </c>
      <c r="H21" s="301">
        <f t="shared" si="0"/>
        <v>38425</v>
      </c>
    </row>
    <row r="22" spans="2:8" ht="12.75">
      <c r="B22" s="249" t="s">
        <v>329</v>
      </c>
      <c r="C22" s="250" t="s">
        <v>149</v>
      </c>
      <c r="D22" s="302">
        <v>214</v>
      </c>
      <c r="E22" s="381">
        <v>0</v>
      </c>
      <c r="F22" s="382">
        <v>0</v>
      </c>
      <c r="G22" s="383">
        <v>135</v>
      </c>
      <c r="H22" s="26">
        <f t="shared" si="0"/>
        <v>349</v>
      </c>
    </row>
    <row r="23" spans="2:8" ht="12.75">
      <c r="B23" s="249" t="s">
        <v>330</v>
      </c>
      <c r="C23" s="250" t="s">
        <v>331</v>
      </c>
      <c r="D23" s="302">
        <v>0</v>
      </c>
      <c r="E23" s="381">
        <v>0</v>
      </c>
      <c r="F23" s="382">
        <v>0</v>
      </c>
      <c r="G23" s="383">
        <v>0</v>
      </c>
      <c r="H23" s="26">
        <f t="shared" si="0"/>
        <v>0</v>
      </c>
    </row>
    <row r="24" spans="2:8" ht="13.5" thickBot="1">
      <c r="B24" s="233" t="s">
        <v>332</v>
      </c>
      <c r="C24" s="234" t="s">
        <v>333</v>
      </c>
      <c r="D24" s="303">
        <v>245</v>
      </c>
      <c r="E24" s="384">
        <v>0</v>
      </c>
      <c r="F24" s="385">
        <v>0</v>
      </c>
      <c r="G24" s="386">
        <v>155</v>
      </c>
      <c r="H24" s="7">
        <f t="shared" si="0"/>
        <v>400</v>
      </c>
    </row>
    <row r="25" spans="2:8" ht="13.5" thickBot="1">
      <c r="B25" s="154" t="s">
        <v>326</v>
      </c>
      <c r="C25" s="8" t="s">
        <v>327</v>
      </c>
      <c r="D25" s="251">
        <f>SUM(D21:D24)</f>
        <v>7809</v>
      </c>
      <c r="E25" s="387">
        <f>SUM(E21:E24)</f>
        <v>3247</v>
      </c>
      <c r="F25" s="388">
        <f>SUM(F21:F24)</f>
        <v>11294</v>
      </c>
      <c r="G25" s="372">
        <f>SUM(G21:G24)</f>
        <v>16824</v>
      </c>
      <c r="H25" s="9">
        <f t="shared" si="0"/>
        <v>39174</v>
      </c>
    </row>
    <row r="26" ht="12.75">
      <c r="C26" s="156"/>
    </row>
    <row r="27" spans="4:8" ht="12.75">
      <c r="D27" s="1"/>
      <c r="E27" s="1"/>
      <c r="F27" s="1"/>
      <c r="G27" s="2"/>
      <c r="H27" s="1"/>
    </row>
    <row r="28" ht="12.75">
      <c r="D28" s="1"/>
    </row>
    <row r="29" spans="3:8" ht="12.75">
      <c r="C29" s="1" t="s">
        <v>87</v>
      </c>
      <c r="D29" s="1">
        <v>10</v>
      </c>
      <c r="E29" s="1">
        <v>5</v>
      </c>
      <c r="F29" s="1">
        <v>16.3</v>
      </c>
      <c r="G29" s="1">
        <v>12.2</v>
      </c>
      <c r="H29" s="1">
        <f>SUM(D29:G29)</f>
        <v>43.5</v>
      </c>
    </row>
    <row r="30" spans="3:8" ht="12.75">
      <c r="C30" s="1" t="s">
        <v>88</v>
      </c>
      <c r="D30" s="5">
        <v>0</v>
      </c>
      <c r="E30" s="5">
        <v>0</v>
      </c>
      <c r="G30" s="5">
        <v>60.8</v>
      </c>
      <c r="H30" s="1">
        <f>SUM(D30:G30)</f>
        <v>60.8</v>
      </c>
    </row>
    <row r="31" spans="3:8" s="1" customFormat="1" ht="12.75">
      <c r="C31" s="1" t="s">
        <v>401</v>
      </c>
      <c r="D31" s="1">
        <v>0</v>
      </c>
      <c r="E31" s="1">
        <v>0.7</v>
      </c>
      <c r="G31" s="1">
        <v>0.4</v>
      </c>
      <c r="H31" s="1">
        <v>1.1</v>
      </c>
    </row>
    <row r="37" ht="12.75">
      <c r="F37" s="389"/>
    </row>
  </sheetData>
  <sheetProtection/>
  <mergeCells count="1">
    <mergeCell ref="C2:H2"/>
  </mergeCells>
  <printOptions gridLines="1"/>
  <pageMargins left="0.7480314960629921" right="0.6299212598425197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&amp;R3./a. sz. melléklet
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39"/>
  <sheetViews>
    <sheetView view="pageLayout" workbookViewId="0" topLeftCell="A1">
      <selection activeCell="M41" sqref="M41"/>
    </sheetView>
  </sheetViews>
  <sheetFormatPr defaultColWidth="9.140625" defaultRowHeight="12.75"/>
  <cols>
    <col min="1" max="1" width="5.421875" style="0" customWidth="1"/>
    <col min="7" max="7" width="10.28125" style="0" customWidth="1"/>
  </cols>
  <sheetData>
    <row r="1" spans="8:10" ht="15.75">
      <c r="H1" s="449" t="s">
        <v>426</v>
      </c>
      <c r="I1" s="449"/>
      <c r="J1" s="449"/>
    </row>
    <row r="2" ht="13.5" thickBot="1"/>
    <row r="3" spans="2:16" ht="16.5" thickBot="1">
      <c r="B3" s="488" t="s">
        <v>61</v>
      </c>
      <c r="C3" s="489"/>
      <c r="D3" s="489"/>
      <c r="E3" s="489"/>
      <c r="F3" s="489"/>
      <c r="G3" s="489"/>
      <c r="H3" s="490"/>
      <c r="I3" s="142"/>
      <c r="J3" s="488" t="s">
        <v>55</v>
      </c>
      <c r="K3" s="489"/>
      <c r="L3" s="489"/>
      <c r="M3" s="489"/>
      <c r="N3" s="489"/>
      <c r="O3" s="489"/>
      <c r="P3" s="490"/>
    </row>
    <row r="4" spans="2:16" ht="15.75">
      <c r="B4" s="143"/>
      <c r="C4" s="143"/>
      <c r="D4" s="143"/>
      <c r="E4" s="143"/>
      <c r="F4" s="143"/>
      <c r="G4" s="143"/>
      <c r="H4" s="143"/>
      <c r="I4" s="142"/>
      <c r="J4" s="143"/>
      <c r="K4" s="143"/>
      <c r="L4" s="143"/>
      <c r="M4" s="143"/>
      <c r="N4" s="143"/>
      <c r="O4" s="143"/>
      <c r="P4" s="143"/>
    </row>
    <row r="5" spans="2:16" ht="12.75">
      <c r="B5" s="144"/>
      <c r="C5" s="145"/>
      <c r="D5" s="145"/>
      <c r="E5" s="145"/>
      <c r="F5" s="146"/>
      <c r="G5" s="144"/>
      <c r="H5" s="147"/>
      <c r="I5" s="142"/>
      <c r="J5" s="144"/>
      <c r="K5" s="145"/>
      <c r="L5" s="145"/>
      <c r="M5" s="145"/>
      <c r="N5" s="145"/>
      <c r="O5" s="142"/>
      <c r="P5" s="147"/>
    </row>
    <row r="6" spans="2:16" ht="12.75">
      <c r="B6" s="144"/>
      <c r="C6" s="145"/>
      <c r="D6" s="145"/>
      <c r="E6" s="145"/>
      <c r="F6" s="146"/>
      <c r="G6" s="148"/>
      <c r="H6" s="147"/>
      <c r="I6" s="142"/>
      <c r="J6" s="144"/>
      <c r="K6" s="145"/>
      <c r="L6" s="145"/>
      <c r="M6" s="145"/>
      <c r="N6" s="145"/>
      <c r="O6" s="142"/>
      <c r="P6" s="147"/>
    </row>
    <row r="7" spans="1:16" ht="12.75">
      <c r="A7" s="5"/>
      <c r="B7" s="142"/>
      <c r="C7" s="142"/>
      <c r="D7" s="148"/>
      <c r="E7" s="149"/>
      <c r="F7" s="146"/>
      <c r="G7" s="144"/>
      <c r="H7" s="149"/>
      <c r="I7" s="142"/>
      <c r="J7" s="142"/>
      <c r="K7" s="142"/>
      <c r="L7" s="148"/>
      <c r="M7" s="149"/>
      <c r="N7" s="149"/>
      <c r="O7" s="150"/>
      <c r="P7" s="149"/>
    </row>
    <row r="8" spans="2:16" ht="13.5" thickBot="1">
      <c r="B8" s="142"/>
      <c r="C8" s="142"/>
      <c r="D8" s="142"/>
      <c r="E8" s="151"/>
      <c r="F8" s="151"/>
      <c r="G8" s="142"/>
      <c r="H8" s="142"/>
      <c r="I8" s="142"/>
      <c r="J8" s="142"/>
      <c r="K8" s="142"/>
      <c r="L8" s="142"/>
      <c r="M8" s="151"/>
      <c r="N8" s="151"/>
      <c r="O8" s="142"/>
      <c r="P8" s="144"/>
    </row>
    <row r="9" spans="2:16" ht="16.5" thickBot="1">
      <c r="B9" s="488" t="s">
        <v>62</v>
      </c>
      <c r="C9" s="489"/>
      <c r="D9" s="489"/>
      <c r="E9" s="489"/>
      <c r="F9" s="489"/>
      <c r="G9" s="489"/>
      <c r="H9" s="490"/>
      <c r="I9" s="142"/>
      <c r="J9" s="488" t="s">
        <v>57</v>
      </c>
      <c r="K9" s="489"/>
      <c r="L9" s="489"/>
      <c r="M9" s="489"/>
      <c r="N9" s="489"/>
      <c r="O9" s="489"/>
      <c r="P9" s="490"/>
    </row>
    <row r="10" spans="2:16" ht="15.75">
      <c r="B10" s="143"/>
      <c r="C10" s="143"/>
      <c r="D10" s="143"/>
      <c r="E10" s="143"/>
      <c r="F10" s="143"/>
      <c r="G10" s="143"/>
      <c r="H10" s="143"/>
      <c r="I10" s="142"/>
      <c r="J10" s="143"/>
      <c r="K10" s="143"/>
      <c r="L10" s="143"/>
      <c r="M10" s="143"/>
      <c r="N10" s="143"/>
      <c r="O10" s="143"/>
      <c r="P10" s="143"/>
    </row>
    <row r="11" spans="2:16" ht="12.75">
      <c r="B11" s="144"/>
      <c r="C11" s="144"/>
      <c r="D11" s="144"/>
      <c r="E11" s="147"/>
      <c r="F11" s="144"/>
      <c r="G11" s="144"/>
      <c r="H11" s="147"/>
      <c r="I11" s="142"/>
      <c r="J11" s="144"/>
      <c r="K11" s="144"/>
      <c r="L11" s="144"/>
      <c r="M11" s="147"/>
      <c r="N11" s="144"/>
      <c r="O11" s="144"/>
      <c r="P11" s="147"/>
    </row>
    <row r="12" spans="2:16" ht="12.75">
      <c r="B12" s="144" t="s">
        <v>477</v>
      </c>
      <c r="C12" s="144"/>
      <c r="D12" s="144"/>
      <c r="E12" s="147"/>
      <c r="F12" s="144"/>
      <c r="G12" s="144"/>
      <c r="H12" s="147">
        <v>20165</v>
      </c>
      <c r="I12" s="142"/>
      <c r="J12" s="144" t="s">
        <v>170</v>
      </c>
      <c r="K12" s="144"/>
      <c r="L12" s="144"/>
      <c r="M12" s="147"/>
      <c r="N12" s="144"/>
      <c r="O12" s="144"/>
      <c r="P12" s="147">
        <v>0</v>
      </c>
    </row>
    <row r="13" spans="2:16" ht="12.75">
      <c r="B13" s="144" t="s">
        <v>383</v>
      </c>
      <c r="C13" s="144"/>
      <c r="D13" s="144"/>
      <c r="E13" s="147"/>
      <c r="F13" s="144"/>
      <c r="G13" s="144"/>
      <c r="H13" s="147">
        <v>1061</v>
      </c>
      <c r="I13" s="142"/>
      <c r="J13" s="144"/>
      <c r="K13" s="144"/>
      <c r="L13" s="144"/>
      <c r="M13" s="147"/>
      <c r="N13" s="144"/>
      <c r="O13" s="144"/>
      <c r="P13" s="147"/>
    </row>
    <row r="14" spans="2:16" ht="12.75">
      <c r="B14" s="144"/>
      <c r="C14" s="144"/>
      <c r="D14" s="144"/>
      <c r="E14" s="147"/>
      <c r="F14" s="144"/>
      <c r="G14" s="144"/>
      <c r="H14" s="147"/>
      <c r="I14" s="142"/>
      <c r="J14" s="144"/>
      <c r="K14" s="144"/>
      <c r="L14" s="144"/>
      <c r="M14" s="147"/>
      <c r="N14" s="144"/>
      <c r="O14" s="144"/>
      <c r="P14" s="147"/>
    </row>
    <row r="15" spans="2:16" ht="12.75">
      <c r="B15" s="144" t="s">
        <v>171</v>
      </c>
      <c r="C15" s="144"/>
      <c r="D15" s="144"/>
      <c r="E15" s="147"/>
      <c r="F15" s="144"/>
      <c r="G15" s="144"/>
      <c r="H15" s="147">
        <v>1572</v>
      </c>
      <c r="I15" s="142"/>
      <c r="J15" s="144" t="s">
        <v>172</v>
      </c>
      <c r="K15" s="144"/>
      <c r="L15" s="144"/>
      <c r="M15" s="147"/>
      <c r="N15" s="144"/>
      <c r="O15" s="144"/>
      <c r="P15" s="147">
        <v>0</v>
      </c>
    </row>
    <row r="16" spans="2:16" ht="12.75">
      <c r="B16" s="144" t="s">
        <v>173</v>
      </c>
      <c r="C16" s="144"/>
      <c r="D16" s="144"/>
      <c r="E16" s="147"/>
      <c r="F16" s="144"/>
      <c r="G16" s="144"/>
      <c r="H16" s="147">
        <v>277</v>
      </c>
      <c r="I16" s="142"/>
      <c r="J16" s="144"/>
      <c r="K16" s="144"/>
      <c r="L16" s="144"/>
      <c r="M16" s="147"/>
      <c r="N16" s="144"/>
      <c r="O16" s="144"/>
      <c r="P16" s="147"/>
    </row>
    <row r="17" spans="2:16" ht="12.75">
      <c r="B17" s="144"/>
      <c r="C17" s="144"/>
      <c r="D17" s="144"/>
      <c r="E17" s="147"/>
      <c r="F17" s="144"/>
      <c r="G17" s="144"/>
      <c r="H17" s="147"/>
      <c r="I17" s="142"/>
      <c r="J17" s="144"/>
      <c r="K17" s="144"/>
      <c r="L17" s="144"/>
      <c r="M17" s="147"/>
      <c r="N17" s="144"/>
      <c r="O17" s="144"/>
      <c r="P17" s="147"/>
    </row>
    <row r="18" spans="2:16" ht="12.75">
      <c r="B18" s="144" t="s">
        <v>174</v>
      </c>
      <c r="C18" s="144"/>
      <c r="D18" s="144"/>
      <c r="E18" s="147"/>
      <c r="F18" s="144"/>
      <c r="G18" s="144"/>
      <c r="H18" s="147">
        <v>357</v>
      </c>
      <c r="I18" s="142"/>
      <c r="J18" s="144" t="s">
        <v>175</v>
      </c>
      <c r="K18" s="144"/>
      <c r="L18" s="144"/>
      <c r="M18" s="147"/>
      <c r="N18" s="144"/>
      <c r="O18" s="144"/>
      <c r="P18" s="147">
        <v>0</v>
      </c>
    </row>
    <row r="19" spans="2:16" ht="12.75">
      <c r="B19" s="144" t="s">
        <v>176</v>
      </c>
      <c r="C19" s="144"/>
      <c r="D19" s="144"/>
      <c r="E19" s="147"/>
      <c r="F19" s="144"/>
      <c r="G19" s="144"/>
      <c r="H19" s="147">
        <v>63</v>
      </c>
      <c r="I19" s="142"/>
      <c r="J19" s="144"/>
      <c r="K19" s="144"/>
      <c r="L19" s="144"/>
      <c r="M19" s="147"/>
      <c r="N19" s="144"/>
      <c r="O19" s="144"/>
      <c r="P19" s="147"/>
    </row>
    <row r="20" spans="2:16" ht="12.75">
      <c r="B20" s="144"/>
      <c r="C20" s="144"/>
      <c r="D20" s="144"/>
      <c r="E20" s="147"/>
      <c r="F20" s="147"/>
      <c r="G20" s="144"/>
      <c r="H20" s="152"/>
      <c r="I20" s="142"/>
      <c r="J20" s="144"/>
      <c r="K20" s="144"/>
      <c r="L20" s="144"/>
      <c r="M20" s="147"/>
      <c r="N20" s="144"/>
      <c r="O20" s="144"/>
      <c r="P20" s="147"/>
    </row>
    <row r="21" spans="2:16" ht="12.75">
      <c r="B21" s="144" t="s">
        <v>177</v>
      </c>
      <c r="C21" s="144"/>
      <c r="D21" s="144"/>
      <c r="E21" s="147"/>
      <c r="F21" s="144"/>
      <c r="G21" s="144"/>
      <c r="H21" s="147">
        <v>1615</v>
      </c>
      <c r="I21" s="142"/>
      <c r="J21" s="144" t="s">
        <v>178</v>
      </c>
      <c r="K21" s="144"/>
      <c r="L21" s="144"/>
      <c r="M21" s="147"/>
      <c r="N21" s="144"/>
      <c r="O21" s="144"/>
      <c r="P21" s="147">
        <v>0</v>
      </c>
    </row>
    <row r="22" spans="2:16" ht="12.75">
      <c r="B22" s="144" t="s">
        <v>179</v>
      </c>
      <c r="C22" s="144"/>
      <c r="D22" s="144"/>
      <c r="E22" s="147"/>
      <c r="F22" s="144"/>
      <c r="G22" s="144"/>
      <c r="H22" s="147">
        <v>285</v>
      </c>
      <c r="I22" s="142"/>
      <c r="J22" s="144"/>
      <c r="K22" s="144"/>
      <c r="L22" s="144"/>
      <c r="M22" s="147"/>
      <c r="N22" s="144"/>
      <c r="O22" s="144"/>
      <c r="P22" s="147"/>
    </row>
    <row r="23" spans="2:16" ht="12.75">
      <c r="B23" s="144"/>
      <c r="C23" s="144"/>
      <c r="D23" s="144"/>
      <c r="E23" s="147"/>
      <c r="F23" s="144"/>
      <c r="G23" s="144"/>
      <c r="H23" s="147"/>
      <c r="I23" s="142"/>
      <c r="J23" s="144"/>
      <c r="K23" s="144"/>
      <c r="L23" s="144"/>
      <c r="M23" s="147"/>
      <c r="N23" s="144"/>
      <c r="O23" s="144"/>
      <c r="P23" s="147"/>
    </row>
    <row r="24" spans="2:16" ht="12.75">
      <c r="B24" s="144" t="s">
        <v>377</v>
      </c>
      <c r="C24" s="144"/>
      <c r="D24" s="144"/>
      <c r="E24" s="147"/>
      <c r="F24" s="144"/>
      <c r="G24" s="144"/>
      <c r="H24" s="147">
        <v>0</v>
      </c>
      <c r="I24" s="142"/>
      <c r="J24" s="144" t="s">
        <v>378</v>
      </c>
      <c r="K24" s="144"/>
      <c r="L24" s="144"/>
      <c r="M24" s="147"/>
      <c r="N24" s="144"/>
      <c r="O24" s="144"/>
      <c r="P24" s="147">
        <v>0</v>
      </c>
    </row>
    <row r="25" spans="2:16" ht="12.75">
      <c r="B25" s="144"/>
      <c r="C25" s="144"/>
      <c r="D25" s="144"/>
      <c r="E25" s="147"/>
      <c r="F25" s="144"/>
      <c r="G25" s="144"/>
      <c r="H25" s="147"/>
      <c r="I25" s="142"/>
      <c r="J25" s="144" t="s">
        <v>478</v>
      </c>
      <c r="K25" s="144"/>
      <c r="L25" s="144"/>
      <c r="M25" s="147"/>
      <c r="N25" s="144"/>
      <c r="O25" s="144"/>
      <c r="P25" s="147">
        <v>815</v>
      </c>
    </row>
    <row r="26" spans="2:16" ht="12.75">
      <c r="B26" s="144"/>
      <c r="C26" s="144"/>
      <c r="D26" s="144"/>
      <c r="E26" s="147"/>
      <c r="F26" s="144"/>
      <c r="G26" s="144"/>
      <c r="H26" s="147"/>
      <c r="I26" s="142"/>
      <c r="J26" s="144" t="s">
        <v>479</v>
      </c>
      <c r="K26" s="144"/>
      <c r="L26" s="144"/>
      <c r="M26" s="147"/>
      <c r="N26" s="144"/>
      <c r="O26" s="144"/>
      <c r="P26" s="147">
        <v>2659</v>
      </c>
    </row>
    <row r="27" spans="2:16" ht="12.75">
      <c r="B27" s="144" t="s">
        <v>375</v>
      </c>
      <c r="C27" s="144"/>
      <c r="D27" s="144"/>
      <c r="E27" s="147"/>
      <c r="F27" s="144"/>
      <c r="G27" s="144"/>
      <c r="H27" s="147">
        <v>0</v>
      </c>
      <c r="I27" s="142"/>
      <c r="J27" s="144" t="s">
        <v>376</v>
      </c>
      <c r="K27" s="144"/>
      <c r="L27" s="144"/>
      <c r="M27" s="147"/>
      <c r="N27" s="144"/>
      <c r="O27" s="144"/>
      <c r="P27" s="147">
        <v>1765</v>
      </c>
    </row>
    <row r="28" spans="2:16" ht="12.75">
      <c r="B28" s="144"/>
      <c r="C28" s="144"/>
      <c r="D28" s="144"/>
      <c r="E28" s="147"/>
      <c r="F28" s="144"/>
      <c r="G28" s="144"/>
      <c r="H28" s="147"/>
      <c r="I28" s="142"/>
      <c r="J28" s="144" t="s">
        <v>480</v>
      </c>
      <c r="K28" s="144"/>
      <c r="L28" s="144"/>
      <c r="M28" s="147"/>
      <c r="N28" s="144"/>
      <c r="O28" s="144"/>
      <c r="P28" s="147">
        <v>822</v>
      </c>
    </row>
    <row r="29" spans="2:16" ht="12.75">
      <c r="B29" s="144"/>
      <c r="C29" s="144"/>
      <c r="D29" s="144"/>
      <c r="E29" s="147"/>
      <c r="F29" s="144"/>
      <c r="G29" s="144"/>
      <c r="H29" s="147"/>
      <c r="I29" s="142"/>
      <c r="J29" s="144" t="s">
        <v>466</v>
      </c>
      <c r="K29" s="144"/>
      <c r="L29" s="144"/>
      <c r="M29" s="147"/>
      <c r="N29" s="144"/>
      <c r="O29" s="144"/>
      <c r="P29" s="147">
        <v>5183</v>
      </c>
    </row>
    <row r="30" spans="2:16" ht="12.75">
      <c r="B30" s="142"/>
      <c r="C30" s="142"/>
      <c r="D30" s="148" t="s">
        <v>56</v>
      </c>
      <c r="E30" s="149"/>
      <c r="F30" s="146"/>
      <c r="G30" s="153"/>
      <c r="H30" s="149">
        <f>SUM(H11:H27)</f>
        <v>25395</v>
      </c>
      <c r="I30" s="142"/>
      <c r="J30" s="142"/>
      <c r="K30" s="142"/>
      <c r="L30" s="148" t="s">
        <v>56</v>
      </c>
      <c r="M30" s="149"/>
      <c r="N30" s="149"/>
      <c r="O30" s="153"/>
      <c r="P30" s="149">
        <f>SUM(P11:Q29)</f>
        <v>11244</v>
      </c>
    </row>
    <row r="32" spans="2:10" s="4" customFormat="1" ht="15.75">
      <c r="B32" s="4" t="s">
        <v>384</v>
      </c>
      <c r="J32" s="4" t="s">
        <v>384</v>
      </c>
    </row>
    <row r="34" spans="1:16" ht="12.75">
      <c r="A34" s="5"/>
      <c r="B34" s="5" t="s">
        <v>385</v>
      </c>
      <c r="H34">
        <v>25395</v>
      </c>
      <c r="J34" s="5" t="s">
        <v>387</v>
      </c>
      <c r="P34">
        <v>1765</v>
      </c>
    </row>
    <row r="35" spans="2:16" ht="12.75">
      <c r="B35" s="5" t="s">
        <v>379</v>
      </c>
      <c r="C35" s="5" t="s">
        <v>380</v>
      </c>
      <c r="H35">
        <v>0</v>
      </c>
      <c r="J35" t="s">
        <v>394</v>
      </c>
      <c r="P35">
        <v>4356</v>
      </c>
    </row>
    <row r="36" spans="2:16" ht="12.75">
      <c r="B36" s="5"/>
      <c r="C36" s="5" t="s">
        <v>381</v>
      </c>
      <c r="H36">
        <v>25395</v>
      </c>
      <c r="J36" s="5" t="s">
        <v>434</v>
      </c>
      <c r="P36">
        <v>4301</v>
      </c>
    </row>
    <row r="37" spans="2:16" ht="12.75">
      <c r="B37" s="5"/>
      <c r="C37" s="5" t="s">
        <v>382</v>
      </c>
      <c r="H37">
        <v>0</v>
      </c>
      <c r="J37" s="5" t="s">
        <v>481</v>
      </c>
      <c r="P37">
        <v>822</v>
      </c>
    </row>
    <row r="38" spans="1:2" ht="12.75">
      <c r="A38" s="5"/>
      <c r="B38" s="5" t="s">
        <v>386</v>
      </c>
    </row>
    <row r="39" spans="2:16" ht="12.75">
      <c r="B39" s="5" t="s">
        <v>24</v>
      </c>
      <c r="H39">
        <f>SUM(H36:H38)</f>
        <v>25395</v>
      </c>
      <c r="J39" t="s">
        <v>24</v>
      </c>
      <c r="P39">
        <f>SUM(P34:P38)</f>
        <v>11244</v>
      </c>
    </row>
  </sheetData>
  <sheetProtection/>
  <mergeCells count="5">
    <mergeCell ref="B3:H3"/>
    <mergeCell ref="J3:P3"/>
    <mergeCell ref="B9:H9"/>
    <mergeCell ref="J9:P9"/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&amp;R1./c. sz. melléklet e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MS-USER</cp:lastModifiedBy>
  <cp:lastPrinted>2016-02-18T11:30:50Z</cp:lastPrinted>
  <dcterms:created xsi:type="dcterms:W3CDTF">2013-01-22T14:12:33Z</dcterms:created>
  <dcterms:modified xsi:type="dcterms:W3CDTF">2016-02-19T08:31:05Z</dcterms:modified>
  <cp:category/>
  <cp:version/>
  <cp:contentType/>
  <cp:contentStatus/>
</cp:coreProperties>
</file>