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2300"/>
  </bookViews>
  <sheets>
    <sheet name="4.melléklet" sheetId="1" r:id="rId1"/>
  </sheets>
  <calcPr calcId="145621"/>
  <fileRecoveryPr autoRecover="0"/>
</workbook>
</file>

<file path=xl/calcChain.xml><?xml version="1.0" encoding="utf-8"?>
<calcChain xmlns="http://schemas.openxmlformats.org/spreadsheetml/2006/main">
  <c r="D73" i="1" l="1"/>
  <c r="D74" i="1" s="1"/>
  <c r="D75" i="1" s="1"/>
  <c r="D227" i="1" l="1"/>
  <c r="D46" i="1"/>
  <c r="J7" i="1"/>
  <c r="D89" i="1" l="1"/>
  <c r="D63" i="1"/>
  <c r="J6" i="1" l="1"/>
  <c r="D266" i="1"/>
  <c r="D187" i="1"/>
  <c r="D188" i="1" s="1"/>
  <c r="D172" i="1"/>
  <c r="D173" i="1"/>
  <c r="D82" i="1" l="1"/>
  <c r="D326" i="1"/>
  <c r="D18" i="1"/>
  <c r="D301" i="1" l="1"/>
  <c r="D312" i="1" l="1"/>
  <c r="D306" i="1"/>
  <c r="D293" i="1"/>
  <c r="D294" i="1" s="1"/>
  <c r="D287" i="1"/>
  <c r="D275" i="1"/>
  <c r="D276" i="1" s="1"/>
  <c r="D268" i="1"/>
  <c r="D260" i="1"/>
  <c r="D261" i="1" s="1"/>
  <c r="D253" i="1"/>
  <c r="D254" i="1" s="1"/>
  <c r="D255" i="1" s="1"/>
  <c r="D245" i="1"/>
  <c r="D246" i="1" s="1"/>
  <c r="D247" i="1" s="1"/>
  <c r="D238" i="1"/>
  <c r="D239" i="1" s="1"/>
  <c r="D240" i="1" s="1"/>
  <c r="D225" i="1"/>
  <c r="D226" i="1" s="1"/>
  <c r="D215" i="1"/>
  <c r="D203" i="1"/>
  <c r="D204" i="1" s="1"/>
  <c r="D194" i="1"/>
  <c r="D179" i="1"/>
  <c r="D163" i="1"/>
  <c r="D155" i="1"/>
  <c r="D156" i="1" s="1"/>
  <c r="D143" i="1"/>
  <c r="D137" i="1"/>
  <c r="D130" i="1"/>
  <c r="D131" i="1" s="1"/>
  <c r="D118" i="1"/>
  <c r="D107" i="1"/>
  <c r="D295" i="1" l="1"/>
  <c r="D157" i="1"/>
  <c r="D110" i="1"/>
  <c r="D70" i="1"/>
  <c r="D52" i="1"/>
  <c r="D53" i="1" s="1"/>
  <c r="D54" i="1" s="1"/>
  <c r="D31" i="1"/>
  <c r="D36" i="1" s="1"/>
  <c r="D8" i="1"/>
  <c r="D269" i="1" l="1"/>
  <c r="D270" i="1" s="1"/>
  <c r="D123" i="1"/>
  <c r="D124" i="1" s="1"/>
  <c r="D40" i="1"/>
  <c r="D41" i="1" s="1"/>
  <c r="D209" i="1"/>
  <c r="D99" i="1"/>
  <c r="D102" i="1"/>
  <c r="D94" i="1"/>
  <c r="D71" i="1"/>
</calcChain>
</file>

<file path=xl/sharedStrings.xml><?xml version="1.0" encoding="utf-8"?>
<sst xmlns="http://schemas.openxmlformats.org/spreadsheetml/2006/main" count="516" uniqueCount="182">
  <si>
    <t>Főkönyvi szám</t>
  </si>
  <si>
    <t>Főkönyvi szám név</t>
  </si>
  <si>
    <t>Eredeti előirányzat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</si>
  <si>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</si>
  <si>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</si>
  <si>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</si>
  <si>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</si>
  <si>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 xml:space="preserve">Működési célú költségvetési támogatások és kiegészítő támogatások </t>
  </si>
  <si>
    <t>Szolgáltatások ellenértéke</t>
  </si>
  <si>
    <t>Kiszámlázott általános forgalmi adó</t>
  </si>
  <si>
    <t>Bevétel összesen:</t>
  </si>
  <si>
    <t>05110112</t>
  </si>
  <si>
    <t>Köztisztviselők,közalkalmazottak bére</t>
  </si>
  <si>
    <t>Ruházati költségtérítés</t>
  </si>
  <si>
    <t>Foglalkoztatottak egyéb személyi juttatásai</t>
  </si>
  <si>
    <t>Választott tisztségviselők juttatásai</t>
  </si>
  <si>
    <t>05212</t>
  </si>
  <si>
    <t>Szociális hozzájárulási adó</t>
  </si>
  <si>
    <t>05242</t>
  </si>
  <si>
    <t>Egészségügyi hozzájárulás</t>
  </si>
  <si>
    <t>05272</t>
  </si>
  <si>
    <t>Személyi jövedelemadó</t>
  </si>
  <si>
    <t>0531212</t>
  </si>
  <si>
    <t>Élelmiszer</t>
  </si>
  <si>
    <t>0531262</t>
  </si>
  <si>
    <t>Midazok, amelyek nem számolhatóak el szakmai anyagnak</t>
  </si>
  <si>
    <t>0532212</t>
  </si>
  <si>
    <t>Telefon, telefax, telex, mobíl díj</t>
  </si>
  <si>
    <t>0533112</t>
  </si>
  <si>
    <t>Villamos energia</t>
  </si>
  <si>
    <t>0533122</t>
  </si>
  <si>
    <t>Gázdíj</t>
  </si>
  <si>
    <t>0533132</t>
  </si>
  <si>
    <t>Víz- és csatornadíj</t>
  </si>
  <si>
    <t>Vásárolt élelmezés</t>
  </si>
  <si>
    <t>Karbantartási, kisjavítási szolgáltatások</t>
  </si>
  <si>
    <t>0533722</t>
  </si>
  <si>
    <t>Biztosítási díjak</t>
  </si>
  <si>
    <t>0533792</t>
  </si>
  <si>
    <t>Más egyéb szolgáltatások</t>
  </si>
  <si>
    <t>Működési célú előzetesen felszámított általános forgalmi adó</t>
  </si>
  <si>
    <t>Egyéb dologi kiadások</t>
  </si>
  <si>
    <t>Beruházási célú előzetesen felszámított általános forgalmi adó</t>
  </si>
  <si>
    <t>Kiadás összesen:</t>
  </si>
  <si>
    <t>011130 - Önkormányzatok és önkormányzati hivatalok jogalkotó és általános igazgatási tevékenysége</t>
  </si>
  <si>
    <t>094022</t>
  </si>
  <si>
    <t>094062</t>
  </si>
  <si>
    <t>0511082</t>
  </si>
  <si>
    <t>0511132</t>
  </si>
  <si>
    <t>051212</t>
  </si>
  <si>
    <t>0531222</t>
  </si>
  <si>
    <t>Irodaszer, nyomtatvány</t>
  </si>
  <si>
    <t>0531232</t>
  </si>
  <si>
    <t>Hajtó és kenőanyag</t>
  </si>
  <si>
    <t>053322</t>
  </si>
  <si>
    <t>053342</t>
  </si>
  <si>
    <t>053512</t>
  </si>
  <si>
    <t>053552</t>
  </si>
  <si>
    <t>056412</t>
  </si>
  <si>
    <t>05672</t>
  </si>
  <si>
    <t>013320 - Köztemető-fenntartás és -működtetés</t>
  </si>
  <si>
    <t>013350 - Az önkormányzati vagyonnal való gazdálkodással kapcsolatos feladatok</t>
  </si>
  <si>
    <t>018010 - Önkormányzatok elszámolásai a központi költségvetéssel</t>
  </si>
  <si>
    <t>091112</t>
  </si>
  <si>
    <t>091122</t>
  </si>
  <si>
    <t>091132</t>
  </si>
  <si>
    <t>091142</t>
  </si>
  <si>
    <t>091152</t>
  </si>
  <si>
    <t>018030 - Támogatási célú finanszírozási műveletek</t>
  </si>
  <si>
    <t>05506082</t>
  </si>
  <si>
    <t>059152</t>
  </si>
  <si>
    <t>041233 - Hosszabb időtartamú közfoglalkoztatás</t>
  </si>
  <si>
    <t>0916062</t>
  </si>
  <si>
    <t>Egyéb működési célú támogatások bevételei államháztartáson belülről-elkülönített állami pénzalapok</t>
  </si>
  <si>
    <t>051101142</t>
  </si>
  <si>
    <t>Közfoglalkoztatottak bére</t>
  </si>
  <si>
    <t>045160 - Közutak, hidak, alagutak üzemeltetése, fenntartása</t>
  </si>
  <si>
    <t>051030 - Nem veszélyes (települési) hulladék vegyes (ömlesztett) begyűjtése, szállítása,átrakása</t>
  </si>
  <si>
    <t>064010 - Közvilágítás</t>
  </si>
  <si>
    <t>066020 - Város-, községgazdálkodási egyéb szolgáltatások</t>
  </si>
  <si>
    <t>082091 - Közművelődés – közösségi és társadalmi részvétel fejlesztése</t>
  </si>
  <si>
    <t>0532112</t>
  </si>
  <si>
    <t>Internet díj</t>
  </si>
  <si>
    <t>0533742</t>
  </si>
  <si>
    <t>Szállítás</t>
  </si>
  <si>
    <t>096015 - Gyermekétkeztetés köznevelési intézményben</t>
  </si>
  <si>
    <t>107051 - Szociális étkeztetés</t>
  </si>
  <si>
    <t>107060 - Egyéb szociális pénzbeli és természetbeni ellátások, támogatások</t>
  </si>
  <si>
    <t>0964042</t>
  </si>
  <si>
    <t>900020 - Önkormányzatok funkcióira nem sorolható bevételei államháztartáson kívülről</t>
  </si>
  <si>
    <t>0935412</t>
  </si>
  <si>
    <t>Dologi kiadások:</t>
  </si>
  <si>
    <t>Személyi juttatások és járulékok:</t>
  </si>
  <si>
    <t>Dologi és átadott pénzeszközök:</t>
  </si>
  <si>
    <t>Beruházások:</t>
  </si>
  <si>
    <t>Központi, irányító szervi támogatás folyósítása (Közös Hivatal)</t>
  </si>
  <si>
    <t>Dologi kiadás:</t>
  </si>
  <si>
    <t>4. melléklet</t>
  </si>
  <si>
    <t>Cofog szerinti feladatellátás</t>
  </si>
  <si>
    <t>09162</t>
  </si>
  <si>
    <t>Egyéb működési célú támogatások bevételei államháztartáson belülről</t>
  </si>
  <si>
    <t>051222</t>
  </si>
  <si>
    <t>Munkavégzésre irányuló egyéb jogviszonyban nem saját foglalkoztatottnak fizetett juttatások</t>
  </si>
  <si>
    <t>053312</t>
  </si>
  <si>
    <t>Közüzemi díjak</t>
  </si>
  <si>
    <t>053372</t>
  </si>
  <si>
    <t>053362</t>
  </si>
  <si>
    <t>Szakmai tevékenységet segítő szolgáltatások</t>
  </si>
  <si>
    <t>Egyéb szolgáltatások</t>
  </si>
  <si>
    <t>Kötelező jellegű díjak (útdíj, műszaki vizsa díj)</t>
  </si>
  <si>
    <t>05506072</t>
  </si>
  <si>
    <t>Egyéb működési célú támogatások ÁH-n belülre - helyi önkormányzatok és költségvetési szerveik</t>
  </si>
  <si>
    <t>05632</t>
  </si>
  <si>
    <t>Informatikai eszközök beszerzése, létesítése</t>
  </si>
  <si>
    <t>Egyéb tárgyi eszközök beszerzése, létesítése - kisértékű tárgyi eszköz</t>
  </si>
  <si>
    <t>Telefon, telefax, telex, mobil díj</t>
  </si>
  <si>
    <t>ezen belül: Szociális feladatok egyéb támogatása</t>
  </si>
  <si>
    <t>ezen belül: Szociális étkeztetés támogatása</t>
  </si>
  <si>
    <t>ezen belül: Gyermekétkeztetés támogatása</t>
  </si>
  <si>
    <t>ezen belül: Falugondnoki vagy tanyagondnoki szolgálat támogatása</t>
  </si>
  <si>
    <t>041237 - Közfoglalkoztatási mintaprogram</t>
  </si>
  <si>
    <t>094012</t>
  </si>
  <si>
    <t>Készletértékesítés ellenértéke</t>
  </si>
  <si>
    <t>0511072</t>
  </si>
  <si>
    <t>Béren kívüli juttatások</t>
  </si>
  <si>
    <t>Irodaszer</t>
  </si>
  <si>
    <t>Víz-és csatornadíj</t>
  </si>
  <si>
    <t>0533312</t>
  </si>
  <si>
    <t>Bérleti- és lízingdíjak</t>
  </si>
  <si>
    <t>0916052</t>
  </si>
  <si>
    <t>Egyéb működési célú támogatások bevételei államháztartáson belülről - társadalombiztosítás pénzügyi alapjai</t>
  </si>
  <si>
    <t>074031 - Család és nővédelmi egészségügyi gondozás</t>
  </si>
  <si>
    <t>072112 - Háziorvosi ügyeleti ellátás</t>
  </si>
  <si>
    <t>Egyéb működési célú támogatások államháztartáson belülre - társulások és költségvetési szerveik</t>
  </si>
  <si>
    <t>082044 - Könyvtári szolgáltatások</t>
  </si>
  <si>
    <t>072112 - Háziorvosi alapellátás</t>
  </si>
  <si>
    <t>082063 - Múzeumi kiállítási tevékenység</t>
  </si>
  <si>
    <t>Bevételek:</t>
  </si>
  <si>
    <t>Kiadások:</t>
  </si>
  <si>
    <t>104037 - Intézményen kívüli gyermekétkeztetés</t>
  </si>
  <si>
    <t>104042 - Család és gyermekjóléti szolgáltatás</t>
  </si>
  <si>
    <t>107052  - Házi segítségnyújtás</t>
  </si>
  <si>
    <t>Egyéb működési célú támogatások ÁH-n belülre - társulások és költségvetési szerveik</t>
  </si>
  <si>
    <t>107055 - Falugondnoki, tanyagondnoki szolgáltatás</t>
  </si>
  <si>
    <t>054862</t>
  </si>
  <si>
    <t>Temetési segély [Szoctv. 46. §]</t>
  </si>
  <si>
    <t>054882</t>
  </si>
  <si>
    <t>Önkormányzat által saját hatáskörben (nem szociális és gyermekvédelmi előírások alapján) adott pénzügyi ellátás</t>
  </si>
  <si>
    <t>054892</t>
  </si>
  <si>
    <t>Önkormányzat által saját hatáskörben (nem szociális és gyermekvédelmi előírások alapján) adott természetbeni ellátás</t>
  </si>
  <si>
    <t>054872</t>
  </si>
  <si>
    <t>Köztemetés [Szoctv. 48. §]</t>
  </si>
  <si>
    <t>900010 - Központi költségvetés funkcióira nem sorolható bevételei államháztartáson kívülről</t>
  </si>
  <si>
    <t>09355022</t>
  </si>
  <si>
    <t>Talajterhelési díj</t>
  </si>
  <si>
    <t>093412</t>
  </si>
  <si>
    <t>Építményadó</t>
  </si>
  <si>
    <t>093432</t>
  </si>
  <si>
    <t>Magánszemélyek kommunális adója</t>
  </si>
  <si>
    <t>093442</t>
  </si>
  <si>
    <t>Telekadó</t>
  </si>
  <si>
    <t>09351072</t>
  </si>
  <si>
    <t>Állandó jelleggel végzett iparűzési tevékenység után fizetett helyi adó</t>
  </si>
  <si>
    <t>Belföldi gépjárművek adójának a helyi önkormányzatot megillető része</t>
  </si>
  <si>
    <t>0936122</t>
  </si>
  <si>
    <t>Egyéb bírság</t>
  </si>
  <si>
    <t>0936162</t>
  </si>
  <si>
    <t>Egyéb közhatalmi bevétel</t>
  </si>
  <si>
    <t>0936172</t>
  </si>
  <si>
    <t>Késedelmi és önellenőrzési pótlék</t>
  </si>
  <si>
    <t>Tartalék</t>
  </si>
  <si>
    <t>Működési célú visszatérítendő támogatások, kölcsönök visszatérítése államháztartáson kívülről - háztartások</t>
  </si>
  <si>
    <t>094042</t>
  </si>
  <si>
    <t>Tulajdonosi bevételek</t>
  </si>
  <si>
    <t>094052</t>
  </si>
  <si>
    <t>Ellátási díjak</t>
  </si>
  <si>
    <t>09522</t>
  </si>
  <si>
    <t>Ingatlanok értékesítése</t>
  </si>
  <si>
    <t>05712</t>
  </si>
  <si>
    <t>Ingatlanok felújítása (pályázati önerő)</t>
  </si>
  <si>
    <t>Felújítási célú előzetesen felszámított általános forgalmi adó</t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</si>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</sst>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0"/>
      <name val="Arial"/>
      <family val="2"/>
      <charset val="238"/>
    </font>
    <font>
      <sz val="10"/>
      <color theme="4" tint="0.3999755851924192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3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vertical="center" wrapText="1" readingOrder="1"/>
      <protection locked="0"/>
    </xf>
    <xf numFmtId="3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vertical="center" wrapText="1" readingOrder="1"/>
      <protection locked="0"/>
    </xf>
    <xf numFmtId="3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vertical="center" wrapText="1" readingOrder="1"/>
      <protection locked="0"/>
    </xf>
    <xf numFmtId="3" fontId="3" fillId="0" borderId="4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4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3" fontId="3" fillId="0" borderId="0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3" fontId="4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2" fillId="2" borderId="3" xfId="0" applyFont="1" applyFill="1" applyBorder="1" applyAlignment="1" applyProtection="1">
      <alignment horizontal="left" vertical="center" wrapText="1" readingOrder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3" fontId="4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 readingOrder="1"/>
      <protection locked="0"/>
    </xf>
    <xf numFmtId="3" fontId="2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5" borderId="0" xfId="0" applyFont="1" applyFill="1" applyBorder="1" applyAlignment="1" applyProtection="1">
      <alignment horizontal="center" vertical="center" wrapText="1" readingOrder="1"/>
      <protection locked="0"/>
    </xf>
    <xf numFmtId="0" fontId="5" fillId="5" borderId="0" xfId="0" applyFont="1" applyFill="1" applyBorder="1" applyAlignment="1" applyProtection="1">
      <alignment horizontal="center" vertical="top" wrapText="1"/>
      <protection locked="0"/>
    </xf>
    <xf numFmtId="3" fontId="4" fillId="5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5" borderId="0" xfId="0" applyFill="1"/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 readingOrder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/>
    <xf numFmtId="0" fontId="0" fillId="0" borderId="0" xfId="0" applyFill="1" applyBorder="1"/>
    <xf numFmtId="3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vertical="center" wrapText="1" readingOrder="1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3" fontId="8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8" fillId="0" borderId="0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9" fillId="5" borderId="0" xfId="0" applyFont="1" applyFill="1"/>
    <xf numFmtId="0" fontId="8" fillId="5" borderId="0" xfId="0" applyFont="1" applyFill="1"/>
    <xf numFmtId="0" fontId="4" fillId="6" borderId="0" xfId="0" applyFont="1" applyFill="1" applyBorder="1" applyAlignment="1" applyProtection="1">
      <alignment horizontal="center" vertical="center" wrapText="1" readingOrder="1"/>
      <protection locked="0"/>
    </xf>
    <xf numFmtId="3" fontId="4" fillId="6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4" fillId="3" borderId="3" xfId="0" applyFont="1" applyFill="1" applyBorder="1" applyAlignment="1" applyProtection="1">
      <alignment horizontal="center" vertical="center" wrapText="1" readingOrder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1" fillId="0" borderId="9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 readingOrder="1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3" borderId="8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 readingOrder="1"/>
      <protection locked="0"/>
    </xf>
    <xf numFmtId="0" fontId="5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 readingOrder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9"/>
  <sheetViews>
    <sheetView showGridLines="0" tabSelected="1" zoomScale="130" zoomScaleNormal="130" workbookViewId="0">
      <pane ySplit="3" topLeftCell="A271" activePane="bottomLeft" state="frozenSplit"/>
      <selection pane="bottomLeft" activeCell="B280" sqref="B280:D280"/>
    </sheetView>
  </sheetViews>
  <sheetFormatPr defaultColWidth="8.7109375" defaultRowHeight="12.75" x14ac:dyDescent="0.2"/>
  <cols>
    <col min="1" max="1" width="7.28515625" customWidth="1"/>
    <col min="2" max="2" width="9.85546875" style="49" customWidth="1"/>
    <col min="3" max="3" width="48.28515625" style="2" customWidth="1"/>
    <col min="4" max="4" width="22.7109375" style="3" customWidth="1"/>
    <col min="6" max="6" width="8.7109375" style="78"/>
    <col min="7" max="9" width="8.7109375" style="75"/>
    <col min="10" max="10" width="9.42578125" style="75" customWidth="1"/>
    <col min="11" max="12" width="8.7109375" style="75"/>
    <col min="13" max="13" width="8.7109375" style="78"/>
    <col min="14" max="14" width="8.7109375" style="24"/>
  </cols>
  <sheetData>
    <row r="1" spans="2:10" ht="15" x14ac:dyDescent="0.2">
      <c r="B1" s="91" t="s">
        <v>97</v>
      </c>
      <c r="C1" s="91"/>
      <c r="D1" s="91"/>
    </row>
    <row r="2" spans="2:10" ht="15" x14ac:dyDescent="0.2">
      <c r="B2" s="91" t="s">
        <v>181</v>
      </c>
      <c r="C2" s="91"/>
      <c r="D2" s="91"/>
    </row>
    <row r="3" spans="2:10" ht="15" x14ac:dyDescent="0.2">
      <c r="B3" s="91" t="s">
        <v>98</v>
      </c>
      <c r="C3" s="91"/>
      <c r="D3" s="91"/>
    </row>
    <row r="4" spans="2:10" x14ac:dyDescent="0.2">
      <c r="B4" s="96" t="s">
        <v>44</v>
      </c>
      <c r="C4" s="97"/>
      <c r="D4" s="97"/>
    </row>
    <row r="5" spans="2:10" ht="24" x14ac:dyDescent="0.2">
      <c r="B5" s="40" t="s">
        <v>0</v>
      </c>
      <c r="C5" s="4" t="s">
        <v>1</v>
      </c>
      <c r="D5" s="5" t="s">
        <v>2</v>
      </c>
    </row>
    <row r="6" spans="2:10" ht="24" x14ac:dyDescent="0.2">
      <c r="B6" s="22" t="s">
        <v>99</v>
      </c>
      <c r="C6" s="39" t="s">
        <v>100</v>
      </c>
      <c r="D6" s="7">
        <v>1000</v>
      </c>
      <c r="I6" s="75" t="s">
        <v>137</v>
      </c>
      <c r="J6" s="76">
        <f>SUM(D8,D46,D63,D89,D99,D107,D137,D163,D179,D209,D266,D301,D312,D326)</f>
        <v>171900</v>
      </c>
    </row>
    <row r="7" spans="2:10" x14ac:dyDescent="0.2">
      <c r="B7" s="22" t="s">
        <v>45</v>
      </c>
      <c r="C7" s="6" t="s">
        <v>8</v>
      </c>
      <c r="D7" s="7">
        <v>250</v>
      </c>
      <c r="I7" s="75" t="s">
        <v>138</v>
      </c>
      <c r="J7" s="76">
        <f>SUM(D41,D54,D75,D94,D102,D110,D118,D124,D131,D157,D173,D188,D194,D204,D227,D240,D247,D255,D261,D270,D276,D295,D306,D329)</f>
        <v>171999.92999999996</v>
      </c>
    </row>
    <row r="8" spans="2:10" x14ac:dyDescent="0.2">
      <c r="B8" s="98" t="s">
        <v>10</v>
      </c>
      <c r="C8" s="100"/>
      <c r="D8" s="8">
        <f>SUM(D6:D7)</f>
        <v>1250</v>
      </c>
    </row>
    <row r="9" spans="2:10" x14ac:dyDescent="0.2">
      <c r="B9" s="22" t="s">
        <v>11</v>
      </c>
      <c r="C9" s="6" t="s">
        <v>12</v>
      </c>
      <c r="D9" s="7">
        <v>1135</v>
      </c>
    </row>
    <row r="10" spans="2:10" x14ac:dyDescent="0.2">
      <c r="B10" s="22" t="s">
        <v>123</v>
      </c>
      <c r="C10" s="6" t="s">
        <v>124</v>
      </c>
      <c r="D10" s="7">
        <v>205</v>
      </c>
    </row>
    <row r="11" spans="2:10" x14ac:dyDescent="0.2">
      <c r="B11" s="22" t="s">
        <v>47</v>
      </c>
      <c r="C11" s="6" t="s">
        <v>13</v>
      </c>
      <c r="D11" s="7">
        <v>0</v>
      </c>
    </row>
    <row r="12" spans="2:10" x14ac:dyDescent="0.2">
      <c r="B12" s="22" t="s">
        <v>48</v>
      </c>
      <c r="C12" s="6" t="s">
        <v>14</v>
      </c>
      <c r="D12" s="7">
        <v>0</v>
      </c>
    </row>
    <row r="13" spans="2:10" x14ac:dyDescent="0.2">
      <c r="B13" s="22" t="s">
        <v>49</v>
      </c>
      <c r="C13" s="6" t="s">
        <v>15</v>
      </c>
      <c r="D13" s="7">
        <v>7210</v>
      </c>
    </row>
    <row r="14" spans="2:10" ht="24" x14ac:dyDescent="0.2">
      <c r="B14" s="41" t="s">
        <v>101</v>
      </c>
      <c r="C14" s="9" t="s">
        <v>102</v>
      </c>
      <c r="D14" s="10">
        <v>2148</v>
      </c>
    </row>
    <row r="15" spans="2:10" x14ac:dyDescent="0.2">
      <c r="B15" s="41" t="s">
        <v>16</v>
      </c>
      <c r="C15" s="9" t="s">
        <v>17</v>
      </c>
      <c r="D15" s="10">
        <v>2345</v>
      </c>
    </row>
    <row r="16" spans="2:10" x14ac:dyDescent="0.2">
      <c r="B16" s="42" t="s">
        <v>18</v>
      </c>
      <c r="C16" s="11" t="s">
        <v>19</v>
      </c>
      <c r="D16" s="12">
        <v>34</v>
      </c>
    </row>
    <row r="17" spans="2:4" x14ac:dyDescent="0.2">
      <c r="B17" s="43" t="s">
        <v>20</v>
      </c>
      <c r="C17" s="13" t="s">
        <v>21</v>
      </c>
      <c r="D17" s="14">
        <v>36</v>
      </c>
    </row>
    <row r="18" spans="2:4" x14ac:dyDescent="0.2">
      <c r="B18" s="92" t="s">
        <v>92</v>
      </c>
      <c r="C18" s="93"/>
      <c r="D18" s="15">
        <f>SUM(D9:D17)</f>
        <v>13113</v>
      </c>
    </row>
    <row r="19" spans="2:4" x14ac:dyDescent="0.2">
      <c r="B19" s="22" t="s">
        <v>50</v>
      </c>
      <c r="C19" s="6" t="s">
        <v>51</v>
      </c>
      <c r="D19" s="7">
        <v>120</v>
      </c>
    </row>
    <row r="20" spans="2:4" x14ac:dyDescent="0.2">
      <c r="B20" s="22" t="s">
        <v>24</v>
      </c>
      <c r="C20" s="6" t="s">
        <v>25</v>
      </c>
      <c r="D20" s="7">
        <v>450</v>
      </c>
    </row>
    <row r="21" spans="2:4" x14ac:dyDescent="0.2">
      <c r="B21" s="22" t="s">
        <v>81</v>
      </c>
      <c r="C21" s="6" t="s">
        <v>82</v>
      </c>
      <c r="D21" s="7">
        <v>180</v>
      </c>
    </row>
    <row r="22" spans="2:4" x14ac:dyDescent="0.2">
      <c r="B22" s="22" t="s">
        <v>26</v>
      </c>
      <c r="C22" s="6" t="s">
        <v>27</v>
      </c>
      <c r="D22" s="7">
        <v>400</v>
      </c>
    </row>
    <row r="23" spans="2:4" x14ac:dyDescent="0.2">
      <c r="B23" s="22" t="s">
        <v>28</v>
      </c>
      <c r="C23" s="6" t="s">
        <v>29</v>
      </c>
      <c r="D23" s="7">
        <v>150</v>
      </c>
    </row>
    <row r="24" spans="2:4" x14ac:dyDescent="0.2">
      <c r="B24" s="22" t="s">
        <v>30</v>
      </c>
      <c r="C24" s="6" t="s">
        <v>31</v>
      </c>
      <c r="D24" s="7">
        <v>220</v>
      </c>
    </row>
    <row r="25" spans="2:4" x14ac:dyDescent="0.2">
      <c r="B25" s="22" t="s">
        <v>32</v>
      </c>
      <c r="C25" s="6" t="s">
        <v>33</v>
      </c>
      <c r="D25" s="7">
        <v>30</v>
      </c>
    </row>
    <row r="26" spans="2:4" x14ac:dyDescent="0.2">
      <c r="B26" s="22" t="s">
        <v>55</v>
      </c>
      <c r="C26" s="6" t="s">
        <v>35</v>
      </c>
      <c r="D26" s="7">
        <v>170</v>
      </c>
    </row>
    <row r="27" spans="2:4" x14ac:dyDescent="0.2">
      <c r="B27" s="22" t="s">
        <v>106</v>
      </c>
      <c r="C27" s="6" t="s">
        <v>107</v>
      </c>
      <c r="D27" s="7">
        <v>1000</v>
      </c>
    </row>
    <row r="28" spans="2:4" x14ac:dyDescent="0.2">
      <c r="B28" s="22" t="s">
        <v>105</v>
      </c>
      <c r="C28" s="6" t="s">
        <v>108</v>
      </c>
      <c r="D28" s="7">
        <v>1000</v>
      </c>
    </row>
    <row r="29" spans="2:4" x14ac:dyDescent="0.2">
      <c r="B29" s="22" t="s">
        <v>83</v>
      </c>
      <c r="C29" s="6" t="s">
        <v>84</v>
      </c>
      <c r="D29" s="7">
        <v>150</v>
      </c>
    </row>
    <row r="30" spans="2:4" x14ac:dyDescent="0.2">
      <c r="B30" s="22" t="s">
        <v>38</v>
      </c>
      <c r="C30" s="6" t="s">
        <v>39</v>
      </c>
      <c r="D30" s="7">
        <v>1300</v>
      </c>
    </row>
    <row r="31" spans="2:4" x14ac:dyDescent="0.2">
      <c r="B31" s="22" t="s">
        <v>56</v>
      </c>
      <c r="C31" s="6" t="s">
        <v>40</v>
      </c>
      <c r="D31" s="7">
        <f>(SUM(D19:D30))*0.27</f>
        <v>1395.9</v>
      </c>
    </row>
    <row r="32" spans="2:4" x14ac:dyDescent="0.2">
      <c r="B32" s="22" t="s">
        <v>57</v>
      </c>
      <c r="C32" s="6" t="s">
        <v>41</v>
      </c>
      <c r="D32" s="7">
        <v>1</v>
      </c>
    </row>
    <row r="33" spans="2:4" x14ac:dyDescent="0.2">
      <c r="B33" s="22" t="s">
        <v>57</v>
      </c>
      <c r="C33" s="6" t="s">
        <v>109</v>
      </c>
      <c r="D33" s="7">
        <v>100</v>
      </c>
    </row>
    <row r="34" spans="2:4" ht="24" x14ac:dyDescent="0.2">
      <c r="B34" s="22" t="s">
        <v>110</v>
      </c>
      <c r="C34" s="6" t="s">
        <v>111</v>
      </c>
      <c r="D34" s="7">
        <v>2572</v>
      </c>
    </row>
    <row r="35" spans="2:4" ht="24" x14ac:dyDescent="0.2">
      <c r="B35" s="22" t="s">
        <v>110</v>
      </c>
      <c r="C35" s="6" t="s">
        <v>142</v>
      </c>
      <c r="D35" s="7">
        <v>591</v>
      </c>
    </row>
    <row r="36" spans="2:4" x14ac:dyDescent="0.2">
      <c r="B36" s="92" t="s">
        <v>93</v>
      </c>
      <c r="C36" s="93"/>
      <c r="D36" s="16">
        <f>SUM(D19:D35)</f>
        <v>9829.9</v>
      </c>
    </row>
    <row r="37" spans="2:4" x14ac:dyDescent="0.2">
      <c r="B37" s="22" t="s">
        <v>112</v>
      </c>
      <c r="C37" s="6" t="s">
        <v>113</v>
      </c>
      <c r="D37" s="7">
        <v>120</v>
      </c>
    </row>
    <row r="38" spans="2:4" ht="24" x14ac:dyDescent="0.2">
      <c r="B38" s="22" t="s">
        <v>58</v>
      </c>
      <c r="C38" s="6" t="s">
        <v>114</v>
      </c>
      <c r="D38" s="7">
        <v>150</v>
      </c>
    </row>
    <row r="39" spans="2:4" x14ac:dyDescent="0.2">
      <c r="B39" s="22" t="s">
        <v>59</v>
      </c>
      <c r="C39" s="6" t="s">
        <v>42</v>
      </c>
      <c r="D39" s="7">
        <v>73</v>
      </c>
    </row>
    <row r="40" spans="2:4" x14ac:dyDescent="0.2">
      <c r="B40" s="92" t="s">
        <v>94</v>
      </c>
      <c r="C40" s="93"/>
      <c r="D40" s="16">
        <f>SUM(D37:D39)</f>
        <v>343</v>
      </c>
    </row>
    <row r="41" spans="2:4" x14ac:dyDescent="0.2">
      <c r="B41" s="98" t="s">
        <v>43</v>
      </c>
      <c r="C41" s="99"/>
      <c r="D41" s="8">
        <f>D18+D36+D40</f>
        <v>23285.9</v>
      </c>
    </row>
    <row r="42" spans="2:4" x14ac:dyDescent="0.2">
      <c r="B42" s="44"/>
      <c r="C42" s="17"/>
      <c r="D42" s="18"/>
    </row>
    <row r="43" spans="2:4" x14ac:dyDescent="0.2">
      <c r="B43" s="101" t="s">
        <v>60</v>
      </c>
      <c r="C43" s="102"/>
      <c r="D43" s="102"/>
    </row>
    <row r="44" spans="2:4" ht="24" x14ac:dyDescent="0.2">
      <c r="B44" s="51" t="s">
        <v>0</v>
      </c>
      <c r="C44" s="52" t="s">
        <v>1</v>
      </c>
      <c r="D44" s="53" t="s">
        <v>2</v>
      </c>
    </row>
    <row r="45" spans="2:4" x14ac:dyDescent="0.2">
      <c r="B45" s="22" t="s">
        <v>45</v>
      </c>
      <c r="C45" s="6" t="s">
        <v>8</v>
      </c>
      <c r="D45" s="7">
        <v>20</v>
      </c>
    </row>
    <row r="46" spans="2:4" x14ac:dyDescent="0.2">
      <c r="B46" s="98" t="s">
        <v>10</v>
      </c>
      <c r="C46" s="100"/>
      <c r="D46" s="8">
        <f>SUM(D45)</f>
        <v>20</v>
      </c>
    </row>
    <row r="47" spans="2:4" x14ac:dyDescent="0.2">
      <c r="B47" s="43" t="s">
        <v>24</v>
      </c>
      <c r="C47" s="13" t="s">
        <v>25</v>
      </c>
      <c r="D47" s="14">
        <v>50</v>
      </c>
    </row>
    <row r="48" spans="2:4" x14ac:dyDescent="0.2">
      <c r="B48" s="22" t="s">
        <v>28</v>
      </c>
      <c r="C48" s="6" t="s">
        <v>29</v>
      </c>
      <c r="D48" s="7">
        <v>30</v>
      </c>
    </row>
    <row r="49" spans="2:13" x14ac:dyDescent="0.2">
      <c r="B49" s="22" t="s">
        <v>32</v>
      </c>
      <c r="C49" s="6" t="s">
        <v>33</v>
      </c>
      <c r="D49" s="7">
        <v>30</v>
      </c>
    </row>
    <row r="50" spans="2:13" x14ac:dyDescent="0.2">
      <c r="B50" s="22" t="s">
        <v>55</v>
      </c>
      <c r="C50" s="6" t="s">
        <v>35</v>
      </c>
      <c r="D50" s="7">
        <v>200</v>
      </c>
    </row>
    <row r="51" spans="2:13" x14ac:dyDescent="0.2">
      <c r="B51" s="22" t="s">
        <v>38</v>
      </c>
      <c r="C51" s="6" t="s">
        <v>39</v>
      </c>
      <c r="D51" s="7">
        <v>50</v>
      </c>
    </row>
    <row r="52" spans="2:13" x14ac:dyDescent="0.2">
      <c r="B52" s="22" t="s">
        <v>56</v>
      </c>
      <c r="C52" s="6" t="s">
        <v>40</v>
      </c>
      <c r="D52" s="7">
        <f>(SUM(D47:D51))*0.27</f>
        <v>97.2</v>
      </c>
    </row>
    <row r="53" spans="2:13" x14ac:dyDescent="0.2">
      <c r="B53" s="92" t="s">
        <v>91</v>
      </c>
      <c r="C53" s="95"/>
      <c r="D53" s="19">
        <f>SUM(D47:D52)</f>
        <v>457.2</v>
      </c>
    </row>
    <row r="54" spans="2:13" x14ac:dyDescent="0.2">
      <c r="B54" s="94" t="s">
        <v>43</v>
      </c>
      <c r="C54" s="94"/>
      <c r="D54" s="23">
        <f>D53</f>
        <v>457.2</v>
      </c>
    </row>
    <row r="55" spans="2:13" s="61" customFormat="1" x14ac:dyDescent="0.2">
      <c r="B55" s="58"/>
      <c r="C55" s="58"/>
      <c r="D55" s="60"/>
      <c r="F55" s="85"/>
      <c r="G55" s="86"/>
      <c r="H55" s="86"/>
      <c r="I55" s="86"/>
      <c r="J55" s="86"/>
      <c r="K55" s="86"/>
      <c r="L55" s="86"/>
      <c r="M55" s="85"/>
    </row>
    <row r="56" spans="2:13" x14ac:dyDescent="0.2">
      <c r="B56" s="44"/>
      <c r="C56" s="20"/>
      <c r="D56" s="21"/>
    </row>
    <row r="57" spans="2:13" x14ac:dyDescent="0.2">
      <c r="B57" s="96" t="s">
        <v>61</v>
      </c>
      <c r="C57" s="97"/>
      <c r="D57" s="97"/>
    </row>
    <row r="58" spans="2:13" ht="24" x14ac:dyDescent="0.2">
      <c r="B58" s="40" t="s">
        <v>0</v>
      </c>
      <c r="C58" s="4" t="s">
        <v>1</v>
      </c>
      <c r="D58" s="5" t="s">
        <v>2</v>
      </c>
    </row>
    <row r="59" spans="2:13" x14ac:dyDescent="0.2">
      <c r="B59" s="22" t="s">
        <v>45</v>
      </c>
      <c r="C59" s="6" t="s">
        <v>8</v>
      </c>
      <c r="D59" s="7">
        <v>1500</v>
      </c>
    </row>
    <row r="60" spans="2:13" x14ac:dyDescent="0.2">
      <c r="B60" s="22" t="s">
        <v>172</v>
      </c>
      <c r="C60" s="6" t="s">
        <v>173</v>
      </c>
      <c r="D60" s="7">
        <v>1100</v>
      </c>
    </row>
    <row r="61" spans="2:13" x14ac:dyDescent="0.2">
      <c r="B61" s="22" t="s">
        <v>46</v>
      </c>
      <c r="C61" s="6" t="s">
        <v>9</v>
      </c>
      <c r="D61" s="7">
        <v>405</v>
      </c>
    </row>
    <row r="62" spans="2:13" x14ac:dyDescent="0.2">
      <c r="B62" s="22" t="s">
        <v>176</v>
      </c>
      <c r="C62" s="6" t="s">
        <v>177</v>
      </c>
      <c r="D62" s="7">
        <v>12523</v>
      </c>
    </row>
    <row r="63" spans="2:13" x14ac:dyDescent="0.2">
      <c r="B63" s="98" t="s">
        <v>10</v>
      </c>
      <c r="C63" s="99"/>
      <c r="D63" s="8">
        <f>SUM(D59:D62)</f>
        <v>15528</v>
      </c>
    </row>
    <row r="64" spans="2:13" x14ac:dyDescent="0.2">
      <c r="B64" s="22" t="s">
        <v>24</v>
      </c>
      <c r="C64" s="6" t="s">
        <v>25</v>
      </c>
      <c r="D64" s="7">
        <v>150</v>
      </c>
    </row>
    <row r="65" spans="2:14" x14ac:dyDescent="0.2">
      <c r="B65" s="22" t="s">
        <v>26</v>
      </c>
      <c r="C65" s="6" t="s">
        <v>115</v>
      </c>
      <c r="D65" s="7">
        <v>100</v>
      </c>
    </row>
    <row r="66" spans="2:14" x14ac:dyDescent="0.2">
      <c r="B66" s="22" t="s">
        <v>28</v>
      </c>
      <c r="C66" s="6" t="s">
        <v>29</v>
      </c>
      <c r="D66" s="7">
        <v>850</v>
      </c>
    </row>
    <row r="67" spans="2:14" x14ac:dyDescent="0.2">
      <c r="B67" s="22" t="s">
        <v>30</v>
      </c>
      <c r="C67" s="6" t="s">
        <v>31</v>
      </c>
      <c r="D67" s="7">
        <v>400</v>
      </c>
    </row>
    <row r="68" spans="2:14" x14ac:dyDescent="0.2">
      <c r="B68" s="22" t="s">
        <v>32</v>
      </c>
      <c r="C68" s="6" t="s">
        <v>33</v>
      </c>
      <c r="D68" s="7">
        <v>200</v>
      </c>
    </row>
    <row r="69" spans="2:14" x14ac:dyDescent="0.2">
      <c r="B69" s="22" t="s">
        <v>38</v>
      </c>
      <c r="C69" s="6" t="s">
        <v>39</v>
      </c>
      <c r="D69" s="7">
        <v>200</v>
      </c>
    </row>
    <row r="70" spans="2:14" x14ac:dyDescent="0.2">
      <c r="B70" s="22" t="s">
        <v>56</v>
      </c>
      <c r="C70" s="6" t="s">
        <v>40</v>
      </c>
      <c r="D70" s="7">
        <f>(SUM(D64:D69))*0.27</f>
        <v>513</v>
      </c>
    </row>
    <row r="71" spans="2:14" x14ac:dyDescent="0.2">
      <c r="B71" s="92" t="s">
        <v>91</v>
      </c>
      <c r="C71" s="95"/>
      <c r="D71" s="16">
        <f>SUM(D64:D70)</f>
        <v>2413</v>
      </c>
    </row>
    <row r="72" spans="2:14" x14ac:dyDescent="0.2">
      <c r="B72" s="22" t="s">
        <v>178</v>
      </c>
      <c r="C72" s="6" t="s">
        <v>179</v>
      </c>
      <c r="D72" s="7">
        <v>9592</v>
      </c>
    </row>
    <row r="73" spans="2:14" x14ac:dyDescent="0.2">
      <c r="B73" s="22" t="s">
        <v>56</v>
      </c>
      <c r="C73" s="6" t="s">
        <v>180</v>
      </c>
      <c r="D73" s="7">
        <f>(SUM(D72))*0.27</f>
        <v>2589.84</v>
      </c>
    </row>
    <row r="74" spans="2:14" x14ac:dyDescent="0.2">
      <c r="B74" s="92" t="s">
        <v>91</v>
      </c>
      <c r="C74" s="95"/>
      <c r="D74" s="16">
        <f>SUM(D72:D73)</f>
        <v>12181.84</v>
      </c>
    </row>
    <row r="75" spans="2:14" x14ac:dyDescent="0.2">
      <c r="B75" s="123" t="s">
        <v>43</v>
      </c>
      <c r="C75" s="124"/>
      <c r="D75" s="54">
        <f>D71+D74</f>
        <v>14594.84</v>
      </c>
    </row>
    <row r="76" spans="2:14" x14ac:dyDescent="0.2">
      <c r="B76" s="55"/>
      <c r="C76" s="56"/>
      <c r="D76" s="57"/>
    </row>
    <row r="77" spans="2:14" x14ac:dyDescent="0.2">
      <c r="B77" s="45"/>
      <c r="C77" s="37"/>
      <c r="D77" s="32"/>
    </row>
    <row r="78" spans="2:14" s="24" customFormat="1" x14ac:dyDescent="0.2">
      <c r="B78" s="101" t="s">
        <v>62</v>
      </c>
      <c r="C78" s="102"/>
      <c r="D78" s="102"/>
      <c r="F78" s="78"/>
      <c r="G78" s="75"/>
      <c r="H78" s="75"/>
      <c r="I78" s="75"/>
      <c r="J78" s="75"/>
      <c r="K78" s="75"/>
      <c r="L78" s="75"/>
      <c r="M78" s="78"/>
    </row>
    <row r="79" spans="2:14" s="26" customFormat="1" ht="24" x14ac:dyDescent="0.2">
      <c r="B79" s="46" t="s">
        <v>0</v>
      </c>
      <c r="C79" s="29" t="s">
        <v>1</v>
      </c>
      <c r="D79" s="28" t="s">
        <v>2</v>
      </c>
      <c r="F79" s="79"/>
      <c r="G79" s="82"/>
      <c r="H79" s="82"/>
      <c r="I79" s="82"/>
      <c r="J79" s="82"/>
      <c r="K79" s="82"/>
      <c r="L79" s="82"/>
      <c r="M79" s="79"/>
      <c r="N79" s="67"/>
    </row>
    <row r="80" spans="2:14" x14ac:dyDescent="0.2">
      <c r="B80" s="42" t="s">
        <v>63</v>
      </c>
      <c r="C80" s="11" t="s">
        <v>3</v>
      </c>
      <c r="D80" s="12">
        <v>19618</v>
      </c>
    </row>
    <row r="81" spans="2:14" ht="24" x14ac:dyDescent="0.2">
      <c r="B81" s="22" t="s">
        <v>64</v>
      </c>
      <c r="C81" s="6" t="s">
        <v>4</v>
      </c>
      <c r="D81" s="7">
        <v>24787</v>
      </c>
    </row>
    <row r="82" spans="2:14" ht="24" x14ac:dyDescent="0.2">
      <c r="B82" s="22" t="s">
        <v>65</v>
      </c>
      <c r="C82" s="6" t="s">
        <v>5</v>
      </c>
      <c r="D82" s="7">
        <f>SUM(D83:D86)</f>
        <v>12907</v>
      </c>
    </row>
    <row r="83" spans="2:14" x14ac:dyDescent="0.2">
      <c r="B83" s="47"/>
      <c r="C83" s="35" t="s">
        <v>116</v>
      </c>
      <c r="D83" s="7">
        <v>8266</v>
      </c>
    </row>
    <row r="84" spans="2:14" x14ac:dyDescent="0.2">
      <c r="B84" s="47"/>
      <c r="C84" s="35" t="s">
        <v>117</v>
      </c>
      <c r="D84" s="7">
        <v>111</v>
      </c>
    </row>
    <row r="85" spans="2:14" x14ac:dyDescent="0.2">
      <c r="B85" s="47"/>
      <c r="C85" s="35" t="s">
        <v>119</v>
      </c>
      <c r="D85" s="7">
        <v>2500</v>
      </c>
    </row>
    <row r="86" spans="2:14" x14ac:dyDescent="0.2">
      <c r="B86" s="47"/>
      <c r="C86" s="35" t="s">
        <v>118</v>
      </c>
      <c r="D86" s="7">
        <v>2030</v>
      </c>
    </row>
    <row r="87" spans="2:14" x14ac:dyDescent="0.2">
      <c r="B87" s="22" t="s">
        <v>66</v>
      </c>
      <c r="C87" s="6" t="s">
        <v>6</v>
      </c>
      <c r="D87" s="7">
        <v>5510</v>
      </c>
    </row>
    <row r="88" spans="2:14" ht="24" x14ac:dyDescent="0.2">
      <c r="B88" s="22" t="s">
        <v>67</v>
      </c>
      <c r="C88" s="6" t="s">
        <v>7</v>
      </c>
      <c r="D88" s="7">
        <v>18523</v>
      </c>
    </row>
    <row r="89" spans="2:14" x14ac:dyDescent="0.2">
      <c r="B89" s="98" t="s">
        <v>10</v>
      </c>
      <c r="C89" s="99"/>
      <c r="D89" s="8">
        <f>SUM(D80,D81,D82,D87,D88)</f>
        <v>81345</v>
      </c>
    </row>
    <row r="90" spans="2:14" x14ac:dyDescent="0.2">
      <c r="B90" s="48"/>
      <c r="C90" s="30"/>
      <c r="D90" s="31"/>
    </row>
    <row r="91" spans="2:14" x14ac:dyDescent="0.2">
      <c r="B91" s="101" t="s">
        <v>68</v>
      </c>
      <c r="C91" s="102"/>
      <c r="D91" s="102"/>
    </row>
    <row r="92" spans="2:14" s="26" customFormat="1" ht="24" x14ac:dyDescent="0.2">
      <c r="B92" s="46" t="s">
        <v>0</v>
      </c>
      <c r="C92" s="29" t="s">
        <v>1</v>
      </c>
      <c r="D92" s="28" t="s">
        <v>2</v>
      </c>
      <c r="F92" s="79"/>
      <c r="G92" s="82"/>
      <c r="H92" s="82"/>
      <c r="I92" s="82"/>
      <c r="J92" s="82"/>
      <c r="K92" s="82"/>
      <c r="L92" s="82"/>
      <c r="M92" s="79"/>
      <c r="N92" s="67"/>
    </row>
    <row r="93" spans="2:14" x14ac:dyDescent="0.2">
      <c r="B93" s="22" t="s">
        <v>70</v>
      </c>
      <c r="C93" s="6" t="s">
        <v>95</v>
      </c>
      <c r="D93" s="7">
        <v>24787</v>
      </c>
    </row>
    <row r="94" spans="2:14" x14ac:dyDescent="0.2">
      <c r="B94" s="98" t="s">
        <v>43</v>
      </c>
      <c r="C94" s="99"/>
      <c r="D94" s="8">
        <f>SUM(D93:D93)</f>
        <v>24787</v>
      </c>
    </row>
    <row r="95" spans="2:14" x14ac:dyDescent="0.2">
      <c r="B95" s="48"/>
      <c r="C95" s="30"/>
      <c r="D95" s="31"/>
    </row>
    <row r="96" spans="2:14" x14ac:dyDescent="0.2">
      <c r="B96" s="101" t="s">
        <v>71</v>
      </c>
      <c r="C96" s="102"/>
      <c r="D96" s="102"/>
    </row>
    <row r="97" spans="2:14" s="26" customFormat="1" ht="24" x14ac:dyDescent="0.2">
      <c r="B97" s="46" t="s">
        <v>0</v>
      </c>
      <c r="C97" s="27" t="s">
        <v>1</v>
      </c>
      <c r="D97" s="28" t="s">
        <v>2</v>
      </c>
      <c r="F97" s="79"/>
      <c r="G97" s="82"/>
      <c r="H97" s="82"/>
      <c r="I97" s="82"/>
      <c r="J97" s="82"/>
      <c r="K97" s="82"/>
      <c r="L97" s="82"/>
      <c r="M97" s="79"/>
      <c r="N97" s="67"/>
    </row>
    <row r="98" spans="2:14" ht="24" x14ac:dyDescent="0.2">
      <c r="B98" s="22" t="s">
        <v>72</v>
      </c>
      <c r="C98" s="6" t="s">
        <v>73</v>
      </c>
      <c r="D98" s="7">
        <v>38179</v>
      </c>
    </row>
    <row r="99" spans="2:14" x14ac:dyDescent="0.2">
      <c r="B99" s="89" t="s">
        <v>10</v>
      </c>
      <c r="C99" s="90"/>
      <c r="D99" s="8">
        <f>SUM(D98)</f>
        <v>38179</v>
      </c>
    </row>
    <row r="100" spans="2:14" x14ac:dyDescent="0.2">
      <c r="B100" s="22" t="s">
        <v>74</v>
      </c>
      <c r="C100" s="6" t="s">
        <v>75</v>
      </c>
      <c r="D100" s="7">
        <v>31192</v>
      </c>
    </row>
    <row r="101" spans="2:14" x14ac:dyDescent="0.2">
      <c r="B101" s="22" t="s">
        <v>16</v>
      </c>
      <c r="C101" s="6" t="s">
        <v>17</v>
      </c>
      <c r="D101" s="7">
        <v>6987</v>
      </c>
    </row>
    <row r="102" spans="2:14" x14ac:dyDescent="0.2">
      <c r="B102" s="89" t="s">
        <v>43</v>
      </c>
      <c r="C102" s="90"/>
      <c r="D102" s="8">
        <f>SUM(D100:D101)</f>
        <v>38179</v>
      </c>
    </row>
    <row r="103" spans="2:14" x14ac:dyDescent="0.2">
      <c r="B103" s="58"/>
      <c r="C103" s="59"/>
      <c r="D103" s="60"/>
      <c r="E103" s="61"/>
    </row>
    <row r="104" spans="2:14" x14ac:dyDescent="0.2">
      <c r="B104" s="101" t="s">
        <v>120</v>
      </c>
      <c r="C104" s="102"/>
      <c r="D104" s="102"/>
    </row>
    <row r="105" spans="2:14" s="26" customFormat="1" ht="24" x14ac:dyDescent="0.2">
      <c r="B105" s="46" t="s">
        <v>0</v>
      </c>
      <c r="C105" s="27" t="s">
        <v>1</v>
      </c>
      <c r="D105" s="28" t="s">
        <v>2</v>
      </c>
      <c r="F105" s="79"/>
      <c r="G105" s="82"/>
      <c r="H105" s="82"/>
      <c r="I105" s="82"/>
      <c r="J105" s="82"/>
      <c r="K105" s="82"/>
      <c r="L105" s="82"/>
      <c r="M105" s="79"/>
      <c r="N105" s="67"/>
    </row>
    <row r="106" spans="2:14" ht="24" x14ac:dyDescent="0.2">
      <c r="B106" s="22" t="s">
        <v>72</v>
      </c>
      <c r="C106" s="6" t="s">
        <v>73</v>
      </c>
      <c r="D106" s="7">
        <v>10752</v>
      </c>
    </row>
    <row r="107" spans="2:14" x14ac:dyDescent="0.2">
      <c r="B107" s="89" t="s">
        <v>10</v>
      </c>
      <c r="C107" s="90"/>
      <c r="D107" s="8">
        <f>SUM(D106)</f>
        <v>10752</v>
      </c>
    </row>
    <row r="108" spans="2:14" x14ac:dyDescent="0.2">
      <c r="B108" s="22" t="s">
        <v>74</v>
      </c>
      <c r="C108" s="6" t="s">
        <v>75</v>
      </c>
      <c r="D108" s="7">
        <v>8784</v>
      </c>
    </row>
    <row r="109" spans="2:14" x14ac:dyDescent="0.2">
      <c r="B109" s="22" t="s">
        <v>16</v>
      </c>
      <c r="C109" s="6" t="s">
        <v>17</v>
      </c>
      <c r="D109" s="7">
        <v>1968</v>
      </c>
    </row>
    <row r="110" spans="2:14" x14ac:dyDescent="0.2">
      <c r="B110" s="89" t="s">
        <v>43</v>
      </c>
      <c r="C110" s="90"/>
      <c r="D110" s="8">
        <f>SUM(D108:D109)</f>
        <v>10752</v>
      </c>
    </row>
    <row r="111" spans="2:14" x14ac:dyDescent="0.2">
      <c r="B111" s="48"/>
      <c r="C111" s="30"/>
      <c r="D111" s="31"/>
    </row>
    <row r="112" spans="2:14" x14ac:dyDescent="0.2">
      <c r="B112" s="45"/>
      <c r="C112" s="25"/>
      <c r="D112" s="32"/>
    </row>
    <row r="113" spans="2:13" s="24" customFormat="1" x14ac:dyDescent="0.2">
      <c r="B113" s="101" t="s">
        <v>76</v>
      </c>
      <c r="C113" s="102"/>
      <c r="D113" s="102"/>
      <c r="F113" s="78"/>
      <c r="G113" s="75"/>
      <c r="H113" s="75"/>
      <c r="I113" s="75"/>
      <c r="J113" s="75"/>
      <c r="K113" s="75"/>
      <c r="L113" s="75"/>
      <c r="M113" s="78"/>
    </row>
    <row r="114" spans="2:13" ht="24" x14ac:dyDescent="0.2">
      <c r="B114" s="46" t="s">
        <v>0</v>
      </c>
      <c r="C114" s="29" t="s">
        <v>1</v>
      </c>
      <c r="D114" s="28" t="s">
        <v>2</v>
      </c>
    </row>
    <row r="115" spans="2:13" x14ac:dyDescent="0.2">
      <c r="B115" s="42" t="s">
        <v>52</v>
      </c>
      <c r="C115" s="11" t="s">
        <v>53</v>
      </c>
      <c r="D115" s="12">
        <v>200</v>
      </c>
    </row>
    <row r="116" spans="2:13" x14ac:dyDescent="0.2">
      <c r="B116" s="42" t="s">
        <v>24</v>
      </c>
      <c r="C116" s="11" t="s">
        <v>25</v>
      </c>
      <c r="D116" s="12">
        <v>350</v>
      </c>
    </row>
    <row r="117" spans="2:13" x14ac:dyDescent="0.2">
      <c r="B117" s="42" t="s">
        <v>56</v>
      </c>
      <c r="C117" s="11" t="s">
        <v>40</v>
      </c>
      <c r="D117" s="12">
        <v>150</v>
      </c>
    </row>
    <row r="118" spans="2:13" x14ac:dyDescent="0.2">
      <c r="B118" s="94" t="s">
        <v>43</v>
      </c>
      <c r="C118" s="120"/>
      <c r="D118" s="23">
        <f>SUM(D115:D117)</f>
        <v>700</v>
      </c>
    </row>
    <row r="119" spans="2:13" x14ac:dyDescent="0.2">
      <c r="B119" s="45"/>
      <c r="C119" s="25"/>
      <c r="D119" s="32"/>
    </row>
    <row r="120" spans="2:13" s="24" customFormat="1" x14ac:dyDescent="0.2">
      <c r="B120" s="96" t="s">
        <v>77</v>
      </c>
      <c r="C120" s="97"/>
      <c r="D120" s="97"/>
      <c r="F120" s="78"/>
      <c r="G120" s="75"/>
      <c r="H120" s="75"/>
      <c r="I120" s="75"/>
      <c r="J120" s="75"/>
      <c r="K120" s="75"/>
      <c r="L120" s="75"/>
      <c r="M120" s="78"/>
    </row>
    <row r="121" spans="2:13" ht="24" x14ac:dyDescent="0.2">
      <c r="B121" s="40" t="s">
        <v>0</v>
      </c>
      <c r="C121" s="4" t="s">
        <v>1</v>
      </c>
      <c r="D121" s="5" t="s">
        <v>2</v>
      </c>
    </row>
    <row r="122" spans="2:13" x14ac:dyDescent="0.2">
      <c r="B122" s="22" t="s">
        <v>38</v>
      </c>
      <c r="C122" s="6" t="s">
        <v>39</v>
      </c>
      <c r="D122" s="7">
        <v>750</v>
      </c>
    </row>
    <row r="123" spans="2:13" x14ac:dyDescent="0.2">
      <c r="B123" s="22" t="s">
        <v>56</v>
      </c>
      <c r="C123" s="6" t="s">
        <v>40</v>
      </c>
      <c r="D123" s="7">
        <f>D122*0.27</f>
        <v>202.5</v>
      </c>
    </row>
    <row r="124" spans="2:13" x14ac:dyDescent="0.2">
      <c r="B124" s="89" t="s">
        <v>43</v>
      </c>
      <c r="C124" s="90"/>
      <c r="D124" s="8">
        <f>SUM(D122:D123)</f>
        <v>952.5</v>
      </c>
    </row>
    <row r="125" spans="2:13" x14ac:dyDescent="0.2">
      <c r="B125" s="45"/>
      <c r="C125" s="25"/>
      <c r="D125" s="32"/>
    </row>
    <row r="126" spans="2:13" s="24" customFormat="1" x14ac:dyDescent="0.2">
      <c r="B126" s="101" t="s">
        <v>78</v>
      </c>
      <c r="C126" s="102"/>
      <c r="D126" s="102"/>
      <c r="F126" s="78"/>
      <c r="G126" s="75"/>
      <c r="H126" s="75"/>
      <c r="I126" s="75"/>
      <c r="J126" s="75"/>
      <c r="K126" s="75"/>
      <c r="L126" s="75"/>
      <c r="M126" s="78"/>
    </row>
    <row r="127" spans="2:13" ht="24" x14ac:dyDescent="0.2">
      <c r="B127" s="46" t="s">
        <v>0</v>
      </c>
      <c r="C127" s="29" t="s">
        <v>1</v>
      </c>
      <c r="D127" s="28" t="s">
        <v>2</v>
      </c>
    </row>
    <row r="128" spans="2:13" x14ac:dyDescent="0.2">
      <c r="B128" s="42" t="s">
        <v>28</v>
      </c>
      <c r="C128" s="11" t="s">
        <v>29</v>
      </c>
      <c r="D128" s="12">
        <v>2000</v>
      </c>
    </row>
    <row r="129" spans="2:14" x14ac:dyDescent="0.2">
      <c r="B129" s="42" t="s">
        <v>55</v>
      </c>
      <c r="C129" s="11" t="s">
        <v>35</v>
      </c>
      <c r="D129" s="12">
        <v>800</v>
      </c>
    </row>
    <row r="130" spans="2:14" x14ac:dyDescent="0.2">
      <c r="B130" s="42" t="s">
        <v>56</v>
      </c>
      <c r="C130" s="11" t="s">
        <v>40</v>
      </c>
      <c r="D130" s="12">
        <f>(D128+D129)*0.27</f>
        <v>756</v>
      </c>
    </row>
    <row r="131" spans="2:14" x14ac:dyDescent="0.2">
      <c r="B131" s="94" t="s">
        <v>43</v>
      </c>
      <c r="C131" s="120"/>
      <c r="D131" s="23">
        <f>SUM(D128:D130)</f>
        <v>3556</v>
      </c>
    </row>
    <row r="132" spans="2:14" x14ac:dyDescent="0.2">
      <c r="B132" s="45"/>
      <c r="C132" s="25"/>
      <c r="D132" s="32"/>
    </row>
    <row r="133" spans="2:14" s="24" customFormat="1" x14ac:dyDescent="0.2">
      <c r="B133" s="112" t="s">
        <v>79</v>
      </c>
      <c r="C133" s="113"/>
      <c r="D133" s="113"/>
      <c r="F133" s="78"/>
      <c r="G133" s="75"/>
      <c r="H133" s="75"/>
      <c r="I133" s="75"/>
      <c r="J133" s="75"/>
      <c r="K133" s="75"/>
      <c r="L133" s="75"/>
      <c r="M133" s="78"/>
    </row>
    <row r="134" spans="2:14" s="1" customFormat="1" ht="24" x14ac:dyDescent="0.2">
      <c r="B134" s="40" t="s">
        <v>0</v>
      </c>
      <c r="C134" s="4" t="s">
        <v>1</v>
      </c>
      <c r="D134" s="5" t="s">
        <v>2</v>
      </c>
      <c r="F134" s="80"/>
      <c r="G134" s="83"/>
      <c r="H134" s="83"/>
      <c r="I134" s="83"/>
      <c r="J134" s="83"/>
      <c r="K134" s="83"/>
      <c r="L134" s="83"/>
      <c r="M134" s="80"/>
      <c r="N134" s="77"/>
    </row>
    <row r="135" spans="2:14" x14ac:dyDescent="0.2">
      <c r="B135" s="22" t="s">
        <v>121</v>
      </c>
      <c r="C135" s="6" t="s">
        <v>122</v>
      </c>
      <c r="D135" s="7">
        <v>200</v>
      </c>
    </row>
    <row r="136" spans="2:14" x14ac:dyDescent="0.2">
      <c r="B136" s="22" t="s">
        <v>45</v>
      </c>
      <c r="C136" s="6" t="s">
        <v>8</v>
      </c>
      <c r="D136" s="7">
        <v>500</v>
      </c>
    </row>
    <row r="137" spans="2:14" x14ac:dyDescent="0.2">
      <c r="B137" s="89" t="s">
        <v>10</v>
      </c>
      <c r="C137" s="90"/>
      <c r="D137" s="8">
        <f>SUM(D135:D136)</f>
        <v>700</v>
      </c>
    </row>
    <row r="138" spans="2:14" x14ac:dyDescent="0.2">
      <c r="B138" s="22" t="s">
        <v>11</v>
      </c>
      <c r="C138" s="6" t="s">
        <v>12</v>
      </c>
      <c r="D138" s="7">
        <v>1665</v>
      </c>
    </row>
    <row r="139" spans="2:14" x14ac:dyDescent="0.2">
      <c r="B139" s="22" t="s">
        <v>123</v>
      </c>
      <c r="C139" s="6" t="s">
        <v>124</v>
      </c>
      <c r="D139" s="7">
        <v>75</v>
      </c>
    </row>
    <row r="140" spans="2:14" x14ac:dyDescent="0.2">
      <c r="B140" s="22" t="s">
        <v>16</v>
      </c>
      <c r="C140" s="6" t="s">
        <v>17</v>
      </c>
      <c r="D140" s="7">
        <v>373</v>
      </c>
    </row>
    <row r="141" spans="2:14" x14ac:dyDescent="0.2">
      <c r="B141" s="22" t="s">
        <v>18</v>
      </c>
      <c r="C141" s="6" t="s">
        <v>19</v>
      </c>
      <c r="D141" s="7">
        <v>12</v>
      </c>
    </row>
    <row r="142" spans="2:14" x14ac:dyDescent="0.2">
      <c r="B142" s="22" t="s">
        <v>20</v>
      </c>
      <c r="C142" s="6" t="s">
        <v>21</v>
      </c>
      <c r="D142" s="7">
        <v>13</v>
      </c>
    </row>
    <row r="143" spans="2:14" x14ac:dyDescent="0.2">
      <c r="B143" s="106" t="s">
        <v>92</v>
      </c>
      <c r="C143" s="106"/>
      <c r="D143" s="16">
        <f>SUM(D138:D142)</f>
        <v>2138</v>
      </c>
    </row>
    <row r="144" spans="2:14" x14ac:dyDescent="0.2">
      <c r="B144" s="22" t="s">
        <v>22</v>
      </c>
      <c r="C144" s="6" t="s">
        <v>23</v>
      </c>
      <c r="D144" s="7">
        <v>20</v>
      </c>
    </row>
    <row r="145" spans="2:13" x14ac:dyDescent="0.2">
      <c r="B145" s="22" t="s">
        <v>50</v>
      </c>
      <c r="C145" s="6" t="s">
        <v>125</v>
      </c>
      <c r="D145" s="7">
        <v>10</v>
      </c>
    </row>
    <row r="146" spans="2:13" x14ac:dyDescent="0.2">
      <c r="B146" s="22" t="s">
        <v>52</v>
      </c>
      <c r="C146" s="6" t="s">
        <v>53</v>
      </c>
      <c r="D146" s="7">
        <v>750</v>
      </c>
    </row>
    <row r="147" spans="2:13" x14ac:dyDescent="0.2">
      <c r="B147" s="22" t="s">
        <v>24</v>
      </c>
      <c r="C147" s="6" t="s">
        <v>25</v>
      </c>
      <c r="D147" s="7">
        <v>4000</v>
      </c>
    </row>
    <row r="148" spans="2:13" x14ac:dyDescent="0.2">
      <c r="B148" s="22" t="s">
        <v>28</v>
      </c>
      <c r="C148" s="6" t="s">
        <v>29</v>
      </c>
      <c r="D148" s="7">
        <v>120</v>
      </c>
    </row>
    <row r="149" spans="2:13" x14ac:dyDescent="0.2">
      <c r="B149" s="22" t="s">
        <v>32</v>
      </c>
      <c r="C149" s="6" t="s">
        <v>126</v>
      </c>
      <c r="D149" s="7">
        <v>150</v>
      </c>
    </row>
    <row r="150" spans="2:13" x14ac:dyDescent="0.2">
      <c r="B150" s="22" t="s">
        <v>127</v>
      </c>
      <c r="C150" s="6" t="s">
        <v>128</v>
      </c>
      <c r="D150" s="7">
        <v>250</v>
      </c>
    </row>
    <row r="151" spans="2:13" x14ac:dyDescent="0.2">
      <c r="B151" s="22" t="s">
        <v>55</v>
      </c>
      <c r="C151" s="6" t="s">
        <v>35</v>
      </c>
      <c r="D151" s="7">
        <v>700</v>
      </c>
    </row>
    <row r="152" spans="2:13" x14ac:dyDescent="0.2">
      <c r="B152" s="22" t="s">
        <v>106</v>
      </c>
      <c r="C152" s="6" t="s">
        <v>107</v>
      </c>
      <c r="D152" s="7">
        <v>400</v>
      </c>
    </row>
    <row r="153" spans="2:13" x14ac:dyDescent="0.2">
      <c r="B153" s="22" t="s">
        <v>36</v>
      </c>
      <c r="C153" s="6" t="s">
        <v>37</v>
      </c>
      <c r="D153" s="7">
        <v>250</v>
      </c>
    </row>
    <row r="154" spans="2:13" x14ac:dyDescent="0.2">
      <c r="B154" s="22" t="s">
        <v>38</v>
      </c>
      <c r="C154" s="6" t="s">
        <v>39</v>
      </c>
      <c r="D154" s="7">
        <v>650</v>
      </c>
    </row>
    <row r="155" spans="2:13" x14ac:dyDescent="0.2">
      <c r="B155" s="22" t="s">
        <v>56</v>
      </c>
      <c r="C155" s="6" t="s">
        <v>40</v>
      </c>
      <c r="D155" s="7">
        <f>(SUM(D144:D154))*0.27</f>
        <v>1971.0000000000002</v>
      </c>
    </row>
    <row r="156" spans="2:13" x14ac:dyDescent="0.2">
      <c r="B156" s="107" t="s">
        <v>91</v>
      </c>
      <c r="C156" s="108"/>
      <c r="D156" s="16">
        <f>SUM(D144:D155)</f>
        <v>9271</v>
      </c>
    </row>
    <row r="157" spans="2:13" x14ac:dyDescent="0.2">
      <c r="B157" s="89" t="s">
        <v>43</v>
      </c>
      <c r="C157" s="90"/>
      <c r="D157" s="8">
        <f>D143+D156</f>
        <v>11409</v>
      </c>
    </row>
    <row r="158" spans="2:13" x14ac:dyDescent="0.2">
      <c r="B158" s="45"/>
      <c r="C158" s="25"/>
      <c r="D158" s="32"/>
    </row>
    <row r="160" spans="2:13" s="24" customFormat="1" x14ac:dyDescent="0.2">
      <c r="B160" s="116" t="s">
        <v>135</v>
      </c>
      <c r="C160" s="117"/>
      <c r="D160" s="117"/>
      <c r="F160" s="78"/>
      <c r="G160" s="75"/>
      <c r="H160" s="75"/>
      <c r="I160" s="75"/>
      <c r="J160" s="75"/>
      <c r="K160" s="75"/>
      <c r="L160" s="75"/>
      <c r="M160" s="78"/>
    </row>
    <row r="161" spans="2:13" s="67" customFormat="1" ht="24" x14ac:dyDescent="0.2">
      <c r="B161" s="40" t="s">
        <v>0</v>
      </c>
      <c r="C161" s="4" t="s">
        <v>1</v>
      </c>
      <c r="D161" s="5" t="s">
        <v>2</v>
      </c>
      <c r="F161" s="79"/>
      <c r="G161" s="82"/>
      <c r="H161" s="82"/>
      <c r="I161" s="82"/>
      <c r="J161" s="82"/>
      <c r="K161" s="82"/>
      <c r="L161" s="82"/>
      <c r="M161" s="79"/>
    </row>
    <row r="162" spans="2:13" s="24" customFormat="1" ht="24" x14ac:dyDescent="0.2">
      <c r="B162" s="63" t="s">
        <v>129</v>
      </c>
      <c r="C162" s="64" t="s">
        <v>130</v>
      </c>
      <c r="D162" s="65">
        <v>11252</v>
      </c>
      <c r="F162" s="78"/>
      <c r="G162" s="75"/>
      <c r="H162" s="75"/>
      <c r="I162" s="75"/>
      <c r="J162" s="75"/>
      <c r="K162" s="75"/>
      <c r="L162" s="75"/>
      <c r="M162" s="78"/>
    </row>
    <row r="163" spans="2:13" s="24" customFormat="1" x14ac:dyDescent="0.2">
      <c r="B163" s="118" t="s">
        <v>10</v>
      </c>
      <c r="C163" s="119"/>
      <c r="D163" s="68">
        <f>SUM(D162)</f>
        <v>11252</v>
      </c>
      <c r="F163" s="78"/>
      <c r="G163" s="75"/>
      <c r="H163" s="75"/>
      <c r="I163" s="75"/>
      <c r="J163" s="75"/>
      <c r="K163" s="75"/>
      <c r="L163" s="75"/>
      <c r="M163" s="78"/>
    </row>
    <row r="164" spans="2:13" s="24" customFormat="1" ht="24" x14ac:dyDescent="0.2">
      <c r="B164" s="69" t="s">
        <v>101</v>
      </c>
      <c r="C164" s="70" t="s">
        <v>102</v>
      </c>
      <c r="D164" s="71">
        <v>5196</v>
      </c>
      <c r="F164" s="78"/>
      <c r="G164" s="75"/>
      <c r="H164" s="75"/>
      <c r="I164" s="75"/>
      <c r="J164" s="75"/>
      <c r="K164" s="75"/>
      <c r="L164" s="75"/>
      <c r="M164" s="78"/>
    </row>
    <row r="165" spans="2:13" s="24" customFormat="1" x14ac:dyDescent="0.2">
      <c r="B165" s="63" t="s">
        <v>16</v>
      </c>
      <c r="C165" s="64" t="s">
        <v>17</v>
      </c>
      <c r="D165" s="65">
        <v>1144</v>
      </c>
      <c r="F165" s="78"/>
      <c r="G165" s="75"/>
      <c r="H165" s="75"/>
      <c r="I165" s="75"/>
      <c r="J165" s="75"/>
      <c r="K165" s="75"/>
      <c r="L165" s="75"/>
      <c r="M165" s="78"/>
    </row>
    <row r="166" spans="2:13" s="24" customFormat="1" x14ac:dyDescent="0.2">
      <c r="B166" s="63" t="s">
        <v>24</v>
      </c>
      <c r="C166" s="64" t="s">
        <v>25</v>
      </c>
      <c r="D166" s="65">
        <v>1600</v>
      </c>
      <c r="F166" s="78"/>
      <c r="G166" s="75"/>
      <c r="H166" s="75"/>
      <c r="I166" s="75"/>
      <c r="J166" s="75"/>
      <c r="K166" s="75"/>
      <c r="L166" s="75"/>
      <c r="M166" s="78"/>
    </row>
    <row r="167" spans="2:13" s="24" customFormat="1" x14ac:dyDescent="0.2">
      <c r="B167" s="63" t="s">
        <v>81</v>
      </c>
      <c r="C167" s="64" t="s">
        <v>82</v>
      </c>
      <c r="D167" s="65">
        <v>118</v>
      </c>
      <c r="F167" s="78"/>
      <c r="G167" s="75"/>
      <c r="H167" s="75"/>
      <c r="I167" s="75"/>
      <c r="J167" s="75"/>
      <c r="K167" s="75"/>
      <c r="L167" s="75"/>
      <c r="M167" s="78"/>
    </row>
    <row r="168" spans="2:13" s="24" customFormat="1" x14ac:dyDescent="0.2">
      <c r="B168" s="63" t="s">
        <v>26</v>
      </c>
      <c r="C168" s="64" t="s">
        <v>27</v>
      </c>
      <c r="D168" s="65">
        <v>100</v>
      </c>
      <c r="F168" s="78"/>
      <c r="G168" s="75"/>
      <c r="H168" s="75"/>
      <c r="I168" s="75"/>
      <c r="J168" s="75"/>
      <c r="K168" s="75"/>
      <c r="L168" s="75"/>
      <c r="M168" s="78"/>
    </row>
    <row r="169" spans="2:13" s="24" customFormat="1" x14ac:dyDescent="0.2">
      <c r="B169" s="63" t="s">
        <v>103</v>
      </c>
      <c r="C169" s="64" t="s">
        <v>104</v>
      </c>
      <c r="D169" s="65">
        <v>350</v>
      </c>
      <c r="F169" s="78"/>
      <c r="G169" s="75"/>
      <c r="H169" s="75"/>
      <c r="I169" s="75"/>
      <c r="J169" s="75"/>
      <c r="K169" s="75"/>
      <c r="L169" s="75"/>
      <c r="M169" s="78"/>
    </row>
    <row r="170" spans="2:13" s="24" customFormat="1" x14ac:dyDescent="0.2">
      <c r="B170" s="63" t="s">
        <v>106</v>
      </c>
      <c r="C170" s="64" t="s">
        <v>107</v>
      </c>
      <c r="D170" s="65">
        <v>1100</v>
      </c>
      <c r="F170" s="78"/>
      <c r="G170" s="75"/>
      <c r="H170" s="75"/>
      <c r="I170" s="75"/>
      <c r="J170" s="75"/>
      <c r="K170" s="75"/>
      <c r="L170" s="75"/>
      <c r="M170" s="78"/>
    </row>
    <row r="171" spans="2:13" s="24" customFormat="1" x14ac:dyDescent="0.2">
      <c r="B171" s="63" t="s">
        <v>38</v>
      </c>
      <c r="C171" s="64" t="s">
        <v>39</v>
      </c>
      <c r="D171" s="65">
        <v>600</v>
      </c>
      <c r="F171" s="78"/>
      <c r="G171" s="75"/>
      <c r="H171" s="75"/>
      <c r="I171" s="75"/>
      <c r="J171" s="75"/>
      <c r="K171" s="75"/>
      <c r="L171" s="75"/>
      <c r="M171" s="78"/>
    </row>
    <row r="172" spans="2:13" s="24" customFormat="1" x14ac:dyDescent="0.2">
      <c r="B172" s="63" t="s">
        <v>56</v>
      </c>
      <c r="C172" s="64" t="s">
        <v>40</v>
      </c>
      <c r="D172" s="65">
        <f>(SUM(D166:D171))*0.27</f>
        <v>1044.3600000000001</v>
      </c>
      <c r="F172" s="78"/>
      <c r="G172" s="75"/>
      <c r="H172" s="75"/>
      <c r="I172" s="75"/>
      <c r="J172" s="75"/>
      <c r="K172" s="75"/>
      <c r="L172" s="75"/>
      <c r="M172" s="78"/>
    </row>
    <row r="173" spans="2:13" s="24" customFormat="1" ht="12.75" customHeight="1" x14ac:dyDescent="0.2">
      <c r="B173" s="89" t="s">
        <v>43</v>
      </c>
      <c r="C173" s="90"/>
      <c r="D173" s="8">
        <f>SUM(D164:D172)</f>
        <v>11252.36</v>
      </c>
      <c r="F173" s="78"/>
      <c r="G173" s="75"/>
      <c r="H173" s="75"/>
      <c r="I173" s="75"/>
      <c r="J173" s="75"/>
      <c r="K173" s="75"/>
      <c r="L173" s="75"/>
      <c r="M173" s="78"/>
    </row>
    <row r="174" spans="2:13" s="24" customFormat="1" x14ac:dyDescent="0.2">
      <c r="B174" s="72"/>
      <c r="C174" s="73"/>
      <c r="D174" s="74"/>
      <c r="F174" s="78"/>
      <c r="G174" s="75"/>
      <c r="H174" s="75"/>
      <c r="I174" s="75"/>
      <c r="J174" s="75"/>
      <c r="K174" s="75"/>
      <c r="L174" s="75"/>
      <c r="M174" s="78"/>
    </row>
    <row r="176" spans="2:13" s="24" customFormat="1" x14ac:dyDescent="0.2">
      <c r="B176" s="116" t="s">
        <v>131</v>
      </c>
      <c r="C176" s="117"/>
      <c r="D176" s="117"/>
      <c r="F176" s="78"/>
      <c r="G176" s="75"/>
      <c r="H176" s="75"/>
      <c r="I176" s="75"/>
      <c r="J176" s="75"/>
      <c r="K176" s="75"/>
      <c r="L176" s="75"/>
      <c r="M176" s="78"/>
    </row>
    <row r="177" spans="2:13" s="67" customFormat="1" ht="24" x14ac:dyDescent="0.2">
      <c r="B177" s="40" t="s">
        <v>0</v>
      </c>
      <c r="C177" s="4" t="s">
        <v>1</v>
      </c>
      <c r="D177" s="5" t="s">
        <v>2</v>
      </c>
      <c r="F177" s="79"/>
      <c r="G177" s="82"/>
      <c r="H177" s="82"/>
      <c r="I177" s="82"/>
      <c r="J177" s="82"/>
      <c r="K177" s="82"/>
      <c r="L177" s="82"/>
      <c r="M177" s="79"/>
    </row>
    <row r="178" spans="2:13" s="24" customFormat="1" ht="24" x14ac:dyDescent="0.2">
      <c r="B178" s="63" t="s">
        <v>129</v>
      </c>
      <c r="C178" s="64" t="s">
        <v>130</v>
      </c>
      <c r="D178" s="65">
        <v>2653</v>
      </c>
      <c r="F178" s="78"/>
      <c r="G178" s="75"/>
      <c r="H178" s="75"/>
      <c r="I178" s="75"/>
      <c r="J178" s="75"/>
      <c r="K178" s="75"/>
      <c r="L178" s="75"/>
      <c r="M178" s="78"/>
    </row>
    <row r="179" spans="2:13" s="24" customFormat="1" x14ac:dyDescent="0.2">
      <c r="B179" s="118" t="s">
        <v>10</v>
      </c>
      <c r="C179" s="119"/>
      <c r="D179" s="68">
        <f>SUM(D178)</f>
        <v>2653</v>
      </c>
      <c r="F179" s="78"/>
      <c r="G179" s="75"/>
      <c r="H179" s="75"/>
      <c r="I179" s="75"/>
      <c r="J179" s="75"/>
      <c r="K179" s="75"/>
      <c r="L179" s="75"/>
      <c r="M179" s="78"/>
    </row>
    <row r="180" spans="2:13" s="24" customFormat="1" ht="24" x14ac:dyDescent="0.2">
      <c r="B180" s="69" t="s">
        <v>101</v>
      </c>
      <c r="C180" s="70" t="s">
        <v>102</v>
      </c>
      <c r="D180" s="71">
        <v>1000</v>
      </c>
      <c r="F180" s="78"/>
      <c r="G180" s="75"/>
      <c r="H180" s="75"/>
      <c r="I180" s="75"/>
      <c r="J180" s="75"/>
      <c r="K180" s="75"/>
      <c r="L180" s="75"/>
      <c r="M180" s="78"/>
    </row>
    <row r="181" spans="2:13" s="24" customFormat="1" x14ac:dyDescent="0.2">
      <c r="B181" s="63" t="s">
        <v>16</v>
      </c>
      <c r="C181" s="64" t="s">
        <v>17</v>
      </c>
      <c r="D181" s="65">
        <v>220</v>
      </c>
      <c r="F181" s="78"/>
      <c r="G181" s="75"/>
      <c r="H181" s="75"/>
      <c r="I181" s="75"/>
      <c r="J181" s="75"/>
      <c r="K181" s="75"/>
      <c r="L181" s="75"/>
      <c r="M181" s="78"/>
    </row>
    <row r="182" spans="2:13" s="24" customFormat="1" x14ac:dyDescent="0.2">
      <c r="B182" s="63" t="s">
        <v>24</v>
      </c>
      <c r="C182" s="64" t="s">
        <v>25</v>
      </c>
      <c r="D182" s="65">
        <v>300</v>
      </c>
      <c r="F182" s="78"/>
      <c r="G182" s="75"/>
      <c r="H182" s="75"/>
      <c r="I182" s="75"/>
      <c r="J182" s="75"/>
      <c r="K182" s="75"/>
      <c r="L182" s="75"/>
      <c r="M182" s="78"/>
    </row>
    <row r="183" spans="2:13" s="24" customFormat="1" x14ac:dyDescent="0.2">
      <c r="B183" s="63" t="s">
        <v>26</v>
      </c>
      <c r="C183" s="64" t="s">
        <v>27</v>
      </c>
      <c r="D183" s="65">
        <v>58</v>
      </c>
      <c r="F183" s="78"/>
      <c r="G183" s="75"/>
      <c r="H183" s="75"/>
      <c r="I183" s="75"/>
      <c r="J183" s="75"/>
      <c r="K183" s="75"/>
      <c r="L183" s="75"/>
      <c r="M183" s="78"/>
    </row>
    <row r="184" spans="2:13" s="24" customFormat="1" x14ac:dyDescent="0.2">
      <c r="B184" s="63" t="s">
        <v>103</v>
      </c>
      <c r="C184" s="64" t="s">
        <v>104</v>
      </c>
      <c r="D184" s="65">
        <v>200</v>
      </c>
      <c r="F184" s="78"/>
      <c r="G184" s="75"/>
      <c r="H184" s="75"/>
      <c r="I184" s="75"/>
      <c r="J184" s="75"/>
      <c r="K184" s="75"/>
      <c r="L184" s="75"/>
      <c r="M184" s="78"/>
    </row>
    <row r="185" spans="2:13" s="24" customFormat="1" x14ac:dyDescent="0.2">
      <c r="B185" s="63" t="s">
        <v>106</v>
      </c>
      <c r="C185" s="64" t="s">
        <v>107</v>
      </c>
      <c r="D185" s="65">
        <v>300</v>
      </c>
      <c r="F185" s="78"/>
      <c r="G185" s="75"/>
      <c r="H185" s="75"/>
      <c r="I185" s="75"/>
      <c r="J185" s="75"/>
      <c r="K185" s="75"/>
      <c r="L185" s="75"/>
      <c r="M185" s="78"/>
    </row>
    <row r="186" spans="2:13" s="24" customFormat="1" x14ac:dyDescent="0.2">
      <c r="B186" s="63" t="s">
        <v>38</v>
      </c>
      <c r="C186" s="64" t="s">
        <v>39</v>
      </c>
      <c r="D186" s="65">
        <v>270</v>
      </c>
      <c r="F186" s="78"/>
      <c r="G186" s="75"/>
      <c r="H186" s="75"/>
      <c r="I186" s="75"/>
      <c r="J186" s="75"/>
      <c r="K186" s="75"/>
      <c r="L186" s="75"/>
      <c r="M186" s="78"/>
    </row>
    <row r="187" spans="2:13" s="24" customFormat="1" x14ac:dyDescent="0.2">
      <c r="B187" s="63" t="s">
        <v>56</v>
      </c>
      <c r="C187" s="64" t="s">
        <v>40</v>
      </c>
      <c r="D187" s="65">
        <f>(SUM(D182:D186))*0.27</f>
        <v>304.56</v>
      </c>
      <c r="F187" s="78"/>
      <c r="G187" s="75"/>
      <c r="H187" s="75"/>
      <c r="I187" s="75"/>
      <c r="J187" s="75"/>
      <c r="K187" s="75"/>
      <c r="L187" s="75"/>
      <c r="M187" s="78"/>
    </row>
    <row r="188" spans="2:13" s="24" customFormat="1" ht="12.75" customHeight="1" x14ac:dyDescent="0.2">
      <c r="B188" s="89" t="s">
        <v>43</v>
      </c>
      <c r="C188" s="90"/>
      <c r="D188" s="8">
        <f>SUM(D180:D187)</f>
        <v>2652.56</v>
      </c>
      <c r="F188" s="78"/>
      <c r="G188" s="75"/>
      <c r="H188" s="75"/>
      <c r="I188" s="75"/>
      <c r="J188" s="75"/>
      <c r="K188" s="75"/>
      <c r="L188" s="75"/>
      <c r="M188" s="78"/>
    </row>
    <row r="190" spans="2:13" x14ac:dyDescent="0.2">
      <c r="B190" s="45"/>
      <c r="C190" s="38"/>
      <c r="D190" s="32"/>
    </row>
    <row r="191" spans="2:13" s="24" customFormat="1" x14ac:dyDescent="0.2">
      <c r="B191" s="101" t="s">
        <v>132</v>
      </c>
      <c r="C191" s="102"/>
      <c r="D191" s="102"/>
      <c r="F191" s="78"/>
      <c r="G191" s="75"/>
      <c r="H191" s="75"/>
      <c r="I191" s="75"/>
      <c r="J191" s="75"/>
      <c r="K191" s="75"/>
      <c r="L191" s="75"/>
      <c r="M191" s="78"/>
    </row>
    <row r="192" spans="2:13" ht="24" x14ac:dyDescent="0.2">
      <c r="B192" s="46" t="s">
        <v>0</v>
      </c>
      <c r="C192" s="29" t="s">
        <v>1</v>
      </c>
      <c r="D192" s="28" t="s">
        <v>2</v>
      </c>
    </row>
    <row r="193" spans="2:13" ht="24" x14ac:dyDescent="0.2">
      <c r="B193" s="42" t="s">
        <v>69</v>
      </c>
      <c r="C193" s="11" t="s">
        <v>133</v>
      </c>
      <c r="D193" s="12">
        <v>206</v>
      </c>
    </row>
    <row r="194" spans="2:13" x14ac:dyDescent="0.2">
      <c r="B194" s="94" t="s">
        <v>43</v>
      </c>
      <c r="C194" s="120"/>
      <c r="D194" s="23">
        <f>SUM(D193:D193)</f>
        <v>206</v>
      </c>
    </row>
    <row r="195" spans="2:13" x14ac:dyDescent="0.2">
      <c r="B195" s="45"/>
      <c r="C195" s="38"/>
      <c r="D195" s="32"/>
    </row>
    <row r="196" spans="2:13" x14ac:dyDescent="0.2">
      <c r="B196" s="101" t="s">
        <v>134</v>
      </c>
      <c r="C196" s="102"/>
      <c r="D196" s="102"/>
    </row>
    <row r="197" spans="2:13" ht="24" x14ac:dyDescent="0.2">
      <c r="B197" s="46" t="s">
        <v>0</v>
      </c>
      <c r="C197" s="29" t="s">
        <v>1</v>
      </c>
      <c r="D197" s="28" t="s">
        <v>2</v>
      </c>
    </row>
    <row r="198" spans="2:13" x14ac:dyDescent="0.2">
      <c r="B198" s="22" t="s">
        <v>11</v>
      </c>
      <c r="C198" s="6" t="s">
        <v>12</v>
      </c>
      <c r="D198" s="7">
        <v>3352</v>
      </c>
    </row>
    <row r="199" spans="2:13" x14ac:dyDescent="0.2">
      <c r="B199" s="22" t="s">
        <v>123</v>
      </c>
      <c r="C199" s="6" t="s">
        <v>124</v>
      </c>
      <c r="D199" s="7">
        <v>149</v>
      </c>
    </row>
    <row r="200" spans="2:13" x14ac:dyDescent="0.2">
      <c r="B200" s="22" t="s">
        <v>16</v>
      </c>
      <c r="C200" s="6" t="s">
        <v>17</v>
      </c>
      <c r="D200" s="7">
        <v>750</v>
      </c>
    </row>
    <row r="201" spans="2:13" x14ac:dyDescent="0.2">
      <c r="B201" s="22" t="s">
        <v>18</v>
      </c>
      <c r="C201" s="6" t="s">
        <v>19</v>
      </c>
      <c r="D201" s="7">
        <v>25</v>
      </c>
    </row>
    <row r="202" spans="2:13" x14ac:dyDescent="0.2">
      <c r="B202" s="22" t="s">
        <v>20</v>
      </c>
      <c r="C202" s="6" t="s">
        <v>21</v>
      </c>
      <c r="D202" s="7">
        <v>26</v>
      </c>
    </row>
    <row r="203" spans="2:13" x14ac:dyDescent="0.2">
      <c r="B203" s="121" t="s">
        <v>92</v>
      </c>
      <c r="C203" s="122"/>
      <c r="D203" s="16">
        <f>SUM(D198:D202)</f>
        <v>4302</v>
      </c>
    </row>
    <row r="204" spans="2:13" x14ac:dyDescent="0.2">
      <c r="B204" s="89" t="s">
        <v>43</v>
      </c>
      <c r="C204" s="90"/>
      <c r="D204" s="8">
        <f>D203</f>
        <v>4302</v>
      </c>
    </row>
    <row r="205" spans="2:13" s="24" customFormat="1" x14ac:dyDescent="0.2">
      <c r="B205" s="62"/>
      <c r="C205" s="38"/>
      <c r="D205" s="32"/>
      <c r="F205" s="78"/>
      <c r="G205" s="75"/>
      <c r="H205" s="75"/>
      <c r="I205" s="75"/>
      <c r="J205" s="75"/>
      <c r="K205" s="75"/>
      <c r="L205" s="75"/>
      <c r="M205" s="78"/>
    </row>
    <row r="206" spans="2:13" x14ac:dyDescent="0.2">
      <c r="B206" s="101" t="s">
        <v>136</v>
      </c>
      <c r="C206" s="102"/>
      <c r="D206" s="102"/>
    </row>
    <row r="207" spans="2:13" ht="24" x14ac:dyDescent="0.2">
      <c r="B207" s="46" t="s">
        <v>0</v>
      </c>
      <c r="C207" s="29" t="s">
        <v>1</v>
      </c>
      <c r="D207" s="28" t="s">
        <v>2</v>
      </c>
    </row>
    <row r="208" spans="2:13" x14ac:dyDescent="0.2">
      <c r="B208" s="42" t="s">
        <v>45</v>
      </c>
      <c r="C208" s="11" t="s">
        <v>8</v>
      </c>
      <c r="D208" s="12">
        <v>600</v>
      </c>
    </row>
    <row r="209" spans="2:13" x14ac:dyDescent="0.2">
      <c r="B209" s="114" t="s">
        <v>10</v>
      </c>
      <c r="C209" s="115"/>
      <c r="D209" s="36">
        <f>SUM(D208:D208)</f>
        <v>600</v>
      </c>
    </row>
    <row r="210" spans="2:13" x14ac:dyDescent="0.2">
      <c r="B210" s="22" t="s">
        <v>11</v>
      </c>
      <c r="C210" s="6" t="s">
        <v>12</v>
      </c>
      <c r="D210" s="7">
        <v>2272</v>
      </c>
    </row>
    <row r="211" spans="2:13" x14ac:dyDescent="0.2">
      <c r="B211" s="22" t="s">
        <v>123</v>
      </c>
      <c r="C211" s="6" t="s">
        <v>124</v>
      </c>
      <c r="D211" s="7">
        <v>75</v>
      </c>
    </row>
    <row r="212" spans="2:13" x14ac:dyDescent="0.2">
      <c r="B212" s="22" t="s">
        <v>16</v>
      </c>
      <c r="C212" s="6" t="s">
        <v>17</v>
      </c>
      <c r="D212" s="7">
        <v>508</v>
      </c>
    </row>
    <row r="213" spans="2:13" x14ac:dyDescent="0.2">
      <c r="B213" s="22" t="s">
        <v>18</v>
      </c>
      <c r="C213" s="6" t="s">
        <v>19</v>
      </c>
      <c r="D213" s="7">
        <v>12</v>
      </c>
    </row>
    <row r="214" spans="2:13" x14ac:dyDescent="0.2">
      <c r="B214" s="22" t="s">
        <v>20</v>
      </c>
      <c r="C214" s="6" t="s">
        <v>21</v>
      </c>
      <c r="D214" s="7">
        <v>13</v>
      </c>
    </row>
    <row r="215" spans="2:13" x14ac:dyDescent="0.2">
      <c r="B215" s="121" t="s">
        <v>92</v>
      </c>
      <c r="C215" s="122"/>
      <c r="D215" s="16">
        <f>SUM(D210:D214)</f>
        <v>2880</v>
      </c>
    </row>
    <row r="216" spans="2:13" x14ac:dyDescent="0.2">
      <c r="B216" s="22" t="s">
        <v>50</v>
      </c>
      <c r="C216" s="6" t="s">
        <v>125</v>
      </c>
      <c r="D216" s="7">
        <v>50</v>
      </c>
    </row>
    <row r="217" spans="2:13" x14ac:dyDescent="0.2">
      <c r="B217" s="22" t="s">
        <v>52</v>
      </c>
      <c r="C217" s="6" t="s">
        <v>53</v>
      </c>
      <c r="D217" s="7">
        <v>150</v>
      </c>
    </row>
    <row r="218" spans="2:13" x14ac:dyDescent="0.2">
      <c r="B218" s="22" t="s">
        <v>24</v>
      </c>
      <c r="C218" s="6" t="s">
        <v>25</v>
      </c>
      <c r="D218" s="7">
        <v>700</v>
      </c>
    </row>
    <row r="219" spans="2:13" s="24" customFormat="1" x14ac:dyDescent="0.2">
      <c r="B219" s="63" t="s">
        <v>81</v>
      </c>
      <c r="C219" s="64" t="s">
        <v>82</v>
      </c>
      <c r="D219" s="65">
        <v>150</v>
      </c>
      <c r="F219" s="78"/>
      <c r="G219" s="75"/>
      <c r="H219" s="75"/>
      <c r="I219" s="75"/>
      <c r="J219" s="75"/>
      <c r="K219" s="75"/>
      <c r="L219" s="75"/>
      <c r="M219" s="78"/>
    </row>
    <row r="220" spans="2:13" s="24" customFormat="1" x14ac:dyDescent="0.2">
      <c r="B220" s="63" t="s">
        <v>26</v>
      </c>
      <c r="C220" s="64" t="s">
        <v>27</v>
      </c>
      <c r="D220" s="65">
        <v>10</v>
      </c>
      <c r="F220" s="78"/>
      <c r="G220" s="75"/>
      <c r="H220" s="75"/>
      <c r="I220" s="75"/>
      <c r="J220" s="75"/>
      <c r="K220" s="75"/>
      <c r="L220" s="75"/>
      <c r="M220" s="78"/>
    </row>
    <row r="221" spans="2:13" x14ac:dyDescent="0.2">
      <c r="B221" s="22" t="s">
        <v>28</v>
      </c>
      <c r="C221" s="6" t="s">
        <v>29</v>
      </c>
      <c r="D221" s="7">
        <v>80</v>
      </c>
    </row>
    <row r="222" spans="2:13" x14ac:dyDescent="0.2">
      <c r="B222" s="22" t="s">
        <v>32</v>
      </c>
      <c r="C222" s="6" t="s">
        <v>126</v>
      </c>
      <c r="D222" s="7">
        <v>50</v>
      </c>
    </row>
    <row r="223" spans="2:13" x14ac:dyDescent="0.2">
      <c r="B223" s="22" t="s">
        <v>55</v>
      </c>
      <c r="C223" s="6" t="s">
        <v>35</v>
      </c>
      <c r="D223" s="7">
        <v>60</v>
      </c>
    </row>
    <row r="224" spans="2:13" x14ac:dyDescent="0.2">
      <c r="B224" s="22" t="s">
        <v>106</v>
      </c>
      <c r="C224" s="6" t="s">
        <v>107</v>
      </c>
      <c r="D224" s="7">
        <v>800</v>
      </c>
    </row>
    <row r="225" spans="2:4" x14ac:dyDescent="0.2">
      <c r="B225" s="22" t="s">
        <v>56</v>
      </c>
      <c r="C225" s="6" t="s">
        <v>40</v>
      </c>
      <c r="D225" s="7">
        <f>(SUM(D216:D224))*0.27</f>
        <v>553.5</v>
      </c>
    </row>
    <row r="226" spans="2:4" x14ac:dyDescent="0.2">
      <c r="B226" s="92" t="s">
        <v>91</v>
      </c>
      <c r="C226" s="95"/>
      <c r="D226" s="16">
        <f>SUM(D216:D225)</f>
        <v>2603.5</v>
      </c>
    </row>
    <row r="227" spans="2:4" x14ac:dyDescent="0.2">
      <c r="B227" s="89" t="s">
        <v>43</v>
      </c>
      <c r="C227" s="90"/>
      <c r="D227" s="8">
        <f>D215+D226</f>
        <v>5483.5</v>
      </c>
    </row>
    <row r="229" spans="2:4" x14ac:dyDescent="0.2">
      <c r="B229" s="101" t="s">
        <v>80</v>
      </c>
      <c r="C229" s="102"/>
      <c r="D229" s="102"/>
    </row>
    <row r="230" spans="2:4" ht="24" x14ac:dyDescent="0.2">
      <c r="B230" s="46" t="s">
        <v>0</v>
      </c>
      <c r="C230" s="29" t="s">
        <v>1</v>
      </c>
      <c r="D230" s="28" t="s">
        <v>2</v>
      </c>
    </row>
    <row r="231" spans="2:4" x14ac:dyDescent="0.2">
      <c r="B231" s="22" t="s">
        <v>22</v>
      </c>
      <c r="C231" s="6" t="s">
        <v>23</v>
      </c>
      <c r="D231" s="7">
        <v>250</v>
      </c>
    </row>
    <row r="232" spans="2:4" x14ac:dyDescent="0.2">
      <c r="B232" s="22" t="s">
        <v>24</v>
      </c>
      <c r="C232" s="6" t="s">
        <v>25</v>
      </c>
      <c r="D232" s="7">
        <v>300</v>
      </c>
    </row>
    <row r="233" spans="2:4" x14ac:dyDescent="0.2">
      <c r="B233" s="22" t="s">
        <v>28</v>
      </c>
      <c r="C233" s="6" t="s">
        <v>29</v>
      </c>
      <c r="D233" s="7">
        <v>100</v>
      </c>
    </row>
    <row r="234" spans="2:4" x14ac:dyDescent="0.2">
      <c r="B234" s="22" t="s">
        <v>30</v>
      </c>
      <c r="C234" s="6" t="s">
        <v>31</v>
      </c>
      <c r="D234" s="7">
        <v>50</v>
      </c>
    </row>
    <row r="235" spans="2:4" x14ac:dyDescent="0.2">
      <c r="B235" s="22" t="s">
        <v>32</v>
      </c>
      <c r="C235" s="6" t="s">
        <v>126</v>
      </c>
      <c r="D235" s="7">
        <v>40</v>
      </c>
    </row>
    <row r="236" spans="2:4" x14ac:dyDescent="0.2">
      <c r="B236" s="22" t="s">
        <v>106</v>
      </c>
      <c r="C236" s="6" t="s">
        <v>107</v>
      </c>
      <c r="D236" s="7">
        <v>400</v>
      </c>
    </row>
    <row r="237" spans="2:4" x14ac:dyDescent="0.2">
      <c r="B237" s="22" t="s">
        <v>38</v>
      </c>
      <c r="C237" s="6" t="s">
        <v>39</v>
      </c>
      <c r="D237" s="7">
        <v>200</v>
      </c>
    </row>
    <row r="238" spans="2:4" x14ac:dyDescent="0.2">
      <c r="B238" s="22" t="s">
        <v>56</v>
      </c>
      <c r="C238" s="6" t="s">
        <v>40</v>
      </c>
      <c r="D238" s="7">
        <f>(SUM(D231:D237))*0.27</f>
        <v>361.8</v>
      </c>
    </row>
    <row r="239" spans="2:4" x14ac:dyDescent="0.2">
      <c r="B239" s="92" t="s">
        <v>91</v>
      </c>
      <c r="C239" s="95"/>
      <c r="D239" s="16">
        <f>SUM(D231:D238)</f>
        <v>1701.8</v>
      </c>
    </row>
    <row r="240" spans="2:4" x14ac:dyDescent="0.2">
      <c r="B240" s="89" t="s">
        <v>43</v>
      </c>
      <c r="C240" s="90"/>
      <c r="D240" s="8">
        <f>D239</f>
        <v>1701.8</v>
      </c>
    </row>
    <row r="241" spans="2:14" s="24" customFormat="1" x14ac:dyDescent="0.2">
      <c r="B241" s="45"/>
      <c r="C241" s="25"/>
      <c r="D241" s="32"/>
      <c r="F241" s="78"/>
      <c r="G241" s="75"/>
      <c r="H241" s="75"/>
      <c r="I241" s="75"/>
      <c r="J241" s="75"/>
      <c r="K241" s="75"/>
      <c r="L241" s="75"/>
      <c r="M241" s="78"/>
    </row>
    <row r="242" spans="2:14" s="24" customFormat="1" x14ac:dyDescent="0.2">
      <c r="B242" s="110" t="s">
        <v>85</v>
      </c>
      <c r="C242" s="111"/>
      <c r="D242" s="111"/>
      <c r="F242" s="78"/>
      <c r="G242" s="82"/>
      <c r="H242" s="82"/>
      <c r="I242" s="75"/>
      <c r="J242" s="75"/>
      <c r="K242" s="75"/>
      <c r="L242" s="75"/>
      <c r="M242" s="78"/>
    </row>
    <row r="243" spans="2:14" s="26" customFormat="1" ht="24" x14ac:dyDescent="0.2">
      <c r="B243" s="46" t="s">
        <v>0</v>
      </c>
      <c r="C243" s="29" t="s">
        <v>1</v>
      </c>
      <c r="D243" s="28" t="s">
        <v>2</v>
      </c>
      <c r="F243" s="79"/>
      <c r="G243" s="75"/>
      <c r="H243" s="75"/>
      <c r="I243" s="82"/>
      <c r="J243" s="82"/>
      <c r="K243" s="82"/>
      <c r="L243" s="82"/>
      <c r="M243" s="79"/>
      <c r="N243" s="67"/>
    </row>
    <row r="244" spans="2:14" x14ac:dyDescent="0.2">
      <c r="B244" s="22" t="s">
        <v>54</v>
      </c>
      <c r="C244" s="6" t="s">
        <v>34</v>
      </c>
      <c r="D244" s="7">
        <v>1700</v>
      </c>
    </row>
    <row r="245" spans="2:14" x14ac:dyDescent="0.2">
      <c r="B245" s="22" t="s">
        <v>56</v>
      </c>
      <c r="C245" s="6" t="s">
        <v>40</v>
      </c>
      <c r="D245" s="7">
        <f>D244*0.27</f>
        <v>459.00000000000006</v>
      </c>
    </row>
    <row r="246" spans="2:14" x14ac:dyDescent="0.2">
      <c r="B246" s="103" t="s">
        <v>91</v>
      </c>
      <c r="C246" s="109"/>
      <c r="D246" s="16">
        <f>SUM(D244:D245)</f>
        <v>2159</v>
      </c>
    </row>
    <row r="247" spans="2:14" x14ac:dyDescent="0.2">
      <c r="B247" s="105" t="s">
        <v>43</v>
      </c>
      <c r="C247" s="90"/>
      <c r="D247" s="33">
        <f>SUM(D246)</f>
        <v>2159</v>
      </c>
    </row>
    <row r="248" spans="2:14" x14ac:dyDescent="0.2">
      <c r="B248" s="45"/>
      <c r="C248" s="25"/>
      <c r="D248" s="32"/>
    </row>
    <row r="249" spans="2:14" s="24" customFormat="1" x14ac:dyDescent="0.2">
      <c r="B249" s="45"/>
      <c r="C249" s="38"/>
      <c r="D249" s="32"/>
      <c r="F249" s="78"/>
      <c r="G249" s="75"/>
      <c r="H249" s="75"/>
      <c r="I249" s="75"/>
      <c r="J249" s="75"/>
      <c r="K249" s="75"/>
      <c r="L249" s="75"/>
      <c r="M249" s="78"/>
    </row>
    <row r="250" spans="2:14" s="24" customFormat="1" x14ac:dyDescent="0.2">
      <c r="B250" s="110" t="s">
        <v>139</v>
      </c>
      <c r="C250" s="111"/>
      <c r="D250" s="111"/>
      <c r="F250" s="78"/>
      <c r="G250" s="82"/>
      <c r="H250" s="82"/>
      <c r="I250" s="75"/>
      <c r="J250" s="75"/>
      <c r="K250" s="75"/>
      <c r="L250" s="75"/>
      <c r="M250" s="78"/>
    </row>
    <row r="251" spans="2:14" s="26" customFormat="1" ht="24" x14ac:dyDescent="0.2">
      <c r="B251" s="46" t="s">
        <v>0</v>
      </c>
      <c r="C251" s="29" t="s">
        <v>1</v>
      </c>
      <c r="D251" s="28" t="s">
        <v>2</v>
      </c>
      <c r="F251" s="79"/>
      <c r="G251" s="75"/>
      <c r="H251" s="75"/>
      <c r="I251" s="82"/>
      <c r="J251" s="82"/>
      <c r="K251" s="82"/>
      <c r="L251" s="82"/>
      <c r="M251" s="79"/>
      <c r="N251" s="67"/>
    </row>
    <row r="252" spans="2:14" x14ac:dyDescent="0.2">
      <c r="B252" s="22" t="s">
        <v>54</v>
      </c>
      <c r="C252" s="6" t="s">
        <v>34</v>
      </c>
      <c r="D252" s="7">
        <v>450</v>
      </c>
    </row>
    <row r="253" spans="2:14" x14ac:dyDescent="0.2">
      <c r="B253" s="22" t="s">
        <v>56</v>
      </c>
      <c r="C253" s="6" t="s">
        <v>40</v>
      </c>
      <c r="D253" s="7">
        <f>D252*0.27</f>
        <v>121.50000000000001</v>
      </c>
    </row>
    <row r="254" spans="2:14" x14ac:dyDescent="0.2">
      <c r="B254" s="103" t="s">
        <v>91</v>
      </c>
      <c r="C254" s="109"/>
      <c r="D254" s="16">
        <f>SUM(D252:D253)</f>
        <v>571.5</v>
      </c>
    </row>
    <row r="255" spans="2:14" x14ac:dyDescent="0.2">
      <c r="B255" s="105" t="s">
        <v>43</v>
      </c>
      <c r="C255" s="90"/>
      <c r="D255" s="33">
        <f>SUM(D254)</f>
        <v>571.5</v>
      </c>
    </row>
    <row r="256" spans="2:14" x14ac:dyDescent="0.2">
      <c r="B256" s="45"/>
      <c r="C256" s="38"/>
      <c r="D256" s="32"/>
    </row>
    <row r="257" spans="2:14" s="24" customFormat="1" x14ac:dyDescent="0.2">
      <c r="B257" s="110" t="s">
        <v>140</v>
      </c>
      <c r="C257" s="111"/>
      <c r="D257" s="111"/>
      <c r="F257" s="78"/>
      <c r="G257" s="82"/>
      <c r="H257" s="82"/>
      <c r="I257" s="75"/>
      <c r="J257" s="75"/>
      <c r="K257" s="75"/>
      <c r="L257" s="75"/>
      <c r="M257" s="78"/>
    </row>
    <row r="258" spans="2:14" s="26" customFormat="1" ht="24" x14ac:dyDescent="0.2">
      <c r="B258" s="46" t="s">
        <v>0</v>
      </c>
      <c r="C258" s="29" t="s">
        <v>1</v>
      </c>
      <c r="D258" s="28" t="s">
        <v>2</v>
      </c>
      <c r="F258" s="79"/>
      <c r="G258" s="75"/>
      <c r="H258" s="75"/>
      <c r="I258" s="82"/>
      <c r="J258" s="82"/>
      <c r="K258" s="82"/>
      <c r="L258" s="82"/>
      <c r="M258" s="79"/>
      <c r="N258" s="67"/>
    </row>
    <row r="259" spans="2:14" ht="24" x14ac:dyDescent="0.2">
      <c r="B259" s="42" t="s">
        <v>69</v>
      </c>
      <c r="C259" s="11" t="s">
        <v>133</v>
      </c>
      <c r="D259" s="7">
        <v>582</v>
      </c>
    </row>
    <row r="260" spans="2:14" x14ac:dyDescent="0.2">
      <c r="B260" s="103" t="s">
        <v>91</v>
      </c>
      <c r="C260" s="109"/>
      <c r="D260" s="16">
        <f>SUM(D259:D259)</f>
        <v>582</v>
      </c>
    </row>
    <row r="261" spans="2:14" x14ac:dyDescent="0.2">
      <c r="B261" s="105" t="s">
        <v>43</v>
      </c>
      <c r="C261" s="90"/>
      <c r="D261" s="33">
        <f>SUM(D260)</f>
        <v>582</v>
      </c>
    </row>
    <row r="262" spans="2:14" ht="20.25" customHeight="1" x14ac:dyDescent="0.2"/>
    <row r="263" spans="2:14" x14ac:dyDescent="0.2">
      <c r="B263" s="96" t="s">
        <v>86</v>
      </c>
      <c r="C263" s="97"/>
      <c r="D263" s="97"/>
    </row>
    <row r="264" spans="2:14" ht="24" x14ac:dyDescent="0.2">
      <c r="B264" s="40" t="s">
        <v>0</v>
      </c>
      <c r="C264" s="4" t="s">
        <v>1</v>
      </c>
      <c r="D264" s="5" t="s">
        <v>2</v>
      </c>
    </row>
    <row r="265" spans="2:14" x14ac:dyDescent="0.2">
      <c r="B265" s="42" t="s">
        <v>174</v>
      </c>
      <c r="C265" s="11" t="s">
        <v>175</v>
      </c>
      <c r="D265" s="12">
        <v>81</v>
      </c>
    </row>
    <row r="266" spans="2:14" x14ac:dyDescent="0.2">
      <c r="B266" s="114" t="s">
        <v>10</v>
      </c>
      <c r="C266" s="115"/>
      <c r="D266" s="36">
        <f>SUM(D265:D265)</f>
        <v>81</v>
      </c>
    </row>
    <row r="267" spans="2:14" x14ac:dyDescent="0.2">
      <c r="B267" s="22" t="s">
        <v>54</v>
      </c>
      <c r="C267" s="6" t="s">
        <v>34</v>
      </c>
      <c r="D267" s="7">
        <v>151</v>
      </c>
    </row>
    <row r="268" spans="2:14" x14ac:dyDescent="0.2">
      <c r="B268" s="22" t="s">
        <v>56</v>
      </c>
      <c r="C268" s="6" t="s">
        <v>40</v>
      </c>
      <c r="D268" s="7">
        <f>(D267)*0.27</f>
        <v>40.770000000000003</v>
      </c>
    </row>
    <row r="269" spans="2:14" x14ac:dyDescent="0.2">
      <c r="B269" s="103" t="s">
        <v>96</v>
      </c>
      <c r="C269" s="104"/>
      <c r="D269" s="16">
        <f>SUM(D267:D268)</f>
        <v>191.77</v>
      </c>
    </row>
    <row r="270" spans="2:14" x14ac:dyDescent="0.2">
      <c r="B270" s="89" t="s">
        <v>43</v>
      </c>
      <c r="C270" s="90"/>
      <c r="D270" s="8">
        <f>SUM(D269)</f>
        <v>191.77</v>
      </c>
    </row>
    <row r="271" spans="2:14" x14ac:dyDescent="0.2">
      <c r="B271" s="50"/>
      <c r="C271" s="34"/>
      <c r="D271" s="21"/>
    </row>
    <row r="272" spans="2:14" s="24" customFormat="1" x14ac:dyDescent="0.2">
      <c r="B272" s="110" t="s">
        <v>141</v>
      </c>
      <c r="C272" s="111"/>
      <c r="D272" s="111"/>
      <c r="F272" s="78"/>
      <c r="G272" s="82"/>
      <c r="H272" s="82"/>
      <c r="I272" s="75"/>
      <c r="J272" s="75"/>
      <c r="K272" s="75"/>
      <c r="L272" s="75"/>
      <c r="M272" s="78"/>
    </row>
    <row r="273" spans="2:14" s="26" customFormat="1" ht="24" x14ac:dyDescent="0.2">
      <c r="B273" s="46" t="s">
        <v>0</v>
      </c>
      <c r="C273" s="29" t="s">
        <v>1</v>
      </c>
      <c r="D273" s="28" t="s">
        <v>2</v>
      </c>
      <c r="F273" s="79"/>
      <c r="G273" s="75"/>
      <c r="H273" s="75"/>
      <c r="I273" s="82"/>
      <c r="J273" s="82"/>
      <c r="K273" s="82"/>
      <c r="L273" s="82"/>
      <c r="M273" s="79"/>
      <c r="N273" s="67"/>
    </row>
    <row r="274" spans="2:14" ht="24" x14ac:dyDescent="0.2">
      <c r="B274" s="42" t="s">
        <v>69</v>
      </c>
      <c r="C274" s="11" t="s">
        <v>133</v>
      </c>
      <c r="D274" s="7">
        <v>600</v>
      </c>
    </row>
    <row r="275" spans="2:14" x14ac:dyDescent="0.2">
      <c r="B275" s="103" t="s">
        <v>91</v>
      </c>
      <c r="C275" s="109"/>
      <c r="D275" s="16">
        <f>SUM(D274:D274)</f>
        <v>600</v>
      </c>
    </row>
    <row r="276" spans="2:14" x14ac:dyDescent="0.2">
      <c r="B276" s="105" t="s">
        <v>43</v>
      </c>
      <c r="C276" s="90"/>
      <c r="D276" s="33">
        <f>SUM(D275)</f>
        <v>600</v>
      </c>
    </row>
    <row r="277" spans="2:14" s="61" customFormat="1" x14ac:dyDescent="0.2">
      <c r="B277" s="87"/>
      <c r="C277" s="59"/>
      <c r="D277" s="88"/>
      <c r="F277" s="85"/>
      <c r="G277" s="86"/>
      <c r="H277" s="86"/>
      <c r="I277" s="86"/>
      <c r="J277" s="86"/>
      <c r="K277" s="86"/>
      <c r="L277" s="86"/>
      <c r="M277" s="85"/>
    </row>
    <row r="278" spans="2:14" s="61" customFormat="1" x14ac:dyDescent="0.2">
      <c r="B278" s="87"/>
      <c r="C278" s="59"/>
      <c r="D278" s="88"/>
      <c r="F278" s="85"/>
      <c r="G278" s="86"/>
      <c r="H278" s="86"/>
      <c r="I278" s="86"/>
      <c r="J278" s="86"/>
      <c r="K278" s="86"/>
      <c r="L278" s="86"/>
      <c r="M278" s="85"/>
    </row>
    <row r="279" spans="2:14" ht="20.25" customHeight="1" x14ac:dyDescent="0.2"/>
    <row r="280" spans="2:14" s="24" customFormat="1" x14ac:dyDescent="0.2">
      <c r="B280" s="112" t="s">
        <v>143</v>
      </c>
      <c r="C280" s="113"/>
      <c r="D280" s="113"/>
      <c r="F280" s="78"/>
      <c r="G280" s="75"/>
      <c r="H280" s="75"/>
      <c r="I280" s="75"/>
      <c r="J280" s="75"/>
      <c r="K280" s="75"/>
      <c r="L280" s="75"/>
      <c r="M280" s="78"/>
    </row>
    <row r="281" spans="2:14" s="1" customFormat="1" ht="24" x14ac:dyDescent="0.2">
      <c r="B281" s="40" t="s">
        <v>0</v>
      </c>
      <c r="C281" s="4" t="s">
        <v>1</v>
      </c>
      <c r="D281" s="5" t="s">
        <v>2</v>
      </c>
      <c r="F281" s="80"/>
      <c r="G281" s="83"/>
      <c r="H281" s="83"/>
      <c r="I281" s="83"/>
      <c r="J281" s="83"/>
      <c r="K281" s="83"/>
      <c r="L281" s="83"/>
      <c r="M281" s="80"/>
      <c r="N281" s="77"/>
    </row>
    <row r="282" spans="2:14" x14ac:dyDescent="0.2">
      <c r="B282" s="22" t="s">
        <v>11</v>
      </c>
      <c r="C282" s="6" t="s">
        <v>12</v>
      </c>
      <c r="D282" s="7">
        <v>2817</v>
      </c>
    </row>
    <row r="283" spans="2:14" x14ac:dyDescent="0.2">
      <c r="B283" s="22" t="s">
        <v>123</v>
      </c>
      <c r="C283" s="6" t="s">
        <v>124</v>
      </c>
      <c r="D283" s="7">
        <v>149</v>
      </c>
    </row>
    <row r="284" spans="2:14" x14ac:dyDescent="0.2">
      <c r="B284" s="22" t="s">
        <v>16</v>
      </c>
      <c r="C284" s="6" t="s">
        <v>17</v>
      </c>
      <c r="D284" s="7">
        <v>629</v>
      </c>
    </row>
    <row r="285" spans="2:14" x14ac:dyDescent="0.2">
      <c r="B285" s="22" t="s">
        <v>18</v>
      </c>
      <c r="C285" s="6" t="s">
        <v>19</v>
      </c>
      <c r="D285" s="7">
        <v>25</v>
      </c>
    </row>
    <row r="286" spans="2:14" x14ac:dyDescent="0.2">
      <c r="B286" s="22" t="s">
        <v>20</v>
      </c>
      <c r="C286" s="6" t="s">
        <v>21</v>
      </c>
      <c r="D286" s="7">
        <v>26</v>
      </c>
    </row>
    <row r="287" spans="2:14" x14ac:dyDescent="0.2">
      <c r="B287" s="106" t="s">
        <v>92</v>
      </c>
      <c r="C287" s="106"/>
      <c r="D287" s="16">
        <f>SUM(D282:D286)</f>
        <v>3646</v>
      </c>
    </row>
    <row r="288" spans="2:14" x14ac:dyDescent="0.2">
      <c r="B288" s="22" t="s">
        <v>52</v>
      </c>
      <c r="C288" s="6" t="s">
        <v>53</v>
      </c>
      <c r="D288" s="7">
        <v>700</v>
      </c>
    </row>
    <row r="289" spans="2:13" x14ac:dyDescent="0.2">
      <c r="B289" s="22" t="s">
        <v>24</v>
      </c>
      <c r="C289" s="6" t="s">
        <v>25</v>
      </c>
      <c r="D289" s="7">
        <v>250</v>
      </c>
    </row>
    <row r="290" spans="2:13" x14ac:dyDescent="0.2">
      <c r="B290" s="22" t="s">
        <v>55</v>
      </c>
      <c r="C290" s="6" t="s">
        <v>35</v>
      </c>
      <c r="D290" s="7">
        <v>200</v>
      </c>
    </row>
    <row r="291" spans="2:13" x14ac:dyDescent="0.2">
      <c r="B291" s="22" t="s">
        <v>106</v>
      </c>
      <c r="C291" s="6" t="s">
        <v>107</v>
      </c>
      <c r="D291" s="7">
        <v>150</v>
      </c>
    </row>
    <row r="292" spans="2:13" x14ac:dyDescent="0.2">
      <c r="B292" s="22" t="s">
        <v>36</v>
      </c>
      <c r="C292" s="6" t="s">
        <v>37</v>
      </c>
      <c r="D292" s="7">
        <v>100</v>
      </c>
    </row>
    <row r="293" spans="2:13" x14ac:dyDescent="0.2">
      <c r="B293" s="22" t="s">
        <v>56</v>
      </c>
      <c r="C293" s="6" t="s">
        <v>40</v>
      </c>
      <c r="D293" s="7">
        <f>(SUM(D288:D292))*0.27</f>
        <v>378</v>
      </c>
    </row>
    <row r="294" spans="2:13" x14ac:dyDescent="0.2">
      <c r="B294" s="107" t="s">
        <v>91</v>
      </c>
      <c r="C294" s="108"/>
      <c r="D294" s="16">
        <f>SUM(D288:D293)</f>
        <v>1778</v>
      </c>
    </row>
    <row r="295" spans="2:13" x14ac:dyDescent="0.2">
      <c r="B295" s="89" t="s">
        <v>43</v>
      </c>
      <c r="C295" s="90"/>
      <c r="D295" s="8">
        <f>D287+D294</f>
        <v>5424</v>
      </c>
    </row>
    <row r="296" spans="2:13" s="66" customFormat="1" x14ac:dyDescent="0.2">
      <c r="F296" s="81"/>
      <c r="G296" s="84"/>
      <c r="H296" s="84"/>
      <c r="I296" s="84"/>
      <c r="J296" s="84"/>
      <c r="K296" s="84"/>
      <c r="L296" s="84"/>
      <c r="M296" s="81"/>
    </row>
    <row r="297" spans="2:13" s="66" customFormat="1" x14ac:dyDescent="0.2">
      <c r="F297" s="81"/>
      <c r="G297" s="84"/>
      <c r="H297" s="84"/>
      <c r="I297" s="84"/>
      <c r="J297" s="84"/>
      <c r="K297" s="84"/>
      <c r="L297" s="84"/>
      <c r="M297" s="81"/>
    </row>
    <row r="298" spans="2:13" s="24" customFormat="1" x14ac:dyDescent="0.2">
      <c r="B298" s="96" t="s">
        <v>87</v>
      </c>
      <c r="C298" s="97"/>
      <c r="D298" s="97"/>
      <c r="F298" s="78"/>
      <c r="G298" s="75"/>
      <c r="H298" s="75"/>
      <c r="I298" s="75"/>
      <c r="J298" s="75"/>
      <c r="K298" s="75"/>
      <c r="L298" s="75"/>
      <c r="M298" s="78"/>
    </row>
    <row r="299" spans="2:13" s="24" customFormat="1" ht="24" x14ac:dyDescent="0.2">
      <c r="B299" s="40" t="s">
        <v>0</v>
      </c>
      <c r="C299" s="4" t="s">
        <v>1</v>
      </c>
      <c r="D299" s="5" t="s">
        <v>2</v>
      </c>
      <c r="F299" s="78"/>
      <c r="G299" s="75"/>
      <c r="H299" s="75"/>
      <c r="I299" s="75"/>
      <c r="J299" s="75"/>
      <c r="K299" s="75"/>
      <c r="L299" s="75"/>
      <c r="M299" s="78"/>
    </row>
    <row r="300" spans="2:13" ht="24" x14ac:dyDescent="0.2">
      <c r="B300" s="22" t="s">
        <v>88</v>
      </c>
      <c r="C300" s="6" t="s">
        <v>171</v>
      </c>
      <c r="D300" s="7">
        <v>400</v>
      </c>
    </row>
    <row r="301" spans="2:13" x14ac:dyDescent="0.2">
      <c r="B301" s="89" t="s">
        <v>10</v>
      </c>
      <c r="C301" s="90"/>
      <c r="D301" s="8">
        <f>SUM(D300:D300)</f>
        <v>400</v>
      </c>
    </row>
    <row r="302" spans="2:13" s="24" customFormat="1" x14ac:dyDescent="0.2">
      <c r="B302" s="22" t="s">
        <v>144</v>
      </c>
      <c r="C302" s="35" t="s">
        <v>145</v>
      </c>
      <c r="D302" s="7">
        <v>600</v>
      </c>
      <c r="F302" s="78"/>
      <c r="G302" s="75"/>
      <c r="H302" s="75"/>
      <c r="I302" s="75"/>
      <c r="J302" s="75"/>
      <c r="K302" s="75"/>
      <c r="L302" s="75"/>
      <c r="M302" s="78"/>
    </row>
    <row r="303" spans="2:13" s="24" customFormat="1" x14ac:dyDescent="0.2">
      <c r="B303" s="22" t="s">
        <v>150</v>
      </c>
      <c r="C303" s="35" t="s">
        <v>151</v>
      </c>
      <c r="D303" s="7">
        <v>800</v>
      </c>
      <c r="F303" s="78"/>
      <c r="G303" s="75"/>
      <c r="H303" s="75"/>
      <c r="I303" s="75"/>
      <c r="J303" s="75"/>
      <c r="K303" s="75"/>
      <c r="L303" s="75"/>
      <c r="M303" s="78"/>
    </row>
    <row r="304" spans="2:13" s="24" customFormat="1" ht="24" x14ac:dyDescent="0.2">
      <c r="B304" s="22" t="s">
        <v>146</v>
      </c>
      <c r="C304" s="35" t="s">
        <v>147</v>
      </c>
      <c r="D304" s="7">
        <v>3500</v>
      </c>
      <c r="F304" s="78"/>
      <c r="G304" s="75"/>
      <c r="H304" s="75"/>
      <c r="I304" s="75"/>
      <c r="J304" s="75"/>
      <c r="K304" s="75"/>
      <c r="L304" s="75"/>
      <c r="M304" s="78"/>
    </row>
    <row r="305" spans="2:13" s="24" customFormat="1" ht="24" x14ac:dyDescent="0.2">
      <c r="B305" s="22" t="s">
        <v>148</v>
      </c>
      <c r="C305" s="35" t="s">
        <v>149</v>
      </c>
      <c r="D305" s="7">
        <v>3100</v>
      </c>
      <c r="F305" s="78"/>
      <c r="G305" s="75"/>
      <c r="H305" s="75"/>
      <c r="I305" s="75"/>
      <c r="J305" s="75"/>
      <c r="K305" s="75"/>
      <c r="L305" s="75"/>
      <c r="M305" s="78"/>
    </row>
    <row r="306" spans="2:13" s="24" customFormat="1" x14ac:dyDescent="0.2">
      <c r="B306" s="89" t="s">
        <v>43</v>
      </c>
      <c r="C306" s="90"/>
      <c r="D306" s="8">
        <f>SUM(D302:D305)</f>
        <v>8000</v>
      </c>
      <c r="F306" s="78"/>
      <c r="G306" s="75"/>
      <c r="H306" s="75"/>
      <c r="I306" s="75"/>
      <c r="J306" s="75"/>
      <c r="K306" s="75"/>
      <c r="L306" s="75"/>
      <c r="M306" s="78"/>
    </row>
    <row r="307" spans="2:13" s="24" customFormat="1" x14ac:dyDescent="0.2">
      <c r="B307" s="45"/>
      <c r="C307" s="25"/>
      <c r="D307" s="32"/>
      <c r="F307" s="78"/>
      <c r="G307" s="75"/>
      <c r="H307" s="75"/>
      <c r="I307" s="75"/>
      <c r="J307" s="75"/>
      <c r="K307" s="75"/>
      <c r="L307" s="75"/>
      <c r="M307" s="78"/>
    </row>
    <row r="308" spans="2:13" s="24" customFormat="1" x14ac:dyDescent="0.2">
      <c r="B308" s="45"/>
      <c r="C308" s="25"/>
      <c r="D308" s="32"/>
      <c r="F308" s="78"/>
      <c r="G308" s="75"/>
      <c r="H308" s="75"/>
      <c r="I308" s="75"/>
      <c r="J308" s="75"/>
      <c r="K308" s="75"/>
      <c r="L308" s="75"/>
      <c r="M308" s="78"/>
    </row>
    <row r="309" spans="2:13" x14ac:dyDescent="0.2">
      <c r="B309" s="96" t="s">
        <v>152</v>
      </c>
      <c r="C309" s="97"/>
      <c r="D309" s="97"/>
    </row>
    <row r="310" spans="2:13" ht="24" x14ac:dyDescent="0.2">
      <c r="B310" s="40" t="s">
        <v>0</v>
      </c>
      <c r="C310" s="4" t="s">
        <v>1</v>
      </c>
      <c r="D310" s="5" t="s">
        <v>2</v>
      </c>
    </row>
    <row r="311" spans="2:13" x14ac:dyDescent="0.2">
      <c r="B311" s="22" t="s">
        <v>153</v>
      </c>
      <c r="C311" s="6" t="s">
        <v>154</v>
      </c>
      <c r="D311" s="7">
        <v>900</v>
      </c>
    </row>
    <row r="312" spans="2:13" x14ac:dyDescent="0.2">
      <c r="B312" s="89" t="s">
        <v>10</v>
      </c>
      <c r="C312" s="90"/>
      <c r="D312" s="8">
        <f>SUM(D311:D311)</f>
        <v>900</v>
      </c>
    </row>
    <row r="313" spans="2:13" s="24" customFormat="1" x14ac:dyDescent="0.2">
      <c r="B313" s="45"/>
      <c r="C313" s="25"/>
      <c r="D313" s="32"/>
      <c r="F313" s="78"/>
      <c r="G313" s="75"/>
      <c r="H313" s="75"/>
      <c r="I313" s="75"/>
      <c r="J313" s="75"/>
      <c r="K313" s="75"/>
      <c r="L313" s="75"/>
      <c r="M313" s="78"/>
    </row>
    <row r="314" spans="2:13" s="24" customFormat="1" x14ac:dyDescent="0.2">
      <c r="B314" s="45"/>
      <c r="C314" s="25"/>
      <c r="D314" s="32"/>
      <c r="F314" s="78"/>
      <c r="G314" s="75"/>
      <c r="H314" s="75"/>
      <c r="I314" s="75"/>
      <c r="J314" s="75"/>
      <c r="K314" s="75"/>
      <c r="L314" s="75"/>
      <c r="M314" s="78"/>
    </row>
    <row r="315" spans="2:13" x14ac:dyDescent="0.2">
      <c r="B315" s="44"/>
      <c r="C315" s="17"/>
      <c r="D315" s="21"/>
    </row>
    <row r="316" spans="2:13" x14ac:dyDescent="0.2">
      <c r="B316" s="96" t="s">
        <v>89</v>
      </c>
      <c r="C316" s="97"/>
      <c r="D316" s="97"/>
    </row>
    <row r="317" spans="2:13" ht="24" x14ac:dyDescent="0.2">
      <c r="B317" s="40" t="s">
        <v>0</v>
      </c>
      <c r="C317" s="4" t="s">
        <v>1</v>
      </c>
      <c r="D317" s="5" t="s">
        <v>2</v>
      </c>
    </row>
    <row r="318" spans="2:13" x14ac:dyDescent="0.2">
      <c r="B318" s="22" t="s">
        <v>155</v>
      </c>
      <c r="C318" s="6" t="s">
        <v>156</v>
      </c>
      <c r="D318" s="7">
        <v>560</v>
      </c>
    </row>
    <row r="319" spans="2:13" x14ac:dyDescent="0.2">
      <c r="B319" s="22" t="s">
        <v>157</v>
      </c>
      <c r="C319" s="6" t="s">
        <v>158</v>
      </c>
      <c r="D319" s="7">
        <v>4000</v>
      </c>
    </row>
    <row r="320" spans="2:13" x14ac:dyDescent="0.2">
      <c r="B320" s="22" t="s">
        <v>159</v>
      </c>
      <c r="C320" s="6" t="s">
        <v>160</v>
      </c>
      <c r="D320" s="7">
        <v>20</v>
      </c>
    </row>
    <row r="321" spans="2:4" ht="12" customHeight="1" x14ac:dyDescent="0.2">
      <c r="B321" s="22" t="s">
        <v>161</v>
      </c>
      <c r="C321" s="6" t="s">
        <v>162</v>
      </c>
      <c r="D321" s="7">
        <v>2550</v>
      </c>
    </row>
    <row r="322" spans="2:4" ht="14.25" customHeight="1" x14ac:dyDescent="0.2">
      <c r="B322" s="22" t="s">
        <v>90</v>
      </c>
      <c r="C322" s="6" t="s">
        <v>163</v>
      </c>
      <c r="D322" s="7">
        <v>810</v>
      </c>
    </row>
    <row r="323" spans="2:4" x14ac:dyDescent="0.2">
      <c r="B323" s="22" t="s">
        <v>164</v>
      </c>
      <c r="C323" s="6" t="s">
        <v>165</v>
      </c>
      <c r="D323" s="7">
        <v>60</v>
      </c>
    </row>
    <row r="324" spans="2:4" x14ac:dyDescent="0.2">
      <c r="B324" s="22" t="s">
        <v>166</v>
      </c>
      <c r="C324" s="6" t="s">
        <v>167</v>
      </c>
      <c r="D324" s="7">
        <v>40</v>
      </c>
    </row>
    <row r="325" spans="2:4" x14ac:dyDescent="0.2">
      <c r="B325" s="22" t="s">
        <v>168</v>
      </c>
      <c r="C325" s="6" t="s">
        <v>169</v>
      </c>
      <c r="D325" s="7">
        <v>200</v>
      </c>
    </row>
    <row r="326" spans="2:4" x14ac:dyDescent="0.2">
      <c r="B326" s="89" t="s">
        <v>10</v>
      </c>
      <c r="C326" s="90"/>
      <c r="D326" s="8">
        <f>SUM(D318:D325)</f>
        <v>8240</v>
      </c>
    </row>
    <row r="329" spans="2:4" x14ac:dyDescent="0.2">
      <c r="B329" s="22"/>
      <c r="C329" s="6" t="s">
        <v>170</v>
      </c>
      <c r="D329" s="7">
        <v>200</v>
      </c>
    </row>
  </sheetData>
  <mergeCells count="85">
    <mergeCell ref="B46:C46"/>
    <mergeCell ref="B124:C124"/>
    <mergeCell ref="B120:D120"/>
    <mergeCell ref="B118:C118"/>
    <mergeCell ref="B113:D113"/>
    <mergeCell ref="B78:D78"/>
    <mergeCell ref="B75:C75"/>
    <mergeCell ref="B104:D104"/>
    <mergeCell ref="B107:C107"/>
    <mergeCell ref="B110:C110"/>
    <mergeCell ref="B96:D96"/>
    <mergeCell ref="B94:C94"/>
    <mergeCell ref="B91:D91"/>
    <mergeCell ref="B89:C89"/>
    <mergeCell ref="B102:C102"/>
    <mergeCell ref="B74:C74"/>
    <mergeCell ref="B137:C137"/>
    <mergeCell ref="B133:D133"/>
    <mergeCell ref="B131:C131"/>
    <mergeCell ref="B126:D126"/>
    <mergeCell ref="B163:C163"/>
    <mergeCell ref="B143:C143"/>
    <mergeCell ref="B160:D160"/>
    <mergeCell ref="B157:C157"/>
    <mergeCell ref="B156:C156"/>
    <mergeCell ref="B173:C173"/>
    <mergeCell ref="B176:D176"/>
    <mergeCell ref="B209:C209"/>
    <mergeCell ref="B229:D229"/>
    <mergeCell ref="B239:C239"/>
    <mergeCell ref="B179:C179"/>
    <mergeCell ref="B188:C188"/>
    <mergeCell ref="B191:D191"/>
    <mergeCell ref="B194:C194"/>
    <mergeCell ref="B196:D196"/>
    <mergeCell ref="B203:C203"/>
    <mergeCell ref="B204:C204"/>
    <mergeCell ref="B206:D206"/>
    <mergeCell ref="B215:C215"/>
    <mergeCell ref="B227:C227"/>
    <mergeCell ref="B226:C226"/>
    <mergeCell ref="B254:C254"/>
    <mergeCell ref="B240:C240"/>
    <mergeCell ref="B272:D272"/>
    <mergeCell ref="B275:C275"/>
    <mergeCell ref="B280:D280"/>
    <mergeCell ref="B263:D263"/>
    <mergeCell ref="B257:D257"/>
    <mergeCell ref="B247:C247"/>
    <mergeCell ref="B260:C260"/>
    <mergeCell ref="B246:C246"/>
    <mergeCell ref="B242:D242"/>
    <mergeCell ref="B250:D250"/>
    <mergeCell ref="B255:C255"/>
    <mergeCell ref="B261:C261"/>
    <mergeCell ref="B266:C266"/>
    <mergeCell ref="B316:D316"/>
    <mergeCell ref="B269:C269"/>
    <mergeCell ref="B276:C276"/>
    <mergeCell ref="B270:C270"/>
    <mergeCell ref="B326:C326"/>
    <mergeCell ref="B287:C287"/>
    <mergeCell ref="B294:C294"/>
    <mergeCell ref="B295:C295"/>
    <mergeCell ref="B309:D309"/>
    <mergeCell ref="B312:C312"/>
    <mergeCell ref="B301:C301"/>
    <mergeCell ref="B298:D298"/>
    <mergeCell ref="B306:C306"/>
    <mergeCell ref="B99:C99"/>
    <mergeCell ref="B1:D1"/>
    <mergeCell ref="B2:D2"/>
    <mergeCell ref="B18:C18"/>
    <mergeCell ref="B40:C40"/>
    <mergeCell ref="B54:C54"/>
    <mergeCell ref="B71:C71"/>
    <mergeCell ref="B57:D57"/>
    <mergeCell ref="B53:C53"/>
    <mergeCell ref="B63:C63"/>
    <mergeCell ref="B3:D3"/>
    <mergeCell ref="B8:C8"/>
    <mergeCell ref="B4:D4"/>
    <mergeCell ref="B36:C36"/>
    <mergeCell ref="B43:D43"/>
    <mergeCell ref="B41:C4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  <ignoredErrors>
    <ignoredError sqref="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2016-02-05T09:17:07Z</dcterms:created>
  <dcterms:modified xsi:type="dcterms:W3CDTF">2017-02-10T09:56:06Z</dcterms:modified>
</cp:coreProperties>
</file>