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230" tabRatio="847" firstSheet="5" activeTab="9"/>
  </bookViews>
  <sheets>
    <sheet name="1 Mérleg" sheetId="1" r:id="rId1"/>
    <sheet name="2 műk bev, kiad" sheetId="2" r:id="rId2"/>
    <sheet name="3 felh bev, kiad" sheetId="3" r:id="rId3"/>
    <sheet name="4 személyi korm funk" sheetId="4" r:id="rId4"/>
    <sheet name="5 dologi korm funk" sheetId="5" r:id="rId5"/>
    <sheet name="6 3éves " sheetId="6" r:id="rId6"/>
    <sheet name="7 havi felhasználás" sheetId="7" r:id="rId7"/>
    <sheet name="8 Bérleti díjak" sheetId="8" r:id="rId8"/>
    <sheet name="9 Támogatások" sheetId="9" r:id="rId9"/>
    <sheet name="10 Létszámadatok" sheetId="10" r:id="rId10"/>
    <sheet name="11 EU" sheetId="11" r:id="rId11"/>
    <sheet name="12 Köt, Önk fel" sheetId="12" r:id="rId12"/>
    <sheet name="Munka1" sheetId="13" r:id="rId13"/>
    <sheet name="Munka2" sheetId="14" r:id="rId14"/>
  </sheets>
  <definedNames/>
  <calcPr fullCalcOnLoad="1"/>
</workbook>
</file>

<file path=xl/sharedStrings.xml><?xml version="1.0" encoding="utf-8"?>
<sst xmlns="http://schemas.openxmlformats.org/spreadsheetml/2006/main" count="740" uniqueCount="485">
  <si>
    <t>Sorsz.</t>
  </si>
  <si>
    <t>Megnevezés</t>
  </si>
  <si>
    <t>ezer Ft-ban</t>
  </si>
  <si>
    <t>2a. melléklet</t>
  </si>
  <si>
    <t>I.</t>
  </si>
  <si>
    <t>Működési támogatások</t>
  </si>
  <si>
    <t>1.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</si>
  <si>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</si>
  <si>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</si>
  <si>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</si>
  <si>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</si>
  <si>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</si>
  <si>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2.</t>
  </si>
  <si>
    <t>Egyéb működési célú támogatások bevételei ÁH bel.</t>
  </si>
  <si>
    <t>II.</t>
  </si>
  <si>
    <t>Felhalmozási célú támogatások ÁH belülről</t>
  </si>
  <si>
    <t>Felhalmozási célú önkormányzati támogatások</t>
  </si>
  <si>
    <t xml:space="preserve"> Egyéb felhalmozási célú támogatások</t>
  </si>
  <si>
    <t>III.</t>
  </si>
  <si>
    <t>Közhatalmi bevételek</t>
  </si>
  <si>
    <t>Jövedelemadók</t>
  </si>
  <si>
    <t xml:space="preserve"> Szociális hozzájárulási adó és járulék</t>
  </si>
  <si>
    <t>3.</t>
  </si>
  <si>
    <t>Bérhez és foglalkoztatáshoz kapcsolódó adó</t>
  </si>
  <si>
    <t>4.</t>
  </si>
  <si>
    <t>Vagyoni típusú adó</t>
  </si>
  <si>
    <t>4.1. Építményadó</t>
  </si>
  <si>
    <t>4.2. Magánszemélyek kommunális adója</t>
  </si>
  <si>
    <t>5.</t>
  </si>
  <si>
    <t>5.1. Iparűzési adó</t>
  </si>
  <si>
    <t>6.</t>
  </si>
  <si>
    <t>Egyéb áruhasználati és szolgáltatási adók</t>
  </si>
  <si>
    <t>7.</t>
  </si>
  <si>
    <t>Egyéb közhatalmi bevételek</t>
  </si>
  <si>
    <t xml:space="preserve">IV. </t>
  </si>
  <si>
    <t>Működési bevételek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</si>
  <si>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</si>
  <si>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</si>
  <si>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</si>
  <si>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</si>
  <si>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</si>
  <si>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</si>
  <si>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</si>
  <si>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</si>
  <si>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8.</t>
  </si>
  <si>
    <t>Egyéb működési bevételek</t>
  </si>
  <si>
    <t>V.</t>
  </si>
  <si>
    <t>Felhalmozási bevételek</t>
  </si>
  <si>
    <t>Immateriális javak értékesítése</t>
  </si>
  <si>
    <t>Ingatlanok értékesítése</t>
  </si>
  <si>
    <t>Egyéb tárgyi eszközök értékesítése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</si>
  <si>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</si>
  <si>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</si>
  <si>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</si>
  <si>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</si>
  <si>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</si>
  <si>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</si>
  <si>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</si>
  <si>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</si>
  <si>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VIII.</t>
  </si>
  <si>
    <t>Finanszírozási bevételek</t>
  </si>
  <si>
    <t xml:space="preserve">1. </t>
  </si>
  <si>
    <t>Belföldi finanszírozás bevételei</t>
  </si>
  <si>
    <t>1.1. Hitel, kölcsönfelvétel</t>
  </si>
  <si>
    <t>1.2. Maradvány igénybevétele</t>
  </si>
  <si>
    <t>BEVÉTELEK ÖSSZESEN</t>
  </si>
  <si>
    <t>2b. melléklet</t>
  </si>
  <si>
    <t>Személyi juttatások</t>
  </si>
  <si>
    <t>Foglalkoztatottak személyi juttatásai</t>
  </si>
  <si>
    <t>Külső személyi juttatások</t>
  </si>
  <si>
    <t>Dologi kiadások</t>
  </si>
  <si>
    <t>Készletbeszerzés</t>
  </si>
  <si>
    <t>Kommunikációs szolgáltatások</t>
  </si>
  <si>
    <t xml:space="preserve">5. </t>
  </si>
  <si>
    <t>IV.</t>
  </si>
  <si>
    <t>Ellátottak pénzbeli juttatásai</t>
  </si>
  <si>
    <t>Egyéb működési célú kiadások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</si>
  <si>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</si>
  <si>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</si>
  <si>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</si>
  <si>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</si>
  <si>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</si>
  <si>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Beruházások</t>
  </si>
  <si>
    <t>Felújítások</t>
  </si>
  <si>
    <t>Egyéb felhalmozási célú kiadások</t>
  </si>
  <si>
    <t>Felhalmozási célú támogatások, kölcsönök nyújtása ÁH belül</t>
  </si>
  <si>
    <t>Egyéb felhalmozási célú támogatások ÁH belülre</t>
  </si>
  <si>
    <t>Felhalmozási célú támogatások, kölcsönök nyújtása ÁH kívül</t>
  </si>
  <si>
    <t>Egyéb felhalmozási célú támogatások ÁH kívülre</t>
  </si>
  <si>
    <t>IX.</t>
  </si>
  <si>
    <t>Finanszírozási kiadások</t>
  </si>
  <si>
    <t>KIADÁSOK ÖSSZESEN</t>
  </si>
  <si>
    <t>Önkormányzati vagyon üzemeletetés</t>
  </si>
  <si>
    <t>1. melléklet</t>
  </si>
  <si>
    <t>BEVÉTELEK</t>
  </si>
  <si>
    <t>KIADÁSOK</t>
  </si>
  <si>
    <t>Kiem. előir. Szám</t>
  </si>
  <si>
    <t>Kiemelt előirányzat neve</t>
  </si>
  <si>
    <t>A)</t>
  </si>
  <si>
    <t>MŰKÖDÉSI BEVÉTELEK</t>
  </si>
  <si>
    <t>MŰKÖDÉSI KIADÁSOK</t>
  </si>
  <si>
    <t>B)</t>
  </si>
  <si>
    <t>FELHALMOZÁSI BEVÉTELEK</t>
  </si>
  <si>
    <t>FELHALMOZÁSI CÉLÚ KIADÁSOK</t>
  </si>
  <si>
    <t>C)</t>
  </si>
  <si>
    <t xml:space="preserve">C) </t>
  </si>
  <si>
    <t>Felhalmozási célú átadások ÁH belülről</t>
  </si>
  <si>
    <t>Munkaadókat terhelő járulékok ész szha</t>
  </si>
  <si>
    <t>Egyéb felhalmozási célú kiadás</t>
  </si>
  <si>
    <t xml:space="preserve"> - Egyéb önkormányzati feladatok támogatása</t>
  </si>
  <si>
    <t xml:space="preserve"> - Falugondnoki szolgálat</t>
  </si>
  <si>
    <t xml:space="preserve"> - Szociális étkezés</t>
  </si>
  <si>
    <t xml:space="preserve"> - Mg. termény eladás</t>
  </si>
  <si>
    <t xml:space="preserve"> - Hirdetés, fénymásolás</t>
  </si>
  <si>
    <t xml:space="preserve"> - Köztemető fenntartás, működtetés</t>
  </si>
  <si>
    <t xml:space="preserve"> - Belépőjegy (Műv. Ház)</t>
  </si>
  <si>
    <t xml:space="preserve"> - Továbbszámlázott szolgáltatások ellenértéke</t>
  </si>
  <si>
    <t xml:space="preserve"> - Intézményi ellátás</t>
  </si>
  <si>
    <t xml:space="preserve"> - Közoktatási támogatás Zalakaros</t>
  </si>
  <si>
    <t xml:space="preserve"> - Fogorvosi ügyelet</t>
  </si>
  <si>
    <t xml:space="preserve"> - Belső ellenőrzés Kistérség</t>
  </si>
  <si>
    <t xml:space="preserve"> - Balatonmagyaródi Sport Egyesület</t>
  </si>
  <si>
    <t xml:space="preserve"> - Tűzoltó Egyesület Balatonmagyaród</t>
  </si>
  <si>
    <t xml:space="preserve"> - Kisbalaton Polgárőr Egyesület</t>
  </si>
  <si>
    <t xml:space="preserve"> - Innovatív Dél-Zala Vidékfejlesztési Egyesület</t>
  </si>
  <si>
    <t xml:space="preserve"> - TÖOSZ Budapest</t>
  </si>
  <si>
    <t>3a. melléklet</t>
  </si>
  <si>
    <t>3b. melléklet</t>
  </si>
  <si>
    <t>Kormányzati funkciók</t>
  </si>
  <si>
    <t>051030 Települési hulladék gyűjt.</t>
  </si>
  <si>
    <t>066010 Zöldterület-kezelés</t>
  </si>
  <si>
    <t>011130 Önkorm. Jogalkotó és ig. tev.</t>
  </si>
  <si>
    <t>064010 Közvilágítás</t>
  </si>
  <si>
    <t>066020 Város-, és község gazd.</t>
  </si>
  <si>
    <t>107051 Szociális étkezés</t>
  </si>
  <si>
    <t>107055 Falugond. szolg.</t>
  </si>
  <si>
    <t>013320 Köztem fenntart. műk.</t>
  </si>
  <si>
    <t>Törvény szerinti illetmény, munkabér</t>
  </si>
  <si>
    <t>Normatív jutalmak</t>
  </si>
  <si>
    <t>Céljuttatás</t>
  </si>
  <si>
    <t>Helyettesítési díj, túlóra</t>
  </si>
  <si>
    <t>Végkielégítés</t>
  </si>
  <si>
    <t>Jubileumi jutalom</t>
  </si>
  <si>
    <t>Béren kívüli juttatások</t>
  </si>
  <si>
    <t>9.</t>
  </si>
  <si>
    <t>Lakhatási támogatások</t>
  </si>
  <si>
    <t>10.</t>
  </si>
  <si>
    <t>Szociális támogatások</t>
  </si>
  <si>
    <t>11.</t>
  </si>
  <si>
    <t>Személyi juttatások összesen</t>
  </si>
  <si>
    <t>013350 Önkormányzati vagyon gazd</t>
  </si>
  <si>
    <t>082091 Közműv. int.</t>
  </si>
  <si>
    <t>Élelmiszerek</t>
  </si>
  <si>
    <t>Irodaszer, nyomtatvány</t>
  </si>
  <si>
    <t>Könyv, folyóírat, egyéb inf.hord.</t>
  </si>
  <si>
    <t>Hajtó- és kenőanyag</t>
  </si>
  <si>
    <t>Kisértékű tárgyi eszköz</t>
  </si>
  <si>
    <t>Munkaruha, védőruha</t>
  </si>
  <si>
    <t>Egyéb készletek (anyagok)</t>
  </si>
  <si>
    <t>1.1.</t>
  </si>
  <si>
    <t>1.2.</t>
  </si>
  <si>
    <t>Adatátviteli célú távközl (internet)</t>
  </si>
  <si>
    <t>2.1.</t>
  </si>
  <si>
    <t>Vásárolt élelmezés</t>
  </si>
  <si>
    <t>2.2.</t>
  </si>
  <si>
    <t>Gázenergia-szolgáltatás</t>
  </si>
  <si>
    <t>2.3.</t>
  </si>
  <si>
    <t>Villamosenergia-szolgáltatás</t>
  </si>
  <si>
    <t>2.4.</t>
  </si>
  <si>
    <t>Víz- és csatornadíjak</t>
  </si>
  <si>
    <t>2.5.</t>
  </si>
  <si>
    <t>Karbantartás, kisjavítás</t>
  </si>
  <si>
    <t>2.6.</t>
  </si>
  <si>
    <t>Egyéb üzemeltetés, fenntartás</t>
  </si>
  <si>
    <t>Pénzügyi szolgáltatások</t>
  </si>
  <si>
    <t>Szolgáltatások</t>
  </si>
  <si>
    <t>ÁFA kiadások</t>
  </si>
  <si>
    <t>Belföldi kiküldetés</t>
  </si>
  <si>
    <t>Reprezentáció</t>
  </si>
  <si>
    <t>Reklám- és propaganda</t>
  </si>
  <si>
    <t>Egyéb dologi kiadások</t>
  </si>
  <si>
    <t>Dologi kiadások összesen</t>
  </si>
  <si>
    <t>Sor-szám</t>
  </si>
  <si>
    <t>I. Működési bevételek és kiadások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</si>
  <si>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</si>
  <si>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</si>
  <si>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</si>
  <si>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</si>
  <si>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</si>
  <si>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</si>
  <si>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</si>
  <si>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</si>
  <si>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</si>
  <si>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</si>
  <si>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</si>
  <si>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</si>
  <si>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</si>
  <si>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</si>
  <si>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</si>
  <si>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</si>
  <si>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</si>
  <si>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</si>
  <si>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</si>
  <si>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</si>
  <si>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</si>
  <si>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</si>
  <si>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</si>
  <si>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</si>
  <si>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II. Felhalmozási célú bevételek és kiadások</t>
  </si>
  <si>
    <t>25</t>
  </si>
  <si>
    <t>26</t>
  </si>
  <si>
    <t>Támogatási kölcsönök visszatérülése</t>
  </si>
  <si>
    <t>Működési célú bevételek összesen (01+…+05)</t>
  </si>
  <si>
    <t>Munkaadókat terhelő járulékok és szha</t>
  </si>
  <si>
    <t xml:space="preserve">Dologi kiadások és egyéb folyó kiadások </t>
  </si>
  <si>
    <t>Működési célú kiadások összesen (07+…+12)</t>
  </si>
  <si>
    <t>Felhalmozási célú bevételek összesen (14+…+17)</t>
  </si>
  <si>
    <t>Felhalmozási célú kiadások összesen (18+…+22)</t>
  </si>
  <si>
    <t>Önkormányzat bevételei összesen (6+18)</t>
  </si>
  <si>
    <t>Önkormányzat kiadásai összesen (13+23)</t>
  </si>
  <si>
    <t>Január</t>
  </si>
  <si>
    <t>Február</t>
  </si>
  <si>
    <t>Március</t>
  </si>
  <si>
    <t>Április</t>
  </si>
  <si>
    <t>Május</t>
  </si>
  <si>
    <t>Június</t>
  </si>
  <si>
    <t>Július</t>
  </si>
  <si>
    <t>Auguszt</t>
  </si>
  <si>
    <t>Szeptemb</t>
  </si>
  <si>
    <t>Október</t>
  </si>
  <si>
    <t>Összesen</t>
  </si>
  <si>
    <t>Bevételek</t>
  </si>
  <si>
    <t>Bevételek összesen:</t>
  </si>
  <si>
    <t>Kiadások</t>
  </si>
  <si>
    <t>Beruházás</t>
  </si>
  <si>
    <t>Kiadások összesen:</t>
  </si>
  <si>
    <t>Össz</t>
  </si>
  <si>
    <t>Működési célú átvett pe</t>
  </si>
  <si>
    <t>Felhalm. Célú tám. ÁH bel</t>
  </si>
  <si>
    <t>Felhalmozási célú átvett pe</t>
  </si>
  <si>
    <t>Novemb</t>
  </si>
  <si>
    <t>Decemb</t>
  </si>
  <si>
    <t>Munkaadót terh jár és szha</t>
  </si>
  <si>
    <t>Ellátottak pénzbeli jutt</t>
  </si>
  <si>
    <t>Egyéb műk célú kiadások</t>
  </si>
  <si>
    <t>Egyéb felhalm célú kiad</t>
  </si>
  <si>
    <t>A sírhelyek feletti rendelkezési jog, valamint az újraváltásárt fizetendő díjak mértéke</t>
  </si>
  <si>
    <t>Egyes sírhely</t>
  </si>
  <si>
    <t>Kettes sírhely</t>
  </si>
  <si>
    <t>Gyermek sírhely</t>
  </si>
  <si>
    <t>Sírbolt</t>
  </si>
  <si>
    <t>Urnasírhely</t>
  </si>
  <si>
    <t>Urnasírbolt</t>
  </si>
  <si>
    <t>A temetőben tevékenységekért fizetendő díjak mértéke</t>
  </si>
  <si>
    <t>Temető fenntartási hozzájár díj</t>
  </si>
  <si>
    <t>3 500 Ft/alkalom</t>
  </si>
  <si>
    <t>Ravatalozó bérleti díj</t>
  </si>
  <si>
    <t>2 800 Ft/alkalom</t>
  </si>
  <si>
    <t>Hulladék elhelyezési díj</t>
  </si>
  <si>
    <t>4 800 Ft/alkalom</t>
  </si>
  <si>
    <t>Hűtő bérleti díj</t>
  </si>
  <si>
    <t>700 Ft/nap</t>
  </si>
  <si>
    <t>Kultúrház terembérleti díjak</t>
  </si>
  <si>
    <t>Bruttó/Nettó</t>
  </si>
  <si>
    <t>Minden helyiség:</t>
  </si>
  <si>
    <t xml:space="preserve"> - kulturális célra fűtéssel</t>
  </si>
  <si>
    <t xml:space="preserve"> - nem kulturális célra fűtéssel</t>
  </si>
  <si>
    <t xml:space="preserve"> - nem kulturális célra fűtés nélkül</t>
  </si>
  <si>
    <t>Előtér nem kulturális célra</t>
  </si>
  <si>
    <t>Kisterem:</t>
  </si>
  <si>
    <t>Nagyterem:</t>
  </si>
  <si>
    <t>Egyéb bérleti díjak</t>
  </si>
  <si>
    <t>Fodrászüzlet bérleti díja</t>
  </si>
  <si>
    <t>Terület bérbeadás (Műv. Ház előtt)</t>
  </si>
  <si>
    <t>Terület bérbeadás (Ovóda árkád)</t>
  </si>
  <si>
    <t>Hirdetés 20 szóig</t>
  </si>
  <si>
    <t>Hirdetés 20 szó felett szavanként</t>
  </si>
  <si>
    <t>Fénymásolás</t>
  </si>
  <si>
    <t>9. melléklet</t>
  </si>
  <si>
    <t>10. melléklet</t>
  </si>
  <si>
    <t>Magánszemélyek kommunális adója:</t>
  </si>
  <si>
    <t>Dupla telek esetén 1 telek adómentes</t>
  </si>
  <si>
    <t>20.000,- Ft</t>
  </si>
  <si>
    <t>40.000,- Ft</t>
  </si>
  <si>
    <t>2 adózó</t>
  </si>
  <si>
    <t>Balatonmagyaród Község Önkormányzata térítésmentesen biztosítja az orvosi rendelő használtatát a vállalkozó orvos részére</t>
  </si>
  <si>
    <t>11. melléklet</t>
  </si>
  <si>
    <t>Kormányzati funkció</t>
  </si>
  <si>
    <t>Feladat neve</t>
  </si>
  <si>
    <t>Köztisztviselő</t>
  </si>
  <si>
    <t>Közalkalmazott</t>
  </si>
  <si>
    <t>Munka tv hatálya</t>
  </si>
  <si>
    <t>Összesen:</t>
  </si>
  <si>
    <t>Teljes</t>
  </si>
  <si>
    <t>Rész</t>
  </si>
  <si>
    <t>munkaidős</t>
  </si>
  <si>
    <t>miunkaidős</t>
  </si>
  <si>
    <t>107055</t>
  </si>
  <si>
    <t>Falugondnoki szolgáltatás</t>
  </si>
  <si>
    <t>Közművelődési intézmény</t>
  </si>
  <si>
    <t>082091</t>
  </si>
  <si>
    <t>Startmunka program, közfoglalkoztatás</t>
  </si>
  <si>
    <t>041232</t>
  </si>
  <si>
    <t>Európai Uniós forrásból megvalósuló programok, projektek bevételei és kiadásai</t>
  </si>
  <si>
    <t>Megnevezsé</t>
  </si>
  <si>
    <t>12. melléklet</t>
  </si>
  <si>
    <t xml:space="preserve"> Kötelező feladatok</t>
  </si>
  <si>
    <t>1. Önkormányzati hivatal</t>
  </si>
  <si>
    <t xml:space="preserve">  - Hivatal működési tám</t>
  </si>
  <si>
    <t xml:space="preserve">  - személyi, járulék, dologi kiadás</t>
  </si>
  <si>
    <t>2. Település-üzemeltetés (Levonás: beszámítás után)</t>
  </si>
  <si>
    <t>2. Település-üzemeltetés</t>
  </si>
  <si>
    <t xml:space="preserve"> - zöldterületgazdálkodás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</si>
  <si>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</si>
  <si>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</si>
  <si>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</si>
  <si>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</si>
  <si>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önkormányzati feladatok</t>
  </si>
  <si>
    <t>5. Hozzájár pénzbeli szociális ellátás</t>
  </si>
  <si>
    <t>6. Óvodai ellátás</t>
  </si>
  <si>
    <t xml:space="preserve">  - költségvetési támogatás</t>
  </si>
  <si>
    <t xml:space="preserve"> - személyi juttatás</t>
  </si>
  <si>
    <t xml:space="preserve">  - saját bevételek</t>
  </si>
  <si>
    <t xml:space="preserve"> - munkaadói járulékok</t>
  </si>
  <si>
    <t xml:space="preserve">  - önkormányzati hozzájárulások</t>
  </si>
  <si>
    <t xml:space="preserve"> - dologi kiadások</t>
  </si>
  <si>
    <t>7. Iskola</t>
  </si>
  <si>
    <t>7.  Iskola</t>
  </si>
  <si>
    <t xml:space="preserve"> - étkeztetés</t>
  </si>
  <si>
    <t xml:space="preserve">   - étkeztetés</t>
  </si>
  <si>
    <t xml:space="preserve"> - térítési díj</t>
  </si>
  <si>
    <t xml:space="preserve">   - hozzájárulás</t>
  </si>
  <si>
    <t>8. OEP-től átvett pénzeszköz</t>
  </si>
  <si>
    <t>8. Egészségügyi ellátások</t>
  </si>
  <si>
    <t xml:space="preserve">  - védőnő</t>
  </si>
  <si>
    <t xml:space="preserve">  - fogorvosi ügyelet</t>
  </si>
  <si>
    <t xml:space="preserve">  - háziorvos</t>
  </si>
  <si>
    <t xml:space="preserve">  - háziorvosi ügyelet hozzájárulás</t>
  </si>
  <si>
    <t>9. Helyi adók</t>
  </si>
  <si>
    <t>10. Művelődési Ház</t>
  </si>
  <si>
    <t>11. Hulladékszállítás</t>
  </si>
  <si>
    <t>12. Vagyonhasznosítás</t>
  </si>
  <si>
    <t>13. Kistérség</t>
  </si>
  <si>
    <t>13. Kistérség: tagdíj</t>
  </si>
  <si>
    <t>14. Közbiztonság</t>
  </si>
  <si>
    <t xml:space="preserve"> - mezőőri szolgálat</t>
  </si>
  <si>
    <t xml:space="preserve"> - közterületfelügyelet</t>
  </si>
  <si>
    <t xml:space="preserve"> - Körzeti megbízottak</t>
  </si>
  <si>
    <t xml:space="preserve"> - körzeti megbízottak támogatása</t>
  </si>
  <si>
    <t>15. Sport</t>
  </si>
  <si>
    <t>15. Sportegyesület támogatása</t>
  </si>
  <si>
    <t>16. Közfoglalkoztatás</t>
  </si>
  <si>
    <t>Likvid hitel</t>
  </si>
  <si>
    <t>Bevételek összesen</t>
  </si>
  <si>
    <t>Kiadások összesen</t>
  </si>
  <si>
    <t>Önként vállalt feladatok</t>
  </si>
  <si>
    <t>1. Beruházás</t>
  </si>
  <si>
    <t>2. Állategészségügyi ellátás</t>
  </si>
  <si>
    <t>3. Önkormányzati jogalkotás</t>
  </si>
  <si>
    <t>4. Felújítás</t>
  </si>
  <si>
    <t>5. Pénzmaradvány</t>
  </si>
  <si>
    <t>6.Védett természeti területek</t>
  </si>
  <si>
    <t xml:space="preserve"> - Kis-Balaton Alapítvány támogatása</t>
  </si>
  <si>
    <t xml:space="preserve"> - Ágazati pótlék</t>
  </si>
  <si>
    <t>Értékesítési és forglami adók</t>
  </si>
  <si>
    <t>Gépjárműadó</t>
  </si>
  <si>
    <t>Munkaadót terhelő jár. és SZHA</t>
  </si>
  <si>
    <t xml:space="preserve"> 7.1. Talajterhelési díj</t>
  </si>
  <si>
    <t xml:space="preserve"> 8.1. Pótlék, bírság</t>
  </si>
  <si>
    <t xml:space="preserve"> - Orvosi ügyelet díja (Kistérséghez)</t>
  </si>
  <si>
    <t>Egyéb szolgáltatás</t>
  </si>
  <si>
    <t xml:space="preserve"> - Rendszeres gyermekvédelmi támogatás természetben</t>
  </si>
  <si>
    <t>Adók, díjak egyéb befizetések</t>
  </si>
  <si>
    <t>Nem adatátvit célú távközl (telefon)</t>
  </si>
  <si>
    <t xml:space="preserve"> - Fejezeti kezeléstől EU-s programokra</t>
  </si>
  <si>
    <t xml:space="preserve"> - Felhalmozási célú pénzeszköz átvétel háztartásoktól</t>
  </si>
  <si>
    <t>Szociális hozzájárulási adó</t>
  </si>
  <si>
    <t>Egészségügyi hozzájárulás</t>
  </si>
  <si>
    <t>Munkaadót terhelő SZJA</t>
  </si>
  <si>
    <t xml:space="preserve"> 8.2. Igazgatási szolgáltatási díj</t>
  </si>
  <si>
    <t>5. melléklet</t>
  </si>
  <si>
    <t>2017. évre</t>
  </si>
  <si>
    <t>a 7/2013. (IV.30.) önkormányzati rendelet a helyi adókról alapján</t>
  </si>
  <si>
    <t>066010</t>
  </si>
  <si>
    <t>Zöldterület-kezelés</t>
  </si>
  <si>
    <t>066020</t>
  </si>
  <si>
    <t>Város-és Községgazdálkodás</t>
  </si>
  <si>
    <t>EU-s forrásból megvalósuló programok, projektek</t>
  </si>
  <si>
    <t xml:space="preserve"> - Vashulladék</t>
  </si>
  <si>
    <t xml:space="preserve"> - Egyéb bevétel</t>
  </si>
  <si>
    <t xml:space="preserve"> - Gyermekek utaztatása KLIK </t>
  </si>
  <si>
    <t xml:space="preserve"> - MVH pályázati támogatás</t>
  </si>
  <si>
    <t xml:space="preserve"> - Anyakönyvi szolgáltatás</t>
  </si>
  <si>
    <t>Lakó ingatlan</t>
  </si>
  <si>
    <t>2016. évi előir.</t>
  </si>
  <si>
    <t xml:space="preserve"> - 2015. évi bérkompenzáció</t>
  </si>
  <si>
    <t xml:space="preserve"> - Nem lakó ingatlan bérbeadás</t>
  </si>
  <si>
    <t xml:space="preserve"> - Lakó ingatlan bérbeadás</t>
  </si>
  <si>
    <t>2016. évi előir</t>
  </si>
  <si>
    <t>Ruházati költségtérítés</t>
  </si>
  <si>
    <t>Közlekedési költségtérítés</t>
  </si>
  <si>
    <t>Egyéb költségtérítés</t>
  </si>
  <si>
    <t>Egyéb személyi juttatás</t>
  </si>
  <si>
    <t>12.</t>
  </si>
  <si>
    <t>13.</t>
  </si>
  <si>
    <t>Választott tisztségviselők juttatásai</t>
  </si>
  <si>
    <t>Nem saját foglalkoztatott juttatásai</t>
  </si>
  <si>
    <t>Egyéb külső személyi juttatás</t>
  </si>
  <si>
    <t>Szakmai anyagok</t>
  </si>
  <si>
    <t>2.7.</t>
  </si>
  <si>
    <t>Üzemeltetési anyagok</t>
  </si>
  <si>
    <t>1.3.</t>
  </si>
  <si>
    <t>Közüzemi díjak</t>
  </si>
  <si>
    <t>Közvetített szolgáltatások</t>
  </si>
  <si>
    <t>ÁH belül</t>
  </si>
  <si>
    <t>ÁH kívül</t>
  </si>
  <si>
    <t>4.1.</t>
  </si>
  <si>
    <t>4.2.</t>
  </si>
  <si>
    <t>5.1.</t>
  </si>
  <si>
    <t>5.2.</t>
  </si>
  <si>
    <t>5.3.</t>
  </si>
  <si>
    <t>Kiküldetés, Reklám- és propaganda</t>
  </si>
  <si>
    <t>Műk. Célú előzetesen felsz. Áfa</t>
  </si>
  <si>
    <t>Fizetendő Áfa</t>
  </si>
  <si>
    <t>Különféle befizetések, egyéb dologi</t>
  </si>
  <si>
    <t xml:space="preserve"> - Irodabútor csere</t>
  </si>
  <si>
    <t xml:space="preserve"> - Település-üzemeltetéshez kapcs. feladatellátás tám</t>
  </si>
  <si>
    <t xml:space="preserve"> - Rászoruló gyermekek szünidei étkeztetése</t>
  </si>
  <si>
    <t xml:space="preserve"> - Kiegészítő ágaztai pótlék</t>
  </si>
  <si>
    <t>2.1. Elkülönített állami pénzalaptól (közmunka)</t>
  </si>
  <si>
    <t>2.2. Központi kezeléstől (Gyermekvédelmi természetben)</t>
  </si>
  <si>
    <t xml:space="preserve"> - Beiskolázási támogatás (Települési tám)</t>
  </si>
  <si>
    <t xml:space="preserve"> - Pénzbeli temetési segély (Települési tám)</t>
  </si>
  <si>
    <t>2018. évre</t>
  </si>
  <si>
    <t>Balatonmagyaród Község Önkormányzata által 2016. évben nyújtott közvetett támogatásokról</t>
  </si>
  <si>
    <t xml:space="preserve"> - Ovódakezdési támogatás (Települési tám)</t>
  </si>
  <si>
    <t xml:space="preserve"> - Első nyelvvizsga támogatása (Települési tám)</t>
  </si>
  <si>
    <t xml:space="preserve"> - Szoiális étkeztetés támogatása (Települési tám)</t>
  </si>
  <si>
    <t xml:space="preserve"> - Egyszeri pénzbeli segély (Települési tám)</t>
  </si>
  <si>
    <t xml:space="preserve"> - Idősek egyszeri támogatása (Települési tám)</t>
  </si>
  <si>
    <t>4. melléklet</t>
  </si>
  <si>
    <t>7. melléklet</t>
  </si>
  <si>
    <t>2017. évi előir.</t>
  </si>
  <si>
    <t>2019. évre</t>
  </si>
  <si>
    <t>Balatonmagyaród Község Önkormányzat 2017. évi kötelező és önként vállalat feladatai</t>
  </si>
  <si>
    <t>Létszámadatok 2017.</t>
  </si>
  <si>
    <t>2017. évi kedvezmény összesen:</t>
  </si>
  <si>
    <t>Balatonmagyaród Község Önkormányzatának 2017. évi Dologi kiadásai</t>
  </si>
  <si>
    <t>Balatonmagyaród Község Önkormányzatának 2017. évi Személyi juttatásai és Munkaadót terhelő járulékai</t>
  </si>
  <si>
    <t>Balatonmagyaród Község Önkormányzat 2017. évi felhalmozási célú bevételei</t>
  </si>
  <si>
    <t xml:space="preserve"> -  Egyéb szociális feldatatok támogatása</t>
  </si>
  <si>
    <t xml:space="preserve"> - Bérkompenzáció  </t>
  </si>
  <si>
    <t>1.5. Működési célú és kiegészítő támogatása</t>
  </si>
  <si>
    <t xml:space="preserve">  - Bérleti díjak</t>
  </si>
  <si>
    <t xml:space="preserve">  - Zala Megyei Polgári Védelem </t>
  </si>
  <si>
    <t xml:space="preserve"> - házi segítségnyújtás</t>
  </si>
  <si>
    <t>Balatonmagyaród Község Önkormányzat 2017. évi felhalmozási célú kiadásai</t>
  </si>
  <si>
    <t xml:space="preserve"> - Háziorvos: gépbeszerzés</t>
  </si>
  <si>
    <t xml:space="preserve"> - Fedett tér és színpad: </t>
  </si>
  <si>
    <t xml:space="preserve"> - Terasz kialakítása</t>
  </si>
  <si>
    <t>041233 Közfoglalkoztat.</t>
  </si>
  <si>
    <t>2017. évi előir</t>
  </si>
  <si>
    <t>1. oldal</t>
  </si>
  <si>
    <t>072111 Házirovosi ellátás</t>
  </si>
  <si>
    <t>081045 Sport lét. műk.</t>
  </si>
  <si>
    <t>2020. évre</t>
  </si>
  <si>
    <t>6. melléklet</t>
  </si>
  <si>
    <t>2. oldal</t>
  </si>
  <si>
    <t>A működési célú bevételek 2017-2020. évi alakulását külön bemutató mérleg</t>
  </si>
  <si>
    <t>A felhalmozási célú kiadások 2017-2020. évi alakulását külön bemutató mérleg</t>
  </si>
  <si>
    <t>Balatonmagyaród Község Önkormányzatának 2017. évi előirányzat felhasználási ütemterve</t>
  </si>
  <si>
    <t>17. ÁH előleg visszafizetése</t>
  </si>
  <si>
    <t>4. Szociális feladatok</t>
  </si>
  <si>
    <t xml:space="preserve">2. Tartalék </t>
  </si>
  <si>
    <t>3. Kölcsönnyújtás</t>
  </si>
  <si>
    <t>4. ÁHT kívüli támogatások</t>
  </si>
  <si>
    <t>1. Felhalmozási pénzeszközátvétel</t>
  </si>
  <si>
    <t xml:space="preserve">ebből: </t>
  </si>
  <si>
    <t>kötelező feladatellátáshoz kapcs.</t>
  </si>
  <si>
    <t>önként vállalt feladatellát. Kapcs</t>
  </si>
  <si>
    <t xml:space="preserve"> ezer Ft-ban</t>
  </si>
  <si>
    <t>Balatonmagyaród Község Önkormányzat működési és felhalmozási költségvetésének 2017. évi BEVÉTELEIT és KIADÁSAIT bemutató pénzügyi mérleg</t>
  </si>
  <si>
    <t xml:space="preserve">Balatonmagyaród Község Önkormányzat 2017. évi működési célú bevételei </t>
  </si>
  <si>
    <t>Balatonmagyaród Község Önkormányzat 2017. évi működési célú kiadásai</t>
  </si>
  <si>
    <t>Bérleti díjak 2017.01.01.-től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</si>
</sst>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&quot;Ft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Calibri"/>
      <family val="2"/>
    </font>
    <font>
      <i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1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9" fontId="6" fillId="0" borderId="10" xfId="65" applyFont="1" applyBorder="1" applyAlignment="1">
      <alignment horizontal="center"/>
    </xf>
    <xf numFmtId="0" fontId="5" fillId="0" borderId="10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3" fontId="9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/>
    </xf>
    <xf numFmtId="49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right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5" fillId="33" borderId="10" xfId="58" applyNumberFormat="1" applyFont="1" applyFill="1" applyBorder="1" applyAlignment="1">
      <alignment horizontal="center"/>
      <protection/>
    </xf>
    <xf numFmtId="3" fontId="15" fillId="33" borderId="10" xfId="42" applyNumberFormat="1" applyFont="1" applyFill="1" applyBorder="1" applyAlignment="1" applyProtection="1">
      <alignment/>
      <protection/>
    </xf>
    <xf numFmtId="49" fontId="16" fillId="0" borderId="10" xfId="58" applyNumberFormat="1" applyFont="1" applyBorder="1" applyAlignment="1">
      <alignment horizontal="center"/>
      <protection/>
    </xf>
    <xf numFmtId="3" fontId="16" fillId="0" borderId="10" xfId="42" applyNumberFormat="1" applyFont="1" applyFill="1" applyBorder="1" applyAlignment="1" applyProtection="1">
      <alignment/>
      <protection/>
    </xf>
    <xf numFmtId="49" fontId="16" fillId="0" borderId="10" xfId="42" applyNumberFormat="1" applyFont="1" applyFill="1" applyBorder="1" applyAlignment="1" applyProtection="1">
      <alignment/>
      <protection/>
    </xf>
    <xf numFmtId="0" fontId="16" fillId="0" borderId="10" xfId="58" applyFont="1" applyFill="1" applyBorder="1">
      <alignment/>
      <protection/>
    </xf>
    <xf numFmtId="49" fontId="16" fillId="0" borderId="10" xfId="58" applyNumberFormat="1" applyFont="1" applyFill="1" applyBorder="1">
      <alignment/>
      <protection/>
    </xf>
    <xf numFmtId="0" fontId="15" fillId="33" borderId="10" xfId="58" applyFont="1" applyFill="1" applyBorder="1">
      <alignment/>
      <protection/>
    </xf>
    <xf numFmtId="3" fontId="15" fillId="33" borderId="10" xfId="58" applyNumberFormat="1" applyFont="1" applyFill="1" applyBorder="1" applyAlignment="1">
      <alignment/>
      <protection/>
    </xf>
    <xf numFmtId="3" fontId="16" fillId="0" borderId="10" xfId="58" applyNumberFormat="1" applyFont="1" applyBorder="1" applyAlignment="1">
      <alignment/>
      <protection/>
    </xf>
    <xf numFmtId="49" fontId="15" fillId="33" borderId="14" xfId="57" applyNumberFormat="1" applyFont="1" applyFill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vertical="center"/>
      <protection/>
    </xf>
    <xf numFmtId="49" fontId="16" fillId="0" borderId="14" xfId="57" applyNumberFormat="1" applyFont="1" applyBorder="1" applyAlignment="1">
      <alignment horizontal="center" vertical="center"/>
      <protection/>
    </xf>
    <xf numFmtId="49" fontId="16" fillId="0" borderId="15" xfId="57" applyNumberFormat="1" applyFont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 vertical="center" wrapText="1"/>
      <protection/>
    </xf>
    <xf numFmtId="49" fontId="16" fillId="0" borderId="16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 vertical="center"/>
      <protection/>
    </xf>
    <xf numFmtId="49" fontId="15" fillId="33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horizontal="center" vertical="center"/>
      <protection/>
    </xf>
    <xf numFmtId="49" fontId="16" fillId="34" borderId="15" xfId="57" applyNumberFormat="1" applyFont="1" applyFill="1" applyBorder="1" applyAlignment="1">
      <alignment vertical="center"/>
      <protection/>
    </xf>
    <xf numFmtId="49" fontId="15" fillId="33" borderId="15" xfId="57" applyNumberFormat="1" applyFont="1" applyFill="1" applyBorder="1" applyAlignment="1">
      <alignment/>
      <protection/>
    </xf>
    <xf numFmtId="49" fontId="13" fillId="0" borderId="15" xfId="57" applyNumberFormat="1" applyFont="1" applyBorder="1" applyAlignment="1">
      <alignment horizontal="center" vertical="center"/>
      <protection/>
    </xf>
    <xf numFmtId="49" fontId="13" fillId="0" borderId="15" xfId="57" applyNumberFormat="1" applyFont="1" applyBorder="1" applyAlignment="1">
      <alignment vertical="center"/>
      <protection/>
    </xf>
    <xf numFmtId="49" fontId="16" fillId="0" borderId="15" xfId="57" applyNumberFormat="1" applyFont="1" applyBorder="1" applyAlignment="1">
      <alignment horizontal="center"/>
      <protection/>
    </xf>
    <xf numFmtId="49" fontId="15" fillId="33" borderId="14" xfId="57" applyNumberFormat="1" applyFont="1" applyFill="1" applyBorder="1" applyAlignment="1">
      <alignment horizontal="center"/>
      <protection/>
    </xf>
    <xf numFmtId="3" fontId="15" fillId="33" borderId="15" xfId="57" applyNumberFormat="1" applyFont="1" applyFill="1" applyBorder="1" applyAlignment="1">
      <alignment/>
      <protection/>
    </xf>
    <xf numFmtId="49" fontId="15" fillId="33" borderId="14" xfId="57" applyNumberFormat="1" applyFont="1" applyFill="1" applyBorder="1">
      <alignment/>
      <protection/>
    </xf>
    <xf numFmtId="0" fontId="15" fillId="33" borderId="10" xfId="58" applyFont="1" applyFill="1" applyBorder="1" applyAlignment="1">
      <alignment horizontal="center"/>
      <protection/>
    </xf>
    <xf numFmtId="0" fontId="16" fillId="0" borderId="10" xfId="58" applyFont="1" applyBorder="1" applyAlignment="1">
      <alignment horizontal="center"/>
      <protection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/>
    </xf>
    <xf numFmtId="165" fontId="16" fillId="0" borderId="0" xfId="0" applyNumberFormat="1" applyFont="1" applyFill="1" applyBorder="1" applyAlignment="1">
      <alignment/>
    </xf>
    <xf numFmtId="49" fontId="16" fillId="0" borderId="16" xfId="57" applyNumberFormat="1" applyFont="1" applyBorder="1" applyAlignment="1">
      <alignment horizontal="center"/>
      <protection/>
    </xf>
    <xf numFmtId="49" fontId="16" fillId="0" borderId="14" xfId="57" applyNumberFormat="1" applyFont="1" applyBorder="1" applyAlignment="1">
      <alignment horizontal="center"/>
      <protection/>
    </xf>
    <xf numFmtId="0" fontId="15" fillId="33" borderId="14" xfId="57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3" fontId="14" fillId="0" borderId="10" xfId="0" applyNumberFormat="1" applyFont="1" applyBorder="1" applyAlignment="1">
      <alignment horizontal="center" wrapText="1"/>
    </xf>
    <xf numFmtId="3" fontId="14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4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horizontal="right"/>
    </xf>
    <xf numFmtId="3" fontId="8" fillId="35" borderId="10" xfId="0" applyNumberFormat="1" applyFont="1" applyFill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36" borderId="10" xfId="0" applyNumberFormat="1" applyFont="1" applyFill="1" applyBorder="1" applyAlignment="1">
      <alignment/>
    </xf>
    <xf numFmtId="49" fontId="16" fillId="37" borderId="10" xfId="58" applyNumberFormat="1" applyFont="1" applyFill="1" applyBorder="1" applyAlignment="1">
      <alignment horizontal="center"/>
      <protection/>
    </xf>
    <xf numFmtId="3" fontId="16" fillId="37" borderId="10" xfId="42" applyNumberFormat="1" applyFont="1" applyFill="1" applyBorder="1" applyAlignment="1" applyProtection="1">
      <alignment/>
      <protection/>
    </xf>
    <xf numFmtId="3" fontId="13" fillId="37" borderId="10" xfId="0" applyNumberFormat="1" applyFont="1" applyFill="1" applyBorder="1" applyAlignment="1">
      <alignment/>
    </xf>
    <xf numFmtId="49" fontId="16" fillId="37" borderId="15" xfId="57" applyNumberFormat="1" applyFont="1" applyFill="1" applyBorder="1" applyAlignment="1">
      <alignment vertical="center"/>
      <protection/>
    </xf>
    <xf numFmtId="0" fontId="13" fillId="0" borderId="0" xfId="0" applyFont="1" applyAlignment="1">
      <alignment horizontal="center"/>
    </xf>
    <xf numFmtId="49" fontId="16" fillId="37" borderId="14" xfId="57" applyNumberFormat="1" applyFont="1" applyFill="1" applyBorder="1" applyAlignment="1">
      <alignment horizontal="center" vertical="center"/>
      <protection/>
    </xf>
    <xf numFmtId="3" fontId="16" fillId="37" borderId="10" xfId="42" applyNumberFormat="1" applyFont="1" applyFill="1" applyBorder="1" applyAlignment="1" applyProtection="1">
      <alignment wrapText="1"/>
      <protection/>
    </xf>
    <xf numFmtId="0" fontId="16" fillId="37" borderId="10" xfId="58" applyFont="1" applyFill="1" applyBorder="1">
      <alignment/>
      <protection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3" fontId="9" fillId="37" borderId="10" xfId="0" applyNumberFormat="1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10" fillId="37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8" fillId="36" borderId="10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49" fontId="8" fillId="36" borderId="11" xfId="0" applyNumberFormat="1" applyFont="1" applyFill="1" applyBorder="1" applyAlignment="1">
      <alignment horizontal="center"/>
    </xf>
    <xf numFmtId="3" fontId="8" fillId="36" borderId="11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/>
    </xf>
    <xf numFmtId="49" fontId="8" fillId="36" borderId="12" xfId="0" applyNumberFormat="1" applyFont="1" applyFill="1" applyBorder="1" applyAlignment="1">
      <alignment horizontal="center"/>
    </xf>
    <xf numFmtId="3" fontId="8" fillId="36" borderId="12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3" fontId="8" fillId="35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9" fillId="0" borderId="13" xfId="0" applyFont="1" applyBorder="1" applyAlignment="1">
      <alignment horizontal="left"/>
    </xf>
    <xf numFmtId="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9" fillId="35" borderId="10" xfId="0" applyNumberFormat="1" applyFont="1" applyFill="1" applyBorder="1" applyAlignment="1">
      <alignment/>
    </xf>
    <xf numFmtId="0" fontId="2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Border="1" applyAlignment="1">
      <alignment horizontal="right"/>
    </xf>
    <xf numFmtId="3" fontId="2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unka1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iadás" xfId="57"/>
    <cellStyle name="Normál_Munka1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7.57421875" style="88" customWidth="1"/>
    <col min="2" max="2" width="38.8515625" style="88" customWidth="1"/>
    <col min="3" max="3" width="14.00390625" style="88" customWidth="1"/>
    <col min="4" max="4" width="7.57421875" style="88" customWidth="1"/>
    <col min="5" max="5" width="38.8515625" style="88" customWidth="1"/>
    <col min="6" max="6" width="14.00390625" style="88" customWidth="1"/>
    <col min="7" max="16384" width="9.140625" style="88" customWidth="1"/>
  </cols>
  <sheetData>
    <row r="1" spans="1:6" ht="12.75">
      <c r="A1" s="89"/>
      <c r="B1" s="89"/>
      <c r="C1" s="90"/>
      <c r="D1" s="89"/>
      <c r="E1" s="225" t="s">
        <v>93</v>
      </c>
      <c r="F1" s="225"/>
    </row>
    <row r="2" spans="1:6" ht="24.75" customHeight="1">
      <c r="A2" s="89"/>
      <c r="B2" s="89"/>
      <c r="C2" s="90"/>
      <c r="D2" s="90"/>
      <c r="E2" s="89"/>
      <c r="F2" s="90"/>
    </row>
    <row r="3" spans="1:6" ht="35.25" customHeight="1">
      <c r="A3" s="227" t="s">
        <v>481</v>
      </c>
      <c r="B3" s="227"/>
      <c r="C3" s="227"/>
      <c r="D3" s="227"/>
      <c r="E3" s="227"/>
      <c r="F3" s="227"/>
    </row>
    <row r="4" spans="1:6" ht="27.75" customHeight="1">
      <c r="A4" s="89"/>
      <c r="B4" s="89"/>
      <c r="C4" s="90"/>
      <c r="D4" s="90"/>
      <c r="E4" s="89"/>
      <c r="F4" s="90"/>
    </row>
    <row r="5" spans="1:6" ht="12.75">
      <c r="A5" s="89"/>
      <c r="B5" s="89"/>
      <c r="C5" s="91"/>
      <c r="D5" s="92"/>
      <c r="E5" s="226" t="s">
        <v>480</v>
      </c>
      <c r="F5" s="226"/>
    </row>
    <row r="6" spans="1:6" ht="27.75" customHeight="1">
      <c r="A6" s="93"/>
      <c r="B6" s="94" t="s">
        <v>94</v>
      </c>
      <c r="C6" s="95"/>
      <c r="D6" s="96"/>
      <c r="E6" s="96" t="s">
        <v>95</v>
      </c>
      <c r="F6" s="95"/>
    </row>
    <row r="7" spans="1:6" ht="45" customHeight="1">
      <c r="A7" s="97" t="s">
        <v>96</v>
      </c>
      <c r="B7" s="97" t="s">
        <v>97</v>
      </c>
      <c r="C7" s="98" t="s">
        <v>442</v>
      </c>
      <c r="D7" s="96" t="s">
        <v>96</v>
      </c>
      <c r="E7" s="99" t="s">
        <v>97</v>
      </c>
      <c r="F7" s="98" t="s">
        <v>442</v>
      </c>
    </row>
    <row r="8" spans="1:6" ht="12.75">
      <c r="A8" s="96" t="s">
        <v>98</v>
      </c>
      <c r="B8" s="96" t="s">
        <v>99</v>
      </c>
      <c r="C8" s="100">
        <f>SUM(C9:C13)</f>
        <v>47688</v>
      </c>
      <c r="D8" s="96" t="s">
        <v>98</v>
      </c>
      <c r="E8" s="96" t="s">
        <v>100</v>
      </c>
      <c r="F8" s="100">
        <f>SUM(F9:F13)</f>
        <v>51041</v>
      </c>
    </row>
    <row r="9" spans="1:6" ht="12.75">
      <c r="A9" s="101" t="s">
        <v>4</v>
      </c>
      <c r="B9" s="101" t="s">
        <v>5</v>
      </c>
      <c r="C9" s="102">
        <v>25698</v>
      </c>
      <c r="D9" s="103" t="s">
        <v>4</v>
      </c>
      <c r="E9" s="101" t="s">
        <v>67</v>
      </c>
      <c r="F9" s="102">
        <v>19808</v>
      </c>
    </row>
    <row r="10" spans="1:6" ht="12.75" customHeight="1">
      <c r="A10" s="104" t="s">
        <v>14</v>
      </c>
      <c r="B10" s="101" t="s">
        <v>19</v>
      </c>
      <c r="C10" s="102">
        <v>17900</v>
      </c>
      <c r="D10" s="103" t="s">
        <v>14</v>
      </c>
      <c r="E10" s="101" t="s">
        <v>107</v>
      </c>
      <c r="F10" s="102">
        <v>4542</v>
      </c>
    </row>
    <row r="11" spans="1:6" ht="12.75">
      <c r="A11" s="101" t="s">
        <v>18</v>
      </c>
      <c r="B11" s="101" t="s">
        <v>35</v>
      </c>
      <c r="C11" s="102">
        <v>4090</v>
      </c>
      <c r="D11" s="103" t="s">
        <v>18</v>
      </c>
      <c r="E11" s="101" t="s">
        <v>70</v>
      </c>
      <c r="F11" s="102">
        <v>19249</v>
      </c>
    </row>
    <row r="12" spans="1:6" ht="12.75">
      <c r="A12" s="101" t="s">
        <v>74</v>
      </c>
      <c r="B12" s="101" t="s">
        <v>52</v>
      </c>
      <c r="C12" s="102">
        <v>0</v>
      </c>
      <c r="D12" s="103" t="s">
        <v>74</v>
      </c>
      <c r="E12" s="101" t="s">
        <v>75</v>
      </c>
      <c r="F12" s="102">
        <v>4270</v>
      </c>
    </row>
    <row r="13" spans="1:6" ht="12.75">
      <c r="A13" s="105"/>
      <c r="B13" s="106"/>
      <c r="C13" s="102"/>
      <c r="D13" s="105" t="s">
        <v>46</v>
      </c>
      <c r="E13" s="101" t="s">
        <v>76</v>
      </c>
      <c r="F13" s="102">
        <v>3172</v>
      </c>
    </row>
    <row r="14" spans="1:6" ht="12.75">
      <c r="A14" s="107" t="s">
        <v>101</v>
      </c>
      <c r="B14" s="96" t="s">
        <v>102</v>
      </c>
      <c r="C14" s="100">
        <f>SUM(C15:C17)</f>
        <v>200</v>
      </c>
      <c r="D14" s="96" t="s">
        <v>101</v>
      </c>
      <c r="E14" s="96" t="s">
        <v>103</v>
      </c>
      <c r="F14" s="100">
        <f>SUM(F15:F17)</f>
        <v>14900</v>
      </c>
    </row>
    <row r="15" spans="1:6" ht="13.5" customHeight="1">
      <c r="A15" s="103" t="s">
        <v>4</v>
      </c>
      <c r="B15" s="101" t="s">
        <v>106</v>
      </c>
      <c r="C15" s="102"/>
      <c r="D15" s="103" t="s">
        <v>4</v>
      </c>
      <c r="E15" s="101" t="s">
        <v>82</v>
      </c>
      <c r="F15" s="102">
        <v>14900</v>
      </c>
    </row>
    <row r="16" spans="1:6" ht="12.75">
      <c r="A16" s="105" t="s">
        <v>14</v>
      </c>
      <c r="B16" s="101" t="s">
        <v>47</v>
      </c>
      <c r="C16" s="102">
        <v>0</v>
      </c>
      <c r="D16" s="103" t="s">
        <v>14</v>
      </c>
      <c r="E16" s="101" t="s">
        <v>83</v>
      </c>
      <c r="F16" s="102"/>
    </row>
    <row r="17" spans="1:6" ht="12.75">
      <c r="A17" s="105" t="s">
        <v>18</v>
      </c>
      <c r="B17" s="101" t="s">
        <v>56</v>
      </c>
      <c r="C17" s="102">
        <v>200</v>
      </c>
      <c r="D17" s="102" t="s">
        <v>18</v>
      </c>
      <c r="E17" s="101" t="s">
        <v>108</v>
      </c>
      <c r="F17" s="102">
        <v>0</v>
      </c>
    </row>
    <row r="18" spans="1:6" ht="12.75">
      <c r="A18" s="108" t="s">
        <v>104</v>
      </c>
      <c r="B18" s="96" t="s">
        <v>60</v>
      </c>
      <c r="C18" s="166">
        <v>64572</v>
      </c>
      <c r="D18" s="107" t="s">
        <v>105</v>
      </c>
      <c r="E18" s="96" t="s">
        <v>90</v>
      </c>
      <c r="F18" s="166">
        <v>46519</v>
      </c>
    </row>
    <row r="19" spans="1:6" ht="12.75">
      <c r="A19" s="96"/>
      <c r="B19" s="109" t="s">
        <v>65</v>
      </c>
      <c r="C19" s="100">
        <f>C8+C14+C18</f>
        <v>112460</v>
      </c>
      <c r="D19" s="100"/>
      <c r="E19" s="109" t="s">
        <v>91</v>
      </c>
      <c r="F19" s="100">
        <f>F8+F14+F18</f>
        <v>112460</v>
      </c>
    </row>
  </sheetData>
  <sheetProtection/>
  <mergeCells count="3">
    <mergeCell ref="E1:F1"/>
    <mergeCell ref="E5:F5"/>
    <mergeCell ref="A3:F3"/>
  </mergeCells>
  <printOptions/>
  <pageMargins left="0.984251968503937" right="0.984251968503937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3.57421875" style="1" customWidth="1"/>
    <col min="2" max="2" width="27.57421875" style="1" customWidth="1"/>
    <col min="3" max="11" width="9.7109375" style="1" customWidth="1"/>
    <col min="12" max="16384" width="9.140625" style="1" customWidth="1"/>
  </cols>
  <sheetData>
    <row r="1" spans="1:11" ht="15.75">
      <c r="A1" s="28"/>
      <c r="B1" s="28"/>
      <c r="C1" s="28"/>
      <c r="D1" s="28"/>
      <c r="E1" s="28"/>
      <c r="F1" s="28"/>
      <c r="G1" s="28"/>
      <c r="H1" s="250" t="s">
        <v>279</v>
      </c>
      <c r="I1" s="250"/>
      <c r="J1" s="250"/>
      <c r="K1" s="250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49" t="s">
        <v>445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5.75">
      <c r="A6" s="248" t="s">
        <v>287</v>
      </c>
      <c r="B6" s="248" t="s">
        <v>288</v>
      </c>
      <c r="C6" s="248" t="s">
        <v>289</v>
      </c>
      <c r="D6" s="248"/>
      <c r="E6" s="248" t="s">
        <v>290</v>
      </c>
      <c r="F6" s="248"/>
      <c r="G6" s="248" t="s">
        <v>291</v>
      </c>
      <c r="H6" s="248"/>
      <c r="I6" s="248" t="s">
        <v>292</v>
      </c>
      <c r="J6" s="248"/>
      <c r="K6" s="251" t="s">
        <v>230</v>
      </c>
    </row>
    <row r="7" spans="1:11" ht="15.75">
      <c r="A7" s="248"/>
      <c r="B7" s="248"/>
      <c r="C7" s="45" t="s">
        <v>293</v>
      </c>
      <c r="D7" s="45" t="s">
        <v>294</v>
      </c>
      <c r="E7" s="45" t="s">
        <v>293</v>
      </c>
      <c r="F7" s="45" t="s">
        <v>294</v>
      </c>
      <c r="G7" s="45" t="s">
        <v>293</v>
      </c>
      <c r="H7" s="45" t="s">
        <v>294</v>
      </c>
      <c r="I7" s="45" t="s">
        <v>293</v>
      </c>
      <c r="J7" s="45" t="s">
        <v>294</v>
      </c>
      <c r="K7" s="252"/>
    </row>
    <row r="8" spans="1:11" ht="15.75">
      <c r="A8" s="248"/>
      <c r="B8" s="248"/>
      <c r="C8" s="248" t="s">
        <v>295</v>
      </c>
      <c r="D8" s="248"/>
      <c r="E8" s="248" t="s">
        <v>296</v>
      </c>
      <c r="F8" s="248"/>
      <c r="G8" s="248" t="s">
        <v>295</v>
      </c>
      <c r="H8" s="248"/>
      <c r="I8" s="248" t="s">
        <v>295</v>
      </c>
      <c r="J8" s="248"/>
      <c r="K8" s="253"/>
    </row>
    <row r="9" spans="1:11" ht="15.75">
      <c r="A9" s="163" t="s">
        <v>385</v>
      </c>
      <c r="B9" s="55" t="s">
        <v>386</v>
      </c>
      <c r="C9" s="29"/>
      <c r="D9" s="29"/>
      <c r="E9" s="29"/>
      <c r="F9" s="29"/>
      <c r="G9" s="29">
        <v>1</v>
      </c>
      <c r="H9" s="29"/>
      <c r="I9" s="30">
        <f aca="true" t="shared" si="0" ref="I9:J13">SUM(C9,E9,G9)</f>
        <v>1</v>
      </c>
      <c r="J9" s="30">
        <f t="shared" si="0"/>
        <v>0</v>
      </c>
      <c r="K9" s="30">
        <f aca="true" t="shared" si="1" ref="K9:K14">SUM(I9:J9)</f>
        <v>1</v>
      </c>
    </row>
    <row r="10" spans="1:11" ht="15.75">
      <c r="A10" s="46" t="s">
        <v>297</v>
      </c>
      <c r="B10" s="29" t="s">
        <v>298</v>
      </c>
      <c r="C10" s="29"/>
      <c r="D10" s="29"/>
      <c r="E10" s="29">
        <v>1</v>
      </c>
      <c r="F10" s="29"/>
      <c r="G10" s="29"/>
      <c r="H10" s="29"/>
      <c r="I10" s="30">
        <f t="shared" si="0"/>
        <v>1</v>
      </c>
      <c r="J10" s="30">
        <f t="shared" si="0"/>
        <v>0</v>
      </c>
      <c r="K10" s="30">
        <f t="shared" si="1"/>
        <v>1</v>
      </c>
    </row>
    <row r="11" spans="1:11" ht="15.75">
      <c r="A11" s="163" t="s">
        <v>383</v>
      </c>
      <c r="B11" s="55" t="s">
        <v>384</v>
      </c>
      <c r="C11" s="29"/>
      <c r="D11" s="29"/>
      <c r="E11" s="29"/>
      <c r="F11" s="29"/>
      <c r="G11" s="29">
        <v>1</v>
      </c>
      <c r="H11" s="29"/>
      <c r="I11" s="30">
        <v>1</v>
      </c>
      <c r="J11" s="30">
        <v>0</v>
      </c>
      <c r="K11" s="30">
        <v>1</v>
      </c>
    </row>
    <row r="12" spans="1:11" ht="15.75">
      <c r="A12" s="46" t="s">
        <v>300</v>
      </c>
      <c r="B12" s="29" t="s">
        <v>299</v>
      </c>
      <c r="C12" s="29"/>
      <c r="D12" s="29"/>
      <c r="E12" s="29"/>
      <c r="F12" s="29"/>
      <c r="G12" s="29"/>
      <c r="H12" s="29">
        <v>1</v>
      </c>
      <c r="I12" s="30">
        <f t="shared" si="0"/>
        <v>0</v>
      </c>
      <c r="J12" s="30">
        <f t="shared" si="0"/>
        <v>1</v>
      </c>
      <c r="K12" s="30">
        <f t="shared" si="1"/>
        <v>1</v>
      </c>
    </row>
    <row r="13" spans="1:11" ht="31.5">
      <c r="A13" s="46" t="s">
        <v>302</v>
      </c>
      <c r="B13" s="47" t="s">
        <v>301</v>
      </c>
      <c r="C13" s="29"/>
      <c r="D13" s="29"/>
      <c r="E13" s="29"/>
      <c r="F13" s="29"/>
      <c r="G13" s="29">
        <v>6</v>
      </c>
      <c r="H13" s="29"/>
      <c r="I13" s="30">
        <f t="shared" si="0"/>
        <v>6</v>
      </c>
      <c r="J13" s="30">
        <f t="shared" si="0"/>
        <v>0</v>
      </c>
      <c r="K13" s="30">
        <f t="shared" si="1"/>
        <v>6</v>
      </c>
    </row>
    <row r="14" spans="1:11" ht="15.75">
      <c r="A14" s="48"/>
      <c r="B14" s="48" t="s">
        <v>292</v>
      </c>
      <c r="C14" s="48">
        <f aca="true" t="shared" si="2" ref="C14:J14">SUM(C9:C13)</f>
        <v>0</v>
      </c>
      <c r="D14" s="48">
        <f t="shared" si="2"/>
        <v>0</v>
      </c>
      <c r="E14" s="48">
        <f t="shared" si="2"/>
        <v>1</v>
      </c>
      <c r="F14" s="48">
        <f t="shared" si="2"/>
        <v>0</v>
      </c>
      <c r="G14" s="48">
        <f t="shared" si="2"/>
        <v>8</v>
      </c>
      <c r="H14" s="48">
        <f t="shared" si="2"/>
        <v>1</v>
      </c>
      <c r="I14" s="48">
        <f t="shared" si="2"/>
        <v>9</v>
      </c>
      <c r="J14" s="48">
        <f t="shared" si="2"/>
        <v>1</v>
      </c>
      <c r="K14" s="48">
        <f t="shared" si="1"/>
        <v>10</v>
      </c>
    </row>
    <row r="15" spans="1:11" ht="15.75">
      <c r="A15" s="55"/>
      <c r="B15" s="55" t="s">
        <v>477</v>
      </c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5"/>
      <c r="B16" s="55" t="s">
        <v>478</v>
      </c>
      <c r="C16" s="55"/>
      <c r="D16" s="55"/>
      <c r="E16" s="55">
        <v>1</v>
      </c>
      <c r="F16" s="55"/>
      <c r="G16" s="55">
        <v>8</v>
      </c>
      <c r="H16" s="55">
        <v>1</v>
      </c>
      <c r="I16" s="55">
        <v>9</v>
      </c>
      <c r="J16" s="55">
        <v>1</v>
      </c>
      <c r="K16" s="55">
        <v>10</v>
      </c>
    </row>
    <row r="17" spans="1:11" ht="15.75">
      <c r="A17" s="55"/>
      <c r="B17" s="55" t="s">
        <v>479</v>
      </c>
      <c r="C17" s="55"/>
      <c r="D17" s="55"/>
      <c r="E17" s="55"/>
      <c r="F17" s="55"/>
      <c r="G17" s="55"/>
      <c r="H17" s="55"/>
      <c r="I17" s="55"/>
      <c r="J17" s="55"/>
      <c r="K17" s="55"/>
    </row>
  </sheetData>
  <sheetProtection/>
  <mergeCells count="13">
    <mergeCell ref="K6:K8"/>
    <mergeCell ref="C8:D8"/>
    <mergeCell ref="E8:F8"/>
    <mergeCell ref="G8:H8"/>
    <mergeCell ref="I8:J8"/>
    <mergeCell ref="A3:K3"/>
    <mergeCell ref="H1:K1"/>
    <mergeCell ref="A6:A8"/>
    <mergeCell ref="B6:B8"/>
    <mergeCell ref="C6:D6"/>
    <mergeCell ref="E6:F6"/>
    <mergeCell ref="G6:H6"/>
    <mergeCell ref="I6:J6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6.7109375" style="1" bestFit="1" customWidth="1"/>
    <col min="2" max="2" width="29.28125" style="1" customWidth="1"/>
    <col min="3" max="3" width="9.28125" style="1" customWidth="1"/>
    <col min="4" max="5" width="9.421875" style="1" customWidth="1"/>
    <col min="6" max="6" width="12.57421875" style="1" customWidth="1"/>
    <col min="7" max="8" width="10.140625" style="1" customWidth="1"/>
    <col min="9" max="9" width="9.7109375" style="1" customWidth="1"/>
    <col min="10" max="10" width="11.00390625" style="1" customWidth="1"/>
    <col min="11" max="16384" width="9.140625" style="1" customWidth="1"/>
  </cols>
  <sheetData>
    <row r="1" spans="2:10" ht="15.75">
      <c r="B1" s="50"/>
      <c r="C1" s="50"/>
      <c r="D1" s="250" t="s">
        <v>286</v>
      </c>
      <c r="E1" s="250"/>
      <c r="F1" s="250"/>
      <c r="G1" s="250"/>
      <c r="H1" s="250"/>
      <c r="I1" s="250"/>
      <c r="J1" s="250"/>
    </row>
    <row r="3" spans="1:10" ht="18.75">
      <c r="A3" s="254" t="s">
        <v>303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5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ht="15.75">
      <c r="J6" s="224" t="s">
        <v>2</v>
      </c>
    </row>
    <row r="7" spans="1:10" ht="15.75">
      <c r="A7" s="255" t="s">
        <v>0</v>
      </c>
      <c r="B7" s="256" t="s">
        <v>304</v>
      </c>
      <c r="C7" s="258" t="s">
        <v>231</v>
      </c>
      <c r="D7" s="259"/>
      <c r="E7" s="259"/>
      <c r="F7" s="260"/>
      <c r="G7" s="255" t="s">
        <v>233</v>
      </c>
      <c r="H7" s="255"/>
      <c r="I7" s="255"/>
      <c r="J7" s="255"/>
    </row>
    <row r="8" spans="1:10" ht="15.75">
      <c r="A8" s="255"/>
      <c r="B8" s="257"/>
      <c r="C8" s="52">
        <v>2015</v>
      </c>
      <c r="D8" s="52">
        <v>2016</v>
      </c>
      <c r="E8" s="52">
        <v>2017</v>
      </c>
      <c r="F8" s="52" t="s">
        <v>230</v>
      </c>
      <c r="G8" s="53">
        <v>2015</v>
      </c>
      <c r="H8" s="53">
        <v>2016</v>
      </c>
      <c r="I8" s="53">
        <v>2017</v>
      </c>
      <c r="J8" s="53" t="s">
        <v>230</v>
      </c>
    </row>
    <row r="9" spans="1:10" ht="31.5">
      <c r="A9" s="54" t="s">
        <v>6</v>
      </c>
      <c r="B9" s="164" t="s">
        <v>387</v>
      </c>
      <c r="C9" s="56">
        <v>7585</v>
      </c>
      <c r="D9" s="56">
        <v>0</v>
      </c>
      <c r="E9" s="56">
        <v>0</v>
      </c>
      <c r="F9" s="56">
        <v>7585</v>
      </c>
      <c r="G9" s="56">
        <v>10092</v>
      </c>
      <c r="H9" s="55">
        <v>0</v>
      </c>
      <c r="I9" s="55">
        <v>0</v>
      </c>
      <c r="J9" s="56">
        <v>10092</v>
      </c>
    </row>
    <row r="10" spans="1:10" ht="15.75">
      <c r="A10" s="57"/>
      <c r="B10" s="58" t="s">
        <v>292</v>
      </c>
      <c r="C10" s="59">
        <f>SUM(C9:C9)</f>
        <v>7585</v>
      </c>
      <c r="D10" s="59">
        <f>SUM(D9:D9)</f>
        <v>0</v>
      </c>
      <c r="E10" s="59">
        <v>0</v>
      </c>
      <c r="F10" s="59">
        <f>SUM(F9)</f>
        <v>7585</v>
      </c>
      <c r="G10" s="60">
        <f>SUM(G9)</f>
        <v>10092</v>
      </c>
      <c r="H10" s="60">
        <f>SUM(H9)</f>
        <v>0</v>
      </c>
      <c r="I10" s="60">
        <v>0</v>
      </c>
      <c r="J10" s="60">
        <f>SUM(J9)</f>
        <v>10092</v>
      </c>
    </row>
  </sheetData>
  <sheetProtection/>
  <mergeCells count="6">
    <mergeCell ref="D1:J1"/>
    <mergeCell ref="A3:J3"/>
    <mergeCell ref="A7:A8"/>
    <mergeCell ref="B7:B8"/>
    <mergeCell ref="C7:F7"/>
    <mergeCell ref="G7:J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33.57421875" style="62" customWidth="1"/>
    <col min="2" max="2" width="9.7109375" style="62" customWidth="1"/>
    <col min="3" max="3" width="33.57421875" style="62" customWidth="1"/>
    <col min="4" max="4" width="9.7109375" style="62" customWidth="1"/>
    <col min="5" max="16384" width="9.140625" style="88" customWidth="1"/>
  </cols>
  <sheetData>
    <row r="1" spans="3:4" ht="12.75">
      <c r="C1" s="261" t="s">
        <v>305</v>
      </c>
      <c r="D1" s="261"/>
    </row>
    <row r="3" spans="1:4" ht="40.5" customHeight="1">
      <c r="A3" s="227" t="s">
        <v>444</v>
      </c>
      <c r="B3" s="227"/>
      <c r="C3" s="227"/>
      <c r="D3" s="227"/>
    </row>
    <row r="5" spans="1:4" ht="12.75">
      <c r="A5" s="262" t="s">
        <v>94</v>
      </c>
      <c r="B5" s="263"/>
      <c r="C5" s="262" t="s">
        <v>95</v>
      </c>
      <c r="D5" s="263"/>
    </row>
    <row r="6" spans="1:4" ht="12.75">
      <c r="A6" s="198" t="s">
        <v>306</v>
      </c>
      <c r="B6" s="165" t="s">
        <v>2</v>
      </c>
      <c r="C6" s="198" t="s">
        <v>306</v>
      </c>
      <c r="D6" s="165" t="s">
        <v>2</v>
      </c>
    </row>
    <row r="7" spans="1:4" ht="12.75">
      <c r="A7" s="69" t="s">
        <v>307</v>
      </c>
      <c r="B7" s="70">
        <v>8</v>
      </c>
      <c r="C7" s="69" t="s">
        <v>307</v>
      </c>
      <c r="D7" s="70">
        <v>6553</v>
      </c>
    </row>
    <row r="8" spans="1:4" ht="12.75">
      <c r="A8" s="69" t="s">
        <v>308</v>
      </c>
      <c r="B8" s="70">
        <v>0</v>
      </c>
      <c r="C8" s="69" t="s">
        <v>309</v>
      </c>
      <c r="D8" s="70">
        <v>6553</v>
      </c>
    </row>
    <row r="9" spans="1:4" ht="25.5">
      <c r="A9" s="101" t="s">
        <v>310</v>
      </c>
      <c r="B9" s="70">
        <f>B10+B11+B12+B13</f>
        <v>7444</v>
      </c>
      <c r="C9" s="69" t="s">
        <v>311</v>
      </c>
      <c r="D9" s="70">
        <f>D10+D11+D12+D13</f>
        <v>18134</v>
      </c>
    </row>
    <row r="10" spans="1:4" ht="12.75">
      <c r="A10" s="69" t="s">
        <v>312</v>
      </c>
      <c r="B10" s="70">
        <v>5724</v>
      </c>
      <c r="C10" s="69" t="s">
        <v>312</v>
      </c>
      <c r="D10" s="70">
        <v>16562</v>
      </c>
    </row>
    <row r="11" spans="1:4" ht="12.75">
      <c r="A11" s="69" t="s">
        <v>313</v>
      </c>
      <c r="B11" s="70">
        <v>1024</v>
      </c>
      <c r="C11" s="69" t="s">
        <v>313</v>
      </c>
      <c r="D11" s="70">
        <v>1483</v>
      </c>
    </row>
    <row r="12" spans="1:4" ht="12.75">
      <c r="A12" s="69" t="s">
        <v>314</v>
      </c>
      <c r="B12" s="70">
        <v>140</v>
      </c>
      <c r="C12" s="69" t="s">
        <v>315</v>
      </c>
      <c r="D12" s="70">
        <v>89</v>
      </c>
    </row>
    <row r="13" spans="1:4" ht="12.75">
      <c r="A13" s="69" t="s">
        <v>316</v>
      </c>
      <c r="B13" s="70">
        <v>556</v>
      </c>
      <c r="C13" s="69" t="s">
        <v>316</v>
      </c>
      <c r="D13" s="86"/>
    </row>
    <row r="14" spans="1:4" ht="12.75">
      <c r="A14" s="69" t="s">
        <v>317</v>
      </c>
      <c r="B14" s="70">
        <v>3736</v>
      </c>
      <c r="C14" s="69" t="s">
        <v>22</v>
      </c>
      <c r="D14" s="69"/>
    </row>
    <row r="15" spans="1:4" ht="12.75">
      <c r="A15" s="69" t="s">
        <v>472</v>
      </c>
      <c r="B15" s="70">
        <v>9354</v>
      </c>
      <c r="C15" s="69" t="s">
        <v>472</v>
      </c>
      <c r="D15" s="70">
        <v>9477</v>
      </c>
    </row>
    <row r="16" spans="1:4" ht="12.75">
      <c r="A16" s="69" t="s">
        <v>318</v>
      </c>
      <c r="B16" s="86"/>
      <c r="C16" s="69" t="s">
        <v>28</v>
      </c>
      <c r="D16" s="69"/>
    </row>
    <row r="17" spans="1:4" ht="12.75">
      <c r="A17" s="69" t="s">
        <v>319</v>
      </c>
      <c r="B17" s="70">
        <v>0</v>
      </c>
      <c r="C17" s="69" t="s">
        <v>319</v>
      </c>
      <c r="D17" s="70">
        <v>0</v>
      </c>
    </row>
    <row r="18" spans="1:4" ht="12.75">
      <c r="A18" s="69" t="s">
        <v>320</v>
      </c>
      <c r="B18" s="70">
        <v>0</v>
      </c>
      <c r="C18" s="69" t="s">
        <v>321</v>
      </c>
      <c r="D18" s="70">
        <v>0</v>
      </c>
    </row>
    <row r="19" spans="1:4" ht="12.75">
      <c r="A19" s="69" t="s">
        <v>322</v>
      </c>
      <c r="B19" s="70">
        <v>0</v>
      </c>
      <c r="C19" s="69" t="s">
        <v>323</v>
      </c>
      <c r="D19" s="70">
        <v>0</v>
      </c>
    </row>
    <row r="20" spans="1:4" ht="12.75">
      <c r="A20" s="69" t="s">
        <v>324</v>
      </c>
      <c r="B20" s="70">
        <v>0</v>
      </c>
      <c r="C20" s="69" t="s">
        <v>325</v>
      </c>
      <c r="D20" s="70">
        <v>0</v>
      </c>
    </row>
    <row r="21" spans="1:4" ht="12.75">
      <c r="A21" s="69" t="s">
        <v>326</v>
      </c>
      <c r="B21" s="70">
        <v>0</v>
      </c>
      <c r="C21" s="69" t="s">
        <v>327</v>
      </c>
      <c r="D21" s="70">
        <v>0</v>
      </c>
    </row>
    <row r="22" spans="1:4" ht="12.75">
      <c r="A22" s="69" t="s">
        <v>328</v>
      </c>
      <c r="B22" s="70">
        <v>0</v>
      </c>
      <c r="C22" s="69" t="s">
        <v>329</v>
      </c>
      <c r="D22" s="70">
        <v>0</v>
      </c>
    </row>
    <row r="23" spans="1:4" ht="12.75">
      <c r="A23" s="69" t="s">
        <v>330</v>
      </c>
      <c r="B23" s="70">
        <v>0</v>
      </c>
      <c r="C23" s="69" t="s">
        <v>331</v>
      </c>
      <c r="D23" s="70">
        <v>0</v>
      </c>
    </row>
    <row r="24" spans="1:4" ht="12.75">
      <c r="A24" s="69" t="s">
        <v>332</v>
      </c>
      <c r="B24" s="70">
        <v>0</v>
      </c>
      <c r="C24" s="69" t="s">
        <v>333</v>
      </c>
      <c r="D24" s="70">
        <f>D25+D26+D27+D28</f>
        <v>1133</v>
      </c>
    </row>
    <row r="25" spans="1:4" ht="12.75">
      <c r="A25" s="69"/>
      <c r="B25" s="69"/>
      <c r="C25" s="69" t="s">
        <v>334</v>
      </c>
      <c r="D25" s="70">
        <v>0</v>
      </c>
    </row>
    <row r="26" spans="1:4" ht="12.75">
      <c r="A26" s="69"/>
      <c r="B26" s="69"/>
      <c r="C26" s="69" t="s">
        <v>335</v>
      </c>
      <c r="D26" s="70">
        <v>25</v>
      </c>
    </row>
    <row r="27" spans="1:4" ht="12.75">
      <c r="A27" s="69"/>
      <c r="B27" s="69"/>
      <c r="C27" s="69" t="s">
        <v>336</v>
      </c>
      <c r="D27" s="70">
        <v>471</v>
      </c>
    </row>
    <row r="28" spans="1:4" ht="12.75">
      <c r="A28" s="69"/>
      <c r="B28" s="69"/>
      <c r="C28" s="69" t="s">
        <v>337</v>
      </c>
      <c r="D28" s="70">
        <v>637</v>
      </c>
    </row>
    <row r="29" spans="1:4" ht="12.75">
      <c r="A29" s="69" t="s">
        <v>338</v>
      </c>
      <c r="B29" s="70">
        <v>17900</v>
      </c>
      <c r="C29" s="69" t="s">
        <v>144</v>
      </c>
      <c r="D29" s="70"/>
    </row>
    <row r="30" spans="1:4" ht="12.75">
      <c r="A30" s="69" t="s">
        <v>339</v>
      </c>
      <c r="B30" s="70">
        <v>1200</v>
      </c>
      <c r="C30" s="69" t="s">
        <v>339</v>
      </c>
      <c r="D30" s="70">
        <v>3857</v>
      </c>
    </row>
    <row r="31" spans="1:4" ht="12.75">
      <c r="A31" s="69" t="s">
        <v>340</v>
      </c>
      <c r="B31" s="70">
        <v>0</v>
      </c>
      <c r="C31" s="69" t="s">
        <v>340</v>
      </c>
      <c r="D31" s="70">
        <v>2986</v>
      </c>
    </row>
    <row r="32" spans="1:4" ht="12.75">
      <c r="A32" s="69" t="s">
        <v>341</v>
      </c>
      <c r="B32" s="70">
        <v>250</v>
      </c>
      <c r="C32" s="69" t="s">
        <v>341</v>
      </c>
      <c r="D32" s="70">
        <v>508</v>
      </c>
    </row>
    <row r="33" spans="1:4" ht="12.75">
      <c r="A33" s="69" t="s">
        <v>342</v>
      </c>
      <c r="B33" s="70">
        <v>0</v>
      </c>
      <c r="C33" s="69" t="s">
        <v>343</v>
      </c>
      <c r="D33" s="70">
        <v>0</v>
      </c>
    </row>
    <row r="34" spans="1:4" ht="12.75">
      <c r="A34" s="69" t="s">
        <v>344</v>
      </c>
      <c r="B34" s="70">
        <v>0</v>
      </c>
      <c r="C34" s="69" t="s">
        <v>344</v>
      </c>
      <c r="D34" s="70">
        <v>0</v>
      </c>
    </row>
    <row r="35" spans="1:4" ht="12.75">
      <c r="A35" s="69" t="s">
        <v>345</v>
      </c>
      <c r="B35" s="70">
        <v>0</v>
      </c>
      <c r="C35" s="69" t="s">
        <v>345</v>
      </c>
      <c r="D35" s="70">
        <v>0</v>
      </c>
    </row>
    <row r="36" spans="1:4" ht="12.75">
      <c r="A36" s="69" t="s">
        <v>346</v>
      </c>
      <c r="B36" s="70">
        <v>0</v>
      </c>
      <c r="C36" s="69" t="s">
        <v>346</v>
      </c>
      <c r="D36" s="70">
        <v>0</v>
      </c>
    </row>
    <row r="37" spans="1:4" ht="12.75">
      <c r="A37" s="69" t="s">
        <v>347</v>
      </c>
      <c r="B37" s="70">
        <v>0</v>
      </c>
      <c r="C37" s="69" t="s">
        <v>348</v>
      </c>
      <c r="D37" s="70">
        <v>0</v>
      </c>
    </row>
    <row r="38" spans="1:4" ht="12.75">
      <c r="A38" s="69" t="s">
        <v>349</v>
      </c>
      <c r="B38" s="70">
        <v>0</v>
      </c>
      <c r="C38" s="69" t="s">
        <v>350</v>
      </c>
      <c r="D38" s="70">
        <v>3</v>
      </c>
    </row>
    <row r="39" spans="1:4" ht="12.75">
      <c r="A39" s="69" t="s">
        <v>351</v>
      </c>
      <c r="B39" s="70">
        <v>7796</v>
      </c>
      <c r="C39" s="69" t="s">
        <v>351</v>
      </c>
      <c r="D39" s="70">
        <v>7796</v>
      </c>
    </row>
    <row r="40" spans="1:4" ht="12.75">
      <c r="A40" s="69"/>
      <c r="B40" s="70"/>
      <c r="C40" s="69" t="s">
        <v>471</v>
      </c>
      <c r="D40" s="70">
        <v>716</v>
      </c>
    </row>
    <row r="41" spans="1:4" ht="12.75">
      <c r="A41" s="79" t="s">
        <v>230</v>
      </c>
      <c r="B41" s="80">
        <f>B7+B9+B14+B15+B16+B17+B21+B24+B29+B30+B31+B32+B33+B34+B38+B39</f>
        <v>47688</v>
      </c>
      <c r="C41" s="79" t="s">
        <v>230</v>
      </c>
      <c r="D41" s="80">
        <f>D7+D9+D17+D21+D24+D29+D30+D31+D32+D33+D15+D34+D38+D39</f>
        <v>50447</v>
      </c>
    </row>
    <row r="42" spans="1:4" ht="12.75">
      <c r="A42" s="69" t="s">
        <v>352</v>
      </c>
      <c r="B42" s="70">
        <v>0</v>
      </c>
      <c r="C42" s="69"/>
      <c r="D42" s="69"/>
    </row>
    <row r="43" spans="1:4" ht="12.75">
      <c r="A43" s="73" t="s">
        <v>353</v>
      </c>
      <c r="B43" s="74">
        <f>B41+B42</f>
        <v>47688</v>
      </c>
      <c r="C43" s="73" t="s">
        <v>354</v>
      </c>
      <c r="D43" s="74">
        <f>D41</f>
        <v>50447</v>
      </c>
    </row>
    <row r="45" spans="1:4" ht="12.75">
      <c r="A45" s="262" t="s">
        <v>94</v>
      </c>
      <c r="B45" s="263"/>
      <c r="C45" s="262" t="s">
        <v>95</v>
      </c>
      <c r="D45" s="263"/>
    </row>
    <row r="46" spans="1:4" ht="12.75">
      <c r="A46" s="198" t="s">
        <v>355</v>
      </c>
      <c r="B46" s="165" t="s">
        <v>2</v>
      </c>
      <c r="C46" s="198" t="s">
        <v>355</v>
      </c>
      <c r="D46" s="165" t="s">
        <v>2</v>
      </c>
    </row>
    <row r="47" spans="1:4" ht="12.75">
      <c r="A47" s="69" t="s">
        <v>476</v>
      </c>
      <c r="B47" s="70">
        <v>200</v>
      </c>
      <c r="C47" s="69" t="s">
        <v>356</v>
      </c>
      <c r="D47" s="70">
        <v>14900</v>
      </c>
    </row>
    <row r="48" spans="1:4" ht="12.75">
      <c r="A48" s="69" t="s">
        <v>357</v>
      </c>
      <c r="B48" s="70">
        <v>0</v>
      </c>
      <c r="C48" s="69" t="s">
        <v>473</v>
      </c>
      <c r="D48" s="86">
        <v>45803</v>
      </c>
    </row>
    <row r="49" spans="1:4" ht="12.75">
      <c r="A49" s="69" t="s">
        <v>358</v>
      </c>
      <c r="B49" s="70">
        <v>0</v>
      </c>
      <c r="C49" s="69" t="s">
        <v>474</v>
      </c>
      <c r="D49" s="70">
        <v>0</v>
      </c>
    </row>
    <row r="50" spans="1:4" ht="12.75">
      <c r="A50" s="69" t="s">
        <v>359</v>
      </c>
      <c r="B50" s="70">
        <v>0</v>
      </c>
      <c r="C50" s="69" t="s">
        <v>475</v>
      </c>
      <c r="D50" s="70">
        <v>1310</v>
      </c>
    </row>
    <row r="51" spans="1:4" ht="12.75">
      <c r="A51" s="69" t="s">
        <v>360</v>
      </c>
      <c r="B51" s="86">
        <v>64572</v>
      </c>
      <c r="C51" s="69"/>
      <c r="D51" s="70"/>
    </row>
    <row r="52" spans="1:4" ht="12.75">
      <c r="A52" s="69" t="s">
        <v>361</v>
      </c>
      <c r="B52" s="70">
        <v>0</v>
      </c>
      <c r="C52" s="69"/>
      <c r="D52" s="70"/>
    </row>
    <row r="53" spans="1:4" ht="12.75">
      <c r="A53" s="73" t="s">
        <v>230</v>
      </c>
      <c r="B53" s="74">
        <f>SUM(B47:B52)</f>
        <v>64772</v>
      </c>
      <c r="C53" s="73" t="s">
        <v>230</v>
      </c>
      <c r="D53" s="74">
        <f>SUM(D47:D52)</f>
        <v>62013</v>
      </c>
    </row>
  </sheetData>
  <sheetProtection/>
  <mergeCells count="6">
    <mergeCell ref="C1:D1"/>
    <mergeCell ref="A45:B45"/>
    <mergeCell ref="C45:D45"/>
    <mergeCell ref="A3:D3"/>
    <mergeCell ref="A5:B5"/>
    <mergeCell ref="C5:D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0"/>
  <sheetViews>
    <sheetView zoomScalePageLayoutView="0" workbookViewId="0" topLeftCell="A1">
      <selection activeCell="J84" sqref="J84"/>
    </sheetView>
  </sheetViews>
  <sheetFormatPr defaultColWidth="9.140625" defaultRowHeight="15"/>
  <cols>
    <col min="1" max="1" width="5.7109375" style="110" bestFit="1" customWidth="1"/>
    <col min="2" max="2" width="47.57421875" style="111" customWidth="1"/>
    <col min="3" max="3" width="13.140625" style="160" customWidth="1"/>
    <col min="4" max="16384" width="9.140625" style="111" customWidth="1"/>
  </cols>
  <sheetData>
    <row r="1" ht="12">
      <c r="C1" s="183" t="s">
        <v>3</v>
      </c>
    </row>
    <row r="3" spans="1:3" ht="30" customHeight="1">
      <c r="A3" s="228" t="s">
        <v>482</v>
      </c>
      <c r="B3" s="228"/>
      <c r="C3" s="228"/>
    </row>
    <row r="5" ht="12">
      <c r="C5" s="187" t="s">
        <v>2</v>
      </c>
    </row>
    <row r="6" spans="1:3" ht="12">
      <c r="A6" s="112" t="s">
        <v>0</v>
      </c>
      <c r="B6" s="113" t="s">
        <v>1</v>
      </c>
      <c r="C6" s="162" t="s">
        <v>442</v>
      </c>
    </row>
    <row r="7" spans="1:3" ht="12">
      <c r="A7" s="114" t="s">
        <v>4</v>
      </c>
      <c r="B7" s="115" t="s">
        <v>5</v>
      </c>
      <c r="C7" s="158">
        <f>C8+C24</f>
        <v>25698</v>
      </c>
    </row>
    <row r="8" spans="1:3" ht="12">
      <c r="A8" s="173" t="s">
        <v>6</v>
      </c>
      <c r="B8" s="174" t="s">
        <v>7</v>
      </c>
      <c r="C8" s="175">
        <f>C9+C13+C14+C21+C22</f>
        <v>17902</v>
      </c>
    </row>
    <row r="9" spans="1:3" ht="12">
      <c r="A9" s="173"/>
      <c r="B9" s="174" t="s">
        <v>8</v>
      </c>
      <c r="C9" s="175">
        <f>C10+C11+C12</f>
        <v>8548</v>
      </c>
    </row>
    <row r="10" spans="1:3" ht="12">
      <c r="A10" s="173"/>
      <c r="B10" s="174" t="s">
        <v>109</v>
      </c>
      <c r="C10" s="175">
        <v>3736</v>
      </c>
    </row>
    <row r="11" spans="1:3" ht="12">
      <c r="A11" s="173"/>
      <c r="B11" s="174" t="s">
        <v>426</v>
      </c>
      <c r="C11" s="175">
        <v>4804</v>
      </c>
    </row>
    <row r="12" spans="1:3" ht="12">
      <c r="A12" s="173"/>
      <c r="B12" s="174" t="s">
        <v>395</v>
      </c>
      <c r="C12" s="175">
        <v>8</v>
      </c>
    </row>
    <row r="13" spans="1:3" ht="12">
      <c r="A13" s="173"/>
      <c r="B13" s="174" t="s">
        <v>9</v>
      </c>
      <c r="C13" s="175">
        <v>0</v>
      </c>
    </row>
    <row r="14" spans="1:3" ht="12">
      <c r="A14" s="173"/>
      <c r="B14" s="174" t="s">
        <v>10</v>
      </c>
      <c r="C14" s="175">
        <f>C15+C16+C17+C20+C18</f>
        <v>8154</v>
      </c>
    </row>
    <row r="15" spans="1:3" ht="12">
      <c r="A15" s="173"/>
      <c r="B15" s="174" t="s">
        <v>110</v>
      </c>
      <c r="C15" s="175">
        <v>2500</v>
      </c>
    </row>
    <row r="16" spans="1:3" ht="12">
      <c r="A16" s="173"/>
      <c r="B16" s="174" t="s">
        <v>111</v>
      </c>
      <c r="C16" s="175">
        <v>1384</v>
      </c>
    </row>
    <row r="17" spans="1:3" ht="12">
      <c r="A17" s="173"/>
      <c r="B17" s="174" t="s">
        <v>427</v>
      </c>
      <c r="C17" s="175"/>
    </row>
    <row r="18" spans="1:3" ht="12">
      <c r="A18" s="173"/>
      <c r="B18" s="174" t="s">
        <v>363</v>
      </c>
      <c r="C18" s="175"/>
    </row>
    <row r="19" spans="1:3" ht="12">
      <c r="A19" s="173"/>
      <c r="B19" s="174" t="s">
        <v>428</v>
      </c>
      <c r="C19" s="175"/>
    </row>
    <row r="20" spans="1:3" ht="12">
      <c r="A20" s="173"/>
      <c r="B20" s="174" t="s">
        <v>450</v>
      </c>
      <c r="C20" s="175">
        <v>4270</v>
      </c>
    </row>
    <row r="21" spans="1:3" ht="12">
      <c r="A21" s="173"/>
      <c r="B21" s="174" t="s">
        <v>11</v>
      </c>
      <c r="C21" s="175">
        <v>1200</v>
      </c>
    </row>
    <row r="22" spans="1:3" ht="12">
      <c r="A22" s="173"/>
      <c r="B22" s="174" t="s">
        <v>452</v>
      </c>
      <c r="C22" s="175">
        <f>C23</f>
        <v>0</v>
      </c>
    </row>
    <row r="23" spans="1:3" ht="12">
      <c r="A23" s="173"/>
      <c r="B23" s="174" t="s">
        <v>451</v>
      </c>
      <c r="C23" s="175">
        <v>0</v>
      </c>
    </row>
    <row r="24" spans="1:3" ht="12">
      <c r="A24" s="116" t="s">
        <v>12</v>
      </c>
      <c r="B24" s="117" t="s">
        <v>13</v>
      </c>
      <c r="C24" s="159">
        <f>SUM(C25:C26)</f>
        <v>7796</v>
      </c>
    </row>
    <row r="25" spans="1:3" ht="12">
      <c r="A25" s="116"/>
      <c r="B25" s="118" t="s">
        <v>429</v>
      </c>
      <c r="C25" s="159">
        <v>7796</v>
      </c>
    </row>
    <row r="26" spans="1:3" ht="12">
      <c r="A26" s="116"/>
      <c r="B26" s="118" t="s">
        <v>430</v>
      </c>
      <c r="C26" s="159"/>
    </row>
    <row r="27" spans="1:3" ht="12">
      <c r="A27" s="114" t="s">
        <v>18</v>
      </c>
      <c r="B27" s="115" t="s">
        <v>19</v>
      </c>
      <c r="C27" s="158">
        <f>C28+C29+C30+C31+C34+C36+C37+C39</f>
        <v>17900</v>
      </c>
    </row>
    <row r="28" spans="1:3" ht="12">
      <c r="A28" s="116" t="s">
        <v>6</v>
      </c>
      <c r="B28" s="117" t="s">
        <v>20</v>
      </c>
      <c r="C28" s="159">
        <v>0</v>
      </c>
    </row>
    <row r="29" spans="1:3" ht="12">
      <c r="A29" s="116" t="s">
        <v>12</v>
      </c>
      <c r="B29" s="117" t="s">
        <v>21</v>
      </c>
      <c r="C29" s="159">
        <v>0</v>
      </c>
    </row>
    <row r="30" spans="1:3" ht="12">
      <c r="A30" s="116" t="s">
        <v>22</v>
      </c>
      <c r="B30" s="117" t="s">
        <v>23</v>
      </c>
      <c r="C30" s="159">
        <v>0</v>
      </c>
    </row>
    <row r="31" spans="1:3" ht="12">
      <c r="A31" s="116" t="s">
        <v>24</v>
      </c>
      <c r="B31" s="117" t="s">
        <v>25</v>
      </c>
      <c r="C31" s="159">
        <f>C32+C33</f>
        <v>6510</v>
      </c>
    </row>
    <row r="32" spans="1:3" ht="12">
      <c r="A32" s="116"/>
      <c r="B32" s="117" t="s">
        <v>26</v>
      </c>
      <c r="C32" s="159">
        <v>2510</v>
      </c>
    </row>
    <row r="33" spans="1:3" ht="12">
      <c r="A33" s="116"/>
      <c r="B33" s="117" t="s">
        <v>27</v>
      </c>
      <c r="C33" s="159">
        <v>4000</v>
      </c>
    </row>
    <row r="34" spans="1:3" ht="12">
      <c r="A34" s="116" t="s">
        <v>28</v>
      </c>
      <c r="B34" s="119" t="s">
        <v>364</v>
      </c>
      <c r="C34" s="159">
        <f>C35</f>
        <v>10000</v>
      </c>
    </row>
    <row r="35" spans="1:3" ht="12">
      <c r="A35" s="116"/>
      <c r="B35" s="119" t="s">
        <v>29</v>
      </c>
      <c r="C35" s="159">
        <v>10000</v>
      </c>
    </row>
    <row r="36" spans="1:3" ht="12">
      <c r="A36" s="116" t="s">
        <v>30</v>
      </c>
      <c r="B36" s="119" t="s">
        <v>365</v>
      </c>
      <c r="C36" s="159">
        <v>890</v>
      </c>
    </row>
    <row r="37" spans="1:3" ht="12">
      <c r="A37" s="116" t="s">
        <v>32</v>
      </c>
      <c r="B37" s="119" t="s">
        <v>31</v>
      </c>
      <c r="C37" s="159">
        <f>C38</f>
        <v>500</v>
      </c>
    </row>
    <row r="38" spans="1:3" ht="12">
      <c r="A38" s="116"/>
      <c r="B38" s="120" t="s">
        <v>367</v>
      </c>
      <c r="C38" s="159">
        <v>500</v>
      </c>
    </row>
    <row r="39" spans="1:3" ht="12">
      <c r="A39" s="116" t="s">
        <v>44</v>
      </c>
      <c r="B39" s="119" t="s">
        <v>33</v>
      </c>
      <c r="C39" s="159">
        <f>C40+C41</f>
        <v>0</v>
      </c>
    </row>
    <row r="40" spans="1:3" ht="12">
      <c r="A40" s="116"/>
      <c r="B40" s="119" t="s">
        <v>368</v>
      </c>
      <c r="C40" s="159"/>
    </row>
    <row r="41" spans="1:3" ht="12">
      <c r="A41" s="116"/>
      <c r="B41" s="119" t="s">
        <v>379</v>
      </c>
      <c r="C41" s="159"/>
    </row>
    <row r="42" spans="1:3" ht="12">
      <c r="A42" s="114" t="s">
        <v>34</v>
      </c>
      <c r="B42" s="121" t="s">
        <v>35</v>
      </c>
      <c r="C42" s="158">
        <f>C43+C46+C52+C55+C54+C58+C57+C59</f>
        <v>4090</v>
      </c>
    </row>
    <row r="43" spans="1:3" ht="12">
      <c r="A43" s="116" t="s">
        <v>6</v>
      </c>
      <c r="B43" s="119" t="s">
        <v>36</v>
      </c>
      <c r="C43" s="159"/>
    </row>
    <row r="44" spans="1:3" ht="12">
      <c r="A44" s="116"/>
      <c r="B44" s="119" t="s">
        <v>112</v>
      </c>
      <c r="C44" s="159"/>
    </row>
    <row r="45" spans="1:3" ht="12">
      <c r="A45" s="173"/>
      <c r="B45" s="180" t="s">
        <v>388</v>
      </c>
      <c r="C45" s="175"/>
    </row>
    <row r="46" spans="1:3" ht="12">
      <c r="A46" s="173" t="s">
        <v>37</v>
      </c>
      <c r="B46" s="174" t="s">
        <v>38</v>
      </c>
      <c r="C46" s="175">
        <f>C47+C48+C49+C50+C51</f>
        <v>390</v>
      </c>
    </row>
    <row r="47" spans="1:3" ht="12">
      <c r="A47" s="173"/>
      <c r="B47" s="174" t="s">
        <v>453</v>
      </c>
      <c r="C47" s="175">
        <v>250</v>
      </c>
    </row>
    <row r="48" spans="1:3" ht="12">
      <c r="A48" s="173"/>
      <c r="B48" s="174" t="s">
        <v>113</v>
      </c>
      <c r="C48" s="175"/>
    </row>
    <row r="49" spans="1:3" ht="12">
      <c r="A49" s="173"/>
      <c r="B49" s="174" t="s">
        <v>114</v>
      </c>
      <c r="C49" s="175">
        <v>140</v>
      </c>
    </row>
    <row r="50" spans="1:3" ht="12">
      <c r="A50" s="173"/>
      <c r="B50" s="174" t="s">
        <v>115</v>
      </c>
      <c r="C50" s="175"/>
    </row>
    <row r="51" spans="1:3" ht="12">
      <c r="A51" s="173"/>
      <c r="B51" s="174" t="s">
        <v>392</v>
      </c>
      <c r="C51" s="175"/>
    </row>
    <row r="52" spans="1:3" ht="12">
      <c r="A52" s="173" t="s">
        <v>22</v>
      </c>
      <c r="B52" s="174" t="s">
        <v>39</v>
      </c>
      <c r="C52" s="175">
        <f>C53</f>
        <v>0</v>
      </c>
    </row>
    <row r="53" spans="1:3" ht="12">
      <c r="A53" s="173"/>
      <c r="B53" s="174" t="s">
        <v>116</v>
      </c>
      <c r="C53" s="175"/>
    </row>
    <row r="54" spans="1:3" ht="12">
      <c r="A54" s="116" t="s">
        <v>24</v>
      </c>
      <c r="B54" s="117" t="s">
        <v>40</v>
      </c>
      <c r="C54" s="159">
        <v>0</v>
      </c>
    </row>
    <row r="55" spans="1:3" ht="12">
      <c r="A55" s="116" t="s">
        <v>28</v>
      </c>
      <c r="B55" s="117" t="s">
        <v>41</v>
      </c>
      <c r="C55" s="159">
        <f>C56</f>
        <v>3700</v>
      </c>
    </row>
    <row r="56" spans="1:3" ht="12">
      <c r="A56" s="116"/>
      <c r="B56" s="117" t="s">
        <v>117</v>
      </c>
      <c r="C56" s="159">
        <v>3700</v>
      </c>
    </row>
    <row r="57" spans="1:3" ht="12">
      <c r="A57" s="173" t="s">
        <v>30</v>
      </c>
      <c r="B57" s="179" t="s">
        <v>42</v>
      </c>
      <c r="C57" s="175">
        <v>0</v>
      </c>
    </row>
    <row r="58" spans="1:3" ht="12">
      <c r="A58" s="173" t="s">
        <v>32</v>
      </c>
      <c r="B58" s="174" t="s">
        <v>43</v>
      </c>
      <c r="C58" s="175"/>
    </row>
    <row r="59" spans="1:3" ht="12">
      <c r="A59" s="173" t="s">
        <v>44</v>
      </c>
      <c r="B59" s="174" t="s">
        <v>45</v>
      </c>
      <c r="C59" s="175">
        <v>0</v>
      </c>
    </row>
    <row r="60" spans="1:3" ht="12">
      <c r="A60" s="173"/>
      <c r="B60" s="174" t="s">
        <v>396</v>
      </c>
      <c r="C60" s="175"/>
    </row>
    <row r="61" spans="1:3" ht="12">
      <c r="A61" s="173"/>
      <c r="B61" s="174" t="s">
        <v>397</v>
      </c>
      <c r="C61" s="175">
        <v>0</v>
      </c>
    </row>
    <row r="62" spans="1:3" ht="12">
      <c r="A62" s="173"/>
      <c r="B62" s="174" t="s">
        <v>389</v>
      </c>
      <c r="C62" s="175"/>
    </row>
    <row r="63" spans="1:3" ht="12">
      <c r="A63" s="114" t="s">
        <v>51</v>
      </c>
      <c r="B63" s="115" t="s">
        <v>52</v>
      </c>
      <c r="C63" s="158">
        <f>C64+C65</f>
        <v>0</v>
      </c>
    </row>
    <row r="64" spans="1:3" ht="12">
      <c r="A64" s="116" t="s">
        <v>6</v>
      </c>
      <c r="B64" s="117" t="s">
        <v>53</v>
      </c>
      <c r="C64" s="159">
        <v>0</v>
      </c>
    </row>
    <row r="65" spans="1:3" ht="12">
      <c r="A65" s="116" t="s">
        <v>37</v>
      </c>
      <c r="B65" s="117" t="s">
        <v>54</v>
      </c>
      <c r="C65" s="159">
        <v>0</v>
      </c>
    </row>
    <row r="66" spans="1:3" ht="12">
      <c r="A66" s="114" t="s">
        <v>59</v>
      </c>
      <c r="B66" s="122" t="s">
        <v>60</v>
      </c>
      <c r="C66" s="158">
        <f>C67</f>
        <v>64572</v>
      </c>
    </row>
    <row r="67" spans="1:3" ht="12">
      <c r="A67" s="116" t="s">
        <v>61</v>
      </c>
      <c r="B67" s="123" t="s">
        <v>62</v>
      </c>
      <c r="C67" s="159">
        <f>C68+C69</f>
        <v>64572</v>
      </c>
    </row>
    <row r="68" spans="1:3" ht="12">
      <c r="A68" s="116"/>
      <c r="B68" s="123" t="s">
        <v>63</v>
      </c>
      <c r="C68" s="159">
        <v>0</v>
      </c>
    </row>
    <row r="69" spans="1:3" ht="12">
      <c r="A69" s="116"/>
      <c r="B69" s="123" t="s">
        <v>64</v>
      </c>
      <c r="C69" s="167">
        <v>64572</v>
      </c>
    </row>
    <row r="70" spans="1:3" ht="12">
      <c r="A70" s="114"/>
      <c r="B70" s="122" t="s">
        <v>65</v>
      </c>
      <c r="C70" s="158">
        <f>C7+C27+C42+C63+C66</f>
        <v>112260</v>
      </c>
    </row>
    <row r="74" spans="2:3" ht="12">
      <c r="B74" s="177"/>
      <c r="C74" s="183" t="s">
        <v>66</v>
      </c>
    </row>
    <row r="76" spans="1:3" ht="40.5" customHeight="1">
      <c r="A76" s="229" t="s">
        <v>483</v>
      </c>
      <c r="B76" s="229"/>
      <c r="C76" s="229"/>
    </row>
    <row r="78" ht="12">
      <c r="C78" s="187" t="s">
        <v>2</v>
      </c>
    </row>
    <row r="79" spans="1:3" ht="12">
      <c r="A79" s="112" t="s">
        <v>0</v>
      </c>
      <c r="B79" s="113" t="s">
        <v>1</v>
      </c>
      <c r="C79" s="157" t="s">
        <v>394</v>
      </c>
    </row>
    <row r="80" spans="1:3" ht="12">
      <c r="A80" s="124" t="s">
        <v>4</v>
      </c>
      <c r="B80" s="125" t="s">
        <v>67</v>
      </c>
      <c r="C80" s="158">
        <f>C81+C82</f>
        <v>19808</v>
      </c>
    </row>
    <row r="81" spans="1:3" ht="12">
      <c r="A81" s="178" t="s">
        <v>6</v>
      </c>
      <c r="B81" s="176" t="s">
        <v>68</v>
      </c>
      <c r="C81" s="175">
        <v>13696</v>
      </c>
    </row>
    <row r="82" spans="1:3" ht="12">
      <c r="A82" s="178" t="s">
        <v>37</v>
      </c>
      <c r="B82" s="176" t="s">
        <v>69</v>
      </c>
      <c r="C82" s="175">
        <v>6112</v>
      </c>
    </row>
    <row r="83" spans="1:3" ht="12">
      <c r="A83" s="124" t="s">
        <v>14</v>
      </c>
      <c r="B83" s="128" t="s">
        <v>213</v>
      </c>
      <c r="C83" s="158">
        <v>4542</v>
      </c>
    </row>
    <row r="84" spans="1:3" ht="12">
      <c r="A84" s="124" t="s">
        <v>18</v>
      </c>
      <c r="B84" s="125" t="s">
        <v>70</v>
      </c>
      <c r="C84" s="158">
        <f>C85+C86+C87+C89+C88</f>
        <v>19249</v>
      </c>
    </row>
    <row r="85" spans="1:3" ht="12">
      <c r="A85" s="126" t="s">
        <v>61</v>
      </c>
      <c r="B85" s="127" t="s">
        <v>71</v>
      </c>
      <c r="C85" s="159">
        <v>2208</v>
      </c>
    </row>
    <row r="86" spans="1:3" ht="12">
      <c r="A86" s="126" t="s">
        <v>37</v>
      </c>
      <c r="B86" s="129" t="s">
        <v>72</v>
      </c>
      <c r="C86" s="159">
        <v>150</v>
      </c>
    </row>
    <row r="87" spans="1:3" ht="12">
      <c r="A87" s="130" t="s">
        <v>22</v>
      </c>
      <c r="B87" s="127" t="s">
        <v>175</v>
      </c>
      <c r="C87" s="159">
        <v>12819</v>
      </c>
    </row>
    <row r="88" spans="1:3" ht="12">
      <c r="A88" s="130" t="s">
        <v>24</v>
      </c>
      <c r="B88" s="127" t="s">
        <v>421</v>
      </c>
      <c r="C88" s="159">
        <v>0</v>
      </c>
    </row>
    <row r="89" spans="1:3" ht="12">
      <c r="A89" s="130" t="s">
        <v>28</v>
      </c>
      <c r="B89" s="127" t="s">
        <v>424</v>
      </c>
      <c r="C89" s="159">
        <v>4072</v>
      </c>
    </row>
    <row r="90" spans="1:3" ht="12">
      <c r="A90" s="131" t="s">
        <v>74</v>
      </c>
      <c r="B90" s="125" t="s">
        <v>75</v>
      </c>
      <c r="C90" s="158">
        <v>4270</v>
      </c>
    </row>
    <row r="91" spans="1:3" ht="12">
      <c r="A91" s="132"/>
      <c r="B91" s="174" t="s">
        <v>427</v>
      </c>
      <c r="C91" s="161"/>
    </row>
    <row r="92" spans="1:3" ht="12">
      <c r="A92" s="132"/>
      <c r="B92" s="133" t="s">
        <v>371</v>
      </c>
      <c r="C92" s="161"/>
    </row>
    <row r="93" spans="1:3" ht="12">
      <c r="A93" s="132"/>
      <c r="B93" s="133" t="s">
        <v>431</v>
      </c>
      <c r="C93" s="161"/>
    </row>
    <row r="94" spans="1:3" ht="12">
      <c r="A94" s="132"/>
      <c r="B94" s="133" t="s">
        <v>435</v>
      </c>
      <c r="C94" s="161"/>
    </row>
    <row r="95" spans="1:3" ht="12">
      <c r="A95" s="132"/>
      <c r="B95" s="133" t="s">
        <v>432</v>
      </c>
      <c r="C95" s="161"/>
    </row>
    <row r="96" spans="1:3" ht="12">
      <c r="A96" s="132"/>
      <c r="B96" s="133" t="s">
        <v>436</v>
      </c>
      <c r="C96" s="161"/>
    </row>
    <row r="97" spans="1:3" ht="12">
      <c r="A97" s="132"/>
      <c r="B97" s="133" t="s">
        <v>437</v>
      </c>
      <c r="C97" s="161"/>
    </row>
    <row r="98" spans="1:3" ht="12">
      <c r="A98" s="132"/>
      <c r="B98" s="133" t="s">
        <v>438</v>
      </c>
      <c r="C98" s="161"/>
    </row>
    <row r="99" spans="1:3" ht="12">
      <c r="A99" s="132"/>
      <c r="B99" s="133" t="s">
        <v>439</v>
      </c>
      <c r="C99" s="161"/>
    </row>
    <row r="100" spans="1:3" ht="12">
      <c r="A100" s="131" t="s">
        <v>46</v>
      </c>
      <c r="B100" s="134" t="s">
        <v>76</v>
      </c>
      <c r="C100" s="158">
        <f>C101+C102+C107+C108+C118</f>
        <v>3172</v>
      </c>
    </row>
    <row r="101" spans="1:3" ht="12">
      <c r="A101" s="135" t="s">
        <v>61</v>
      </c>
      <c r="B101" s="136" t="s">
        <v>77</v>
      </c>
      <c r="C101" s="215">
        <v>0</v>
      </c>
    </row>
    <row r="102" spans="1:3" ht="12">
      <c r="A102" s="135" t="s">
        <v>12</v>
      </c>
      <c r="B102" s="136" t="s">
        <v>78</v>
      </c>
      <c r="C102" s="215">
        <f>C103+C104+C106++C105</f>
        <v>1082</v>
      </c>
    </row>
    <row r="103" spans="1:3" s="216" customFormat="1" ht="12">
      <c r="A103" s="130"/>
      <c r="B103" s="127" t="s">
        <v>118</v>
      </c>
      <c r="C103" s="215">
        <v>350</v>
      </c>
    </row>
    <row r="104" spans="1:3" s="216" customFormat="1" ht="12">
      <c r="A104" s="130"/>
      <c r="B104" s="127" t="s">
        <v>119</v>
      </c>
      <c r="C104" s="215">
        <v>25</v>
      </c>
    </row>
    <row r="105" spans="1:3" s="216" customFormat="1" ht="12">
      <c r="A105" s="130"/>
      <c r="B105" s="127" t="s">
        <v>120</v>
      </c>
      <c r="C105" s="215">
        <v>70</v>
      </c>
    </row>
    <row r="106" spans="1:3" s="216" customFormat="1" ht="12">
      <c r="A106" s="130"/>
      <c r="B106" s="127" t="s">
        <v>369</v>
      </c>
      <c r="C106" s="215">
        <v>637</v>
      </c>
    </row>
    <row r="107" spans="1:3" s="216" customFormat="1" ht="12">
      <c r="A107" s="130" t="s">
        <v>22</v>
      </c>
      <c r="B107" s="127" t="s">
        <v>79</v>
      </c>
      <c r="C107" s="215">
        <v>0</v>
      </c>
    </row>
    <row r="108" spans="1:3" s="216" customFormat="1" ht="12">
      <c r="A108" s="137" t="s">
        <v>24</v>
      </c>
      <c r="B108" s="127" t="s">
        <v>80</v>
      </c>
      <c r="C108" s="215">
        <f>SUM(C109:C118)</f>
        <v>2090</v>
      </c>
    </row>
    <row r="109" spans="1:3" s="216" customFormat="1" ht="12">
      <c r="A109" s="137"/>
      <c r="B109" s="127" t="s">
        <v>121</v>
      </c>
      <c r="C109" s="215">
        <v>250</v>
      </c>
    </row>
    <row r="110" spans="1:3" s="216" customFormat="1" ht="12">
      <c r="A110" s="137"/>
      <c r="B110" s="127" t="s">
        <v>122</v>
      </c>
      <c r="C110" s="215">
        <v>500</v>
      </c>
    </row>
    <row r="111" spans="1:3" s="216" customFormat="1" ht="12">
      <c r="A111" s="137"/>
      <c r="B111" s="127" t="s">
        <v>123</v>
      </c>
      <c r="C111" s="215">
        <v>260</v>
      </c>
    </row>
    <row r="112" spans="1:3" s="216" customFormat="1" ht="12">
      <c r="A112" s="137"/>
      <c r="B112" s="127" t="s">
        <v>362</v>
      </c>
      <c r="C112" s="215">
        <v>300</v>
      </c>
    </row>
    <row r="113" spans="1:3" s="216" customFormat="1" ht="12">
      <c r="A113" s="137"/>
      <c r="B113" s="127" t="s">
        <v>390</v>
      </c>
      <c r="C113" s="215">
        <v>540</v>
      </c>
    </row>
    <row r="114" spans="1:3" s="216" customFormat="1" ht="12">
      <c r="A114" s="137"/>
      <c r="B114" s="127" t="s">
        <v>124</v>
      </c>
      <c r="C114" s="215">
        <v>20</v>
      </c>
    </row>
    <row r="115" spans="1:3" s="216" customFormat="1" ht="12">
      <c r="A115" s="137"/>
      <c r="B115" s="127" t="s">
        <v>125</v>
      </c>
      <c r="C115" s="215">
        <v>10</v>
      </c>
    </row>
    <row r="116" spans="1:3" s="216" customFormat="1" ht="12">
      <c r="A116" s="137"/>
      <c r="B116" s="127" t="s">
        <v>455</v>
      </c>
      <c r="C116" s="215">
        <v>200</v>
      </c>
    </row>
    <row r="117" spans="1:3" s="216" customFormat="1" ht="12">
      <c r="A117" s="137"/>
      <c r="B117" s="127" t="s">
        <v>454</v>
      </c>
      <c r="C117" s="215">
        <v>10</v>
      </c>
    </row>
    <row r="118" spans="1:3" ht="12">
      <c r="A118" s="137" t="s">
        <v>73</v>
      </c>
      <c r="B118" s="127" t="s">
        <v>81</v>
      </c>
      <c r="C118" s="159">
        <v>0</v>
      </c>
    </row>
    <row r="119" spans="1:3" ht="12">
      <c r="A119" s="138" t="s">
        <v>89</v>
      </c>
      <c r="B119" s="139" t="s">
        <v>90</v>
      </c>
      <c r="C119" s="168">
        <v>716</v>
      </c>
    </row>
    <row r="120" spans="1:3" ht="12">
      <c r="A120" s="140"/>
      <c r="B120" s="139" t="s">
        <v>91</v>
      </c>
      <c r="C120" s="158">
        <f>C80+C83+C84+C90+C100+C119</f>
        <v>51757</v>
      </c>
    </row>
  </sheetData>
  <sheetProtection/>
  <mergeCells count="2">
    <mergeCell ref="A3:C3"/>
    <mergeCell ref="A76:C76"/>
  </mergeCells>
  <printOptions/>
  <pageMargins left="0.984251968503937" right="0.984251968503937" top="0.7874015748031497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0">
      <selection activeCell="E41" sqref="E41"/>
    </sheetView>
  </sheetViews>
  <sheetFormatPr defaultColWidth="9.140625" defaultRowHeight="15"/>
  <cols>
    <col min="1" max="1" width="5.7109375" style="111" bestFit="1" customWidth="1"/>
    <col min="2" max="2" width="47.140625" style="111" customWidth="1"/>
    <col min="3" max="3" width="14.8515625" style="160" customWidth="1"/>
    <col min="4" max="4" width="8.57421875" style="111" customWidth="1"/>
    <col min="5" max="16384" width="9.140625" style="111" customWidth="1"/>
  </cols>
  <sheetData>
    <row r="1" ht="12">
      <c r="C1" s="183" t="s">
        <v>126</v>
      </c>
    </row>
    <row r="3" spans="1:3" ht="28.5" customHeight="1">
      <c r="A3" s="228" t="s">
        <v>449</v>
      </c>
      <c r="B3" s="228"/>
      <c r="C3" s="228"/>
    </row>
    <row r="5" ht="12">
      <c r="C5" s="187" t="s">
        <v>2</v>
      </c>
    </row>
    <row r="6" spans="1:3" ht="12">
      <c r="A6" s="113" t="s">
        <v>0</v>
      </c>
      <c r="B6" s="113" t="s">
        <v>1</v>
      </c>
      <c r="C6" s="157" t="s">
        <v>442</v>
      </c>
    </row>
    <row r="7" spans="1:3" ht="12">
      <c r="A7" s="114" t="s">
        <v>14</v>
      </c>
      <c r="B7" s="115" t="s">
        <v>15</v>
      </c>
      <c r="C7" s="158">
        <f>C8+C9</f>
        <v>0</v>
      </c>
    </row>
    <row r="8" spans="1:3" ht="12">
      <c r="A8" s="116" t="s">
        <v>6</v>
      </c>
      <c r="B8" s="117" t="s">
        <v>16</v>
      </c>
      <c r="C8" s="159">
        <v>0</v>
      </c>
    </row>
    <row r="9" spans="1:3" ht="12">
      <c r="A9" s="116" t="s">
        <v>12</v>
      </c>
      <c r="B9" s="117" t="s">
        <v>17</v>
      </c>
      <c r="C9" s="159">
        <f>C10+C11</f>
        <v>0</v>
      </c>
    </row>
    <row r="10" spans="1:3" ht="12">
      <c r="A10" s="116"/>
      <c r="B10" s="117" t="s">
        <v>374</v>
      </c>
      <c r="C10" s="159">
        <v>0</v>
      </c>
    </row>
    <row r="11" spans="1:3" ht="12">
      <c r="A11" s="116"/>
      <c r="B11" s="117" t="s">
        <v>391</v>
      </c>
      <c r="C11" s="159">
        <v>0</v>
      </c>
    </row>
    <row r="12" spans="1:3" ht="12">
      <c r="A12" s="114" t="s">
        <v>46</v>
      </c>
      <c r="B12" s="115" t="s">
        <v>47</v>
      </c>
      <c r="C12" s="158">
        <f>C13+C14+C15+C16</f>
        <v>0</v>
      </c>
    </row>
    <row r="13" spans="1:3" ht="12">
      <c r="A13" s="116" t="s">
        <v>6</v>
      </c>
      <c r="B13" s="117" t="s">
        <v>48</v>
      </c>
      <c r="C13" s="159">
        <v>0</v>
      </c>
    </row>
    <row r="14" spans="1:3" ht="12">
      <c r="A14" s="116" t="s">
        <v>37</v>
      </c>
      <c r="B14" s="117" t="s">
        <v>49</v>
      </c>
      <c r="C14" s="159">
        <v>0</v>
      </c>
    </row>
    <row r="15" spans="1:3" ht="12">
      <c r="A15" s="116" t="s">
        <v>22</v>
      </c>
      <c r="B15" s="117" t="s">
        <v>50</v>
      </c>
      <c r="C15" s="159">
        <v>0</v>
      </c>
    </row>
    <row r="16" spans="1:3" ht="12">
      <c r="A16" s="116" t="s">
        <v>24</v>
      </c>
      <c r="B16" s="117" t="s">
        <v>92</v>
      </c>
      <c r="C16" s="159">
        <v>0</v>
      </c>
    </row>
    <row r="17" spans="1:3" ht="12">
      <c r="A17" s="114" t="s">
        <v>55</v>
      </c>
      <c r="B17" s="122" t="s">
        <v>56</v>
      </c>
      <c r="C17" s="158">
        <f>C18+C19</f>
        <v>200</v>
      </c>
    </row>
    <row r="18" spans="1:3" ht="12">
      <c r="A18" s="116" t="s">
        <v>6</v>
      </c>
      <c r="B18" s="117" t="s">
        <v>57</v>
      </c>
      <c r="C18" s="159">
        <v>0</v>
      </c>
    </row>
    <row r="19" spans="1:3" ht="12">
      <c r="A19" s="116" t="s">
        <v>37</v>
      </c>
      <c r="B19" s="117" t="s">
        <v>58</v>
      </c>
      <c r="C19" s="159">
        <v>200</v>
      </c>
    </row>
    <row r="20" spans="1:3" ht="12">
      <c r="A20" s="116"/>
      <c r="B20" s="117" t="s">
        <v>375</v>
      </c>
      <c r="C20" s="159"/>
    </row>
    <row r="21" spans="1:3" ht="12">
      <c r="A21" s="141" t="s">
        <v>59</v>
      </c>
      <c r="B21" s="122" t="s">
        <v>60</v>
      </c>
      <c r="C21" s="158">
        <f>C22</f>
        <v>64572</v>
      </c>
    </row>
    <row r="22" spans="1:3" ht="12">
      <c r="A22" s="116" t="s">
        <v>61</v>
      </c>
      <c r="B22" s="123" t="s">
        <v>62</v>
      </c>
      <c r="C22" s="159">
        <v>64572</v>
      </c>
    </row>
    <row r="23" spans="1:3" ht="12">
      <c r="A23" s="142"/>
      <c r="B23" s="123" t="s">
        <v>63</v>
      </c>
      <c r="C23" s="159">
        <v>0</v>
      </c>
    </row>
    <row r="24" spans="1:3" ht="12">
      <c r="A24" s="142"/>
      <c r="B24" s="123" t="s">
        <v>64</v>
      </c>
      <c r="C24" s="167">
        <v>64572</v>
      </c>
    </row>
    <row r="25" spans="1:3" ht="12">
      <c r="A25" s="141"/>
      <c r="B25" s="122" t="s">
        <v>65</v>
      </c>
      <c r="C25" s="158">
        <f>C7+C12+C17+C21</f>
        <v>64772</v>
      </c>
    </row>
    <row r="31" ht="12">
      <c r="C31" s="183" t="s">
        <v>127</v>
      </c>
    </row>
    <row r="33" spans="1:3" ht="38.25" customHeight="1">
      <c r="A33" s="228" t="s">
        <v>456</v>
      </c>
      <c r="B33" s="228"/>
      <c r="C33" s="228"/>
    </row>
    <row r="35" ht="12">
      <c r="C35" s="187" t="s">
        <v>2</v>
      </c>
    </row>
    <row r="36" spans="1:4" ht="12">
      <c r="A36" s="113" t="s">
        <v>0</v>
      </c>
      <c r="B36" s="113" t="s">
        <v>1</v>
      </c>
      <c r="C36" s="157" t="s">
        <v>442</v>
      </c>
      <c r="D36" s="143"/>
    </row>
    <row r="37" spans="1:4" ht="12">
      <c r="A37" s="131" t="s">
        <v>51</v>
      </c>
      <c r="B37" s="125" t="s">
        <v>82</v>
      </c>
      <c r="C37" s="158">
        <f>SUM(C38:C41)</f>
        <v>14900</v>
      </c>
      <c r="D37" s="144"/>
    </row>
    <row r="38" spans="1:4" ht="12">
      <c r="A38" s="132"/>
      <c r="B38" s="133" t="s">
        <v>425</v>
      </c>
      <c r="C38" s="161">
        <v>1200</v>
      </c>
      <c r="D38" s="145"/>
    </row>
    <row r="39" spans="1:4" ht="12">
      <c r="A39" s="132"/>
      <c r="B39" s="133" t="s">
        <v>457</v>
      </c>
      <c r="C39" s="161">
        <v>700</v>
      </c>
      <c r="D39" s="145"/>
    </row>
    <row r="40" spans="1:4" ht="12">
      <c r="A40" s="132"/>
      <c r="B40" s="133" t="s">
        <v>458</v>
      </c>
      <c r="C40" s="161">
        <v>9000</v>
      </c>
      <c r="D40" s="145"/>
    </row>
    <row r="41" spans="1:4" ht="12">
      <c r="A41" s="132"/>
      <c r="B41" s="133" t="s">
        <v>459</v>
      </c>
      <c r="C41" s="161">
        <v>4000</v>
      </c>
      <c r="D41" s="145"/>
    </row>
    <row r="42" spans="1:4" ht="12">
      <c r="A42" s="131" t="s">
        <v>55</v>
      </c>
      <c r="B42" s="125" t="s">
        <v>83</v>
      </c>
      <c r="C42" s="158">
        <v>0</v>
      </c>
      <c r="D42" s="144"/>
    </row>
    <row r="43" spans="1:4" ht="12">
      <c r="A43" s="131" t="s">
        <v>59</v>
      </c>
      <c r="B43" s="125" t="s">
        <v>84</v>
      </c>
      <c r="C43" s="158">
        <f>C44+C45+C46+C47</f>
        <v>0</v>
      </c>
      <c r="D43" s="144"/>
    </row>
    <row r="44" spans="1:4" ht="12">
      <c r="A44" s="137" t="s">
        <v>61</v>
      </c>
      <c r="B44" s="136" t="s">
        <v>85</v>
      </c>
      <c r="C44" s="159">
        <v>0</v>
      </c>
      <c r="D44" s="145"/>
    </row>
    <row r="45" spans="1:4" ht="12">
      <c r="A45" s="146" t="s">
        <v>12</v>
      </c>
      <c r="B45" s="129" t="s">
        <v>86</v>
      </c>
      <c r="C45" s="159">
        <v>0</v>
      </c>
      <c r="D45" s="145"/>
    </row>
    <row r="46" spans="1:4" ht="12">
      <c r="A46" s="147" t="s">
        <v>22</v>
      </c>
      <c r="B46" s="136" t="s">
        <v>87</v>
      </c>
      <c r="C46" s="159">
        <v>0</v>
      </c>
      <c r="D46" s="145"/>
    </row>
    <row r="47" spans="1:4" ht="12">
      <c r="A47" s="147" t="s">
        <v>24</v>
      </c>
      <c r="B47" s="127" t="s">
        <v>88</v>
      </c>
      <c r="C47" s="159">
        <v>0</v>
      </c>
      <c r="D47" s="145"/>
    </row>
    <row r="48" spans="1:4" ht="12">
      <c r="A48" s="138" t="s">
        <v>89</v>
      </c>
      <c r="B48" s="139" t="s">
        <v>90</v>
      </c>
      <c r="C48" s="168">
        <v>716</v>
      </c>
      <c r="D48" s="144"/>
    </row>
    <row r="49" spans="1:4" ht="12">
      <c r="A49" s="148"/>
      <c r="B49" s="139" t="s">
        <v>91</v>
      </c>
      <c r="C49" s="158">
        <f>C37+C42+C43+C48</f>
        <v>15616</v>
      </c>
      <c r="D49" s="144"/>
    </row>
  </sheetData>
  <sheetProtection/>
  <mergeCells count="2">
    <mergeCell ref="A3:C3"/>
    <mergeCell ref="A33:C33"/>
  </mergeCells>
  <printOptions/>
  <pageMargins left="0.984251968503937" right="0.984251968503937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2">
      <selection activeCell="M29" sqref="M29"/>
    </sheetView>
  </sheetViews>
  <sheetFormatPr defaultColWidth="9.140625" defaultRowHeight="15"/>
  <cols>
    <col min="1" max="1" width="3.57421875" style="63" bestFit="1" customWidth="1"/>
    <col min="2" max="2" width="31.140625" style="63" customWidth="1"/>
    <col min="3" max="3" width="9.8515625" style="63" customWidth="1"/>
    <col min="4" max="4" width="3.28125" style="63" customWidth="1"/>
    <col min="5" max="10" width="9.8515625" style="217" customWidth="1"/>
    <col min="11" max="11" width="7.57421875" style="217" customWidth="1"/>
    <col min="12" max="14" width="7.57421875" style="63" customWidth="1"/>
    <col min="15" max="16" width="7.00390625" style="63" customWidth="1"/>
    <col min="17" max="17" width="7.57421875" style="63" customWidth="1"/>
    <col min="18" max="16384" width="9.140625" style="63" customWidth="1"/>
  </cols>
  <sheetData>
    <row r="1" ht="12.75">
      <c r="J1" s="220" t="s">
        <v>440</v>
      </c>
    </row>
    <row r="2" ht="12.75">
      <c r="J2" s="220" t="s">
        <v>462</v>
      </c>
    </row>
    <row r="3" spans="1:14" ht="12.75">
      <c r="A3" s="61"/>
      <c r="B3" s="62"/>
      <c r="C3" s="62"/>
      <c r="D3" s="62"/>
      <c r="E3" s="62"/>
      <c r="F3" s="62"/>
      <c r="G3" s="62"/>
      <c r="H3" s="62"/>
      <c r="I3" s="62"/>
      <c r="J3" s="220"/>
      <c r="K3" s="62"/>
      <c r="L3" s="62"/>
      <c r="M3" s="62"/>
      <c r="N3" s="62"/>
    </row>
    <row r="4" spans="1:15" ht="41.25" customHeight="1">
      <c r="A4" s="227" t="s">
        <v>448</v>
      </c>
      <c r="B4" s="227"/>
      <c r="C4" s="227"/>
      <c r="D4" s="227"/>
      <c r="E4" s="227"/>
      <c r="F4" s="227"/>
      <c r="G4" s="227"/>
      <c r="H4" s="227"/>
      <c r="I4" s="227"/>
      <c r="J4" s="227"/>
      <c r="K4" s="149"/>
      <c r="L4" s="149"/>
      <c r="M4" s="149"/>
      <c r="N4" s="149"/>
      <c r="O4" s="149"/>
    </row>
    <row r="5" spans="1:15" ht="41.25" customHeight="1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49"/>
      <c r="L5" s="149"/>
      <c r="M5" s="149"/>
      <c r="N5" s="149"/>
      <c r="O5" s="149"/>
    </row>
    <row r="6" spans="1:15" ht="12.7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4" ht="12.75">
      <c r="A7" s="61"/>
      <c r="B7" s="62"/>
      <c r="C7" s="62"/>
      <c r="D7" s="62"/>
      <c r="E7" s="214" t="s">
        <v>128</v>
      </c>
      <c r="F7" s="170"/>
      <c r="G7" s="62"/>
      <c r="H7" s="62"/>
      <c r="I7" s="62"/>
      <c r="J7" s="62"/>
      <c r="K7" s="62"/>
      <c r="L7" s="62"/>
      <c r="M7" s="62"/>
      <c r="N7" s="62"/>
    </row>
    <row r="8" spans="1:10" ht="78" customHeight="1">
      <c r="A8" s="64"/>
      <c r="B8" s="65" t="s">
        <v>1</v>
      </c>
      <c r="C8" s="66" t="s">
        <v>461</v>
      </c>
      <c r="D8" s="62"/>
      <c r="E8" s="67" t="s">
        <v>131</v>
      </c>
      <c r="F8" s="67" t="s">
        <v>460</v>
      </c>
      <c r="G8" s="67" t="s">
        <v>130</v>
      </c>
      <c r="H8" s="67" t="s">
        <v>133</v>
      </c>
      <c r="I8" s="67" t="s">
        <v>151</v>
      </c>
      <c r="J8" s="67" t="s">
        <v>135</v>
      </c>
    </row>
    <row r="9" spans="1:11" s="195" customFormat="1" ht="13.5">
      <c r="A9" s="191" t="s">
        <v>4</v>
      </c>
      <c r="B9" s="192" t="s">
        <v>68</v>
      </c>
      <c r="C9" s="193">
        <f>SUM(E9:J9)</f>
        <v>13696</v>
      </c>
      <c r="D9" s="194"/>
      <c r="E9" s="193">
        <f aca="true" t="shared" si="0" ref="E9:J9">SUM(E10:E22)</f>
        <v>0</v>
      </c>
      <c r="F9" s="193">
        <f t="shared" si="0"/>
        <v>5870</v>
      </c>
      <c r="G9" s="193">
        <f t="shared" si="0"/>
        <v>1961</v>
      </c>
      <c r="H9" s="193">
        <f t="shared" si="0"/>
        <v>1842</v>
      </c>
      <c r="I9" s="193">
        <f t="shared" si="0"/>
        <v>1454</v>
      </c>
      <c r="J9" s="193">
        <f t="shared" si="0"/>
        <v>2569</v>
      </c>
      <c r="K9" s="218"/>
    </row>
    <row r="10" spans="1:10" ht="12.75">
      <c r="A10" s="68" t="s">
        <v>6</v>
      </c>
      <c r="B10" s="69" t="s">
        <v>137</v>
      </c>
      <c r="C10" s="83">
        <f aca="true" t="shared" si="1" ref="C10:C31">SUM(E10:J10)</f>
        <v>13128</v>
      </c>
      <c r="D10" s="71"/>
      <c r="E10" s="70"/>
      <c r="F10" s="70">
        <v>5870</v>
      </c>
      <c r="G10" s="70">
        <v>1815</v>
      </c>
      <c r="H10" s="70">
        <v>1696</v>
      </c>
      <c r="I10" s="70">
        <v>1324</v>
      </c>
      <c r="J10" s="70">
        <v>2423</v>
      </c>
    </row>
    <row r="11" spans="1:10" ht="12.75">
      <c r="A11" s="68" t="s">
        <v>12</v>
      </c>
      <c r="B11" s="69" t="s">
        <v>138</v>
      </c>
      <c r="C11" s="83">
        <f t="shared" si="1"/>
        <v>0</v>
      </c>
      <c r="D11" s="71"/>
      <c r="E11" s="70"/>
      <c r="F11" s="70"/>
      <c r="G11" s="70"/>
      <c r="H11" s="70"/>
      <c r="I11" s="70"/>
      <c r="J11" s="70"/>
    </row>
    <row r="12" spans="1:10" ht="12.75">
      <c r="A12" s="68" t="s">
        <v>22</v>
      </c>
      <c r="B12" s="69" t="s">
        <v>139</v>
      </c>
      <c r="C12" s="83">
        <f t="shared" si="1"/>
        <v>0</v>
      </c>
      <c r="D12" s="71"/>
      <c r="E12" s="70"/>
      <c r="F12" s="70"/>
      <c r="G12" s="70"/>
      <c r="H12" s="70"/>
      <c r="I12" s="70"/>
      <c r="J12" s="70"/>
    </row>
    <row r="13" spans="1:10" ht="12.75">
      <c r="A13" s="68" t="s">
        <v>24</v>
      </c>
      <c r="B13" s="69" t="s">
        <v>140</v>
      </c>
      <c r="C13" s="83">
        <f t="shared" si="1"/>
        <v>0</v>
      </c>
      <c r="D13" s="71"/>
      <c r="E13" s="70"/>
      <c r="F13" s="70"/>
      <c r="G13" s="70"/>
      <c r="H13" s="70"/>
      <c r="I13" s="70"/>
      <c r="J13" s="70"/>
    </row>
    <row r="14" spans="1:10" ht="12.75">
      <c r="A14" s="68" t="s">
        <v>28</v>
      </c>
      <c r="B14" s="69" t="s">
        <v>141</v>
      </c>
      <c r="C14" s="83">
        <f t="shared" si="1"/>
        <v>0</v>
      </c>
      <c r="D14" s="71"/>
      <c r="E14" s="70"/>
      <c r="F14" s="70"/>
      <c r="G14" s="70"/>
      <c r="H14" s="70"/>
      <c r="I14" s="70"/>
      <c r="J14" s="70"/>
    </row>
    <row r="15" spans="1:10" ht="12.75">
      <c r="A15" s="68" t="s">
        <v>30</v>
      </c>
      <c r="B15" s="69" t="s">
        <v>142</v>
      </c>
      <c r="C15" s="83">
        <f t="shared" si="1"/>
        <v>0</v>
      </c>
      <c r="D15" s="71"/>
      <c r="E15" s="70"/>
      <c r="F15" s="70"/>
      <c r="G15" s="70"/>
      <c r="H15" s="70"/>
      <c r="I15" s="70"/>
      <c r="J15" s="70"/>
    </row>
    <row r="16" spans="1:10" ht="12.75">
      <c r="A16" s="68" t="s">
        <v>32</v>
      </c>
      <c r="B16" s="69" t="s">
        <v>143</v>
      </c>
      <c r="C16" s="83">
        <f t="shared" si="1"/>
        <v>568</v>
      </c>
      <c r="D16" s="71"/>
      <c r="E16" s="70"/>
      <c r="F16" s="70"/>
      <c r="G16" s="70">
        <v>146</v>
      </c>
      <c r="H16" s="70">
        <v>146</v>
      </c>
      <c r="I16" s="70">
        <v>130</v>
      </c>
      <c r="J16" s="70">
        <v>146</v>
      </c>
    </row>
    <row r="17" spans="1:10" ht="12.75">
      <c r="A17" s="68" t="s">
        <v>44</v>
      </c>
      <c r="B17" s="69" t="s">
        <v>399</v>
      </c>
      <c r="C17" s="83">
        <f t="shared" si="1"/>
        <v>0</v>
      </c>
      <c r="D17" s="71"/>
      <c r="E17" s="70"/>
      <c r="F17" s="70"/>
      <c r="G17" s="70"/>
      <c r="H17" s="70"/>
      <c r="I17" s="70"/>
      <c r="J17" s="70"/>
    </row>
    <row r="18" spans="1:10" ht="12.75">
      <c r="A18" s="68" t="s">
        <v>144</v>
      </c>
      <c r="B18" s="69" t="s">
        <v>400</v>
      </c>
      <c r="C18" s="83">
        <f t="shared" si="1"/>
        <v>0</v>
      </c>
      <c r="D18" s="71"/>
      <c r="E18" s="70"/>
      <c r="F18" s="70"/>
      <c r="G18" s="70"/>
      <c r="H18" s="70"/>
      <c r="I18" s="70"/>
      <c r="J18" s="70"/>
    </row>
    <row r="19" spans="1:10" ht="12.75">
      <c r="A19" s="68" t="s">
        <v>146</v>
      </c>
      <c r="B19" s="69" t="s">
        <v>401</v>
      </c>
      <c r="C19" s="83">
        <f t="shared" si="1"/>
        <v>0</v>
      </c>
      <c r="D19" s="71"/>
      <c r="E19" s="70"/>
      <c r="F19" s="70"/>
      <c r="G19" s="70"/>
      <c r="H19" s="70"/>
      <c r="I19" s="70"/>
      <c r="J19" s="70"/>
    </row>
    <row r="20" spans="1:10" ht="12.75">
      <c r="A20" s="68" t="s">
        <v>148</v>
      </c>
      <c r="B20" s="69" t="s">
        <v>145</v>
      </c>
      <c r="C20" s="83">
        <f t="shared" si="1"/>
        <v>0</v>
      </c>
      <c r="D20" s="71"/>
      <c r="E20" s="70"/>
      <c r="F20" s="70"/>
      <c r="G20" s="70"/>
      <c r="H20" s="70"/>
      <c r="I20" s="70"/>
      <c r="J20" s="70"/>
    </row>
    <row r="21" spans="1:10" ht="12.75">
      <c r="A21" s="68" t="s">
        <v>403</v>
      </c>
      <c r="B21" s="69" t="s">
        <v>147</v>
      </c>
      <c r="C21" s="83">
        <f t="shared" si="1"/>
        <v>0</v>
      </c>
      <c r="D21" s="71"/>
      <c r="E21" s="70"/>
      <c r="F21" s="70"/>
      <c r="G21" s="70"/>
      <c r="H21" s="70"/>
      <c r="I21" s="70"/>
      <c r="J21" s="70"/>
    </row>
    <row r="22" spans="1:10" ht="12.75">
      <c r="A22" s="68" t="s">
        <v>404</v>
      </c>
      <c r="B22" s="69" t="s">
        <v>402</v>
      </c>
      <c r="C22" s="83">
        <f t="shared" si="1"/>
        <v>0</v>
      </c>
      <c r="D22" s="71"/>
      <c r="E22" s="70"/>
      <c r="F22" s="70"/>
      <c r="G22" s="70"/>
      <c r="H22" s="70"/>
      <c r="I22" s="70"/>
      <c r="J22" s="70"/>
    </row>
    <row r="23" spans="1:11" s="195" customFormat="1" ht="13.5">
      <c r="A23" s="191" t="s">
        <v>14</v>
      </c>
      <c r="B23" s="192" t="s">
        <v>69</v>
      </c>
      <c r="C23" s="193">
        <f t="shared" si="1"/>
        <v>6112</v>
      </c>
      <c r="D23" s="193"/>
      <c r="E23" s="193">
        <f aca="true" t="shared" si="2" ref="E23:J23">E24+E25+E26</f>
        <v>4768</v>
      </c>
      <c r="F23" s="193">
        <f t="shared" si="2"/>
        <v>0</v>
      </c>
      <c r="G23" s="193">
        <f t="shared" si="2"/>
        <v>153</v>
      </c>
      <c r="H23" s="193">
        <f t="shared" si="2"/>
        <v>143</v>
      </c>
      <c r="I23" s="193">
        <f t="shared" si="2"/>
        <v>868</v>
      </c>
      <c r="J23" s="193">
        <f t="shared" si="2"/>
        <v>180</v>
      </c>
      <c r="K23" s="218"/>
    </row>
    <row r="24" spans="1:10" ht="12.75">
      <c r="A24" s="68" t="s">
        <v>6</v>
      </c>
      <c r="B24" s="69" t="s">
        <v>405</v>
      </c>
      <c r="C24" s="83">
        <f t="shared" si="1"/>
        <v>4268</v>
      </c>
      <c r="D24" s="71"/>
      <c r="E24" s="70">
        <v>4268</v>
      </c>
      <c r="F24" s="70"/>
      <c r="G24" s="70"/>
      <c r="H24" s="70"/>
      <c r="I24" s="70"/>
      <c r="J24" s="70"/>
    </row>
    <row r="25" spans="1:10" ht="12.75">
      <c r="A25" s="68" t="s">
        <v>12</v>
      </c>
      <c r="B25" s="69" t="s">
        <v>406</v>
      </c>
      <c r="C25" s="83">
        <f t="shared" si="1"/>
        <v>1844</v>
      </c>
      <c r="D25" s="71"/>
      <c r="E25" s="70">
        <v>500</v>
      </c>
      <c r="F25" s="70"/>
      <c r="G25" s="70">
        <v>153</v>
      </c>
      <c r="H25" s="70">
        <v>143</v>
      </c>
      <c r="I25" s="70">
        <v>868</v>
      </c>
      <c r="J25" s="70">
        <v>180</v>
      </c>
    </row>
    <row r="26" spans="1:10" ht="12.75">
      <c r="A26" s="68" t="s">
        <v>22</v>
      </c>
      <c r="B26" s="69" t="s">
        <v>407</v>
      </c>
      <c r="C26" s="83">
        <f t="shared" si="1"/>
        <v>0</v>
      </c>
      <c r="D26" s="71"/>
      <c r="E26" s="70"/>
      <c r="F26" s="70"/>
      <c r="G26" s="70"/>
      <c r="H26" s="70"/>
      <c r="I26" s="70"/>
      <c r="J26" s="70"/>
    </row>
    <row r="27" spans="1:10" ht="13.5">
      <c r="A27" s="72"/>
      <c r="B27" s="73" t="s">
        <v>149</v>
      </c>
      <c r="C27" s="219">
        <f t="shared" si="1"/>
        <v>19808</v>
      </c>
      <c r="D27" s="75"/>
      <c r="E27" s="74">
        <f aca="true" t="shared" si="3" ref="E27:J27">E9+E23</f>
        <v>4768</v>
      </c>
      <c r="F27" s="74">
        <f t="shared" si="3"/>
        <v>5870</v>
      </c>
      <c r="G27" s="74">
        <f t="shared" si="3"/>
        <v>2114</v>
      </c>
      <c r="H27" s="74">
        <f t="shared" si="3"/>
        <v>1985</v>
      </c>
      <c r="I27" s="74">
        <f t="shared" si="3"/>
        <v>2322</v>
      </c>
      <c r="J27" s="74">
        <f t="shared" si="3"/>
        <v>2749</v>
      </c>
    </row>
    <row r="28" spans="1:10" ht="13.5">
      <c r="A28" s="155" t="s">
        <v>6</v>
      </c>
      <c r="B28" s="85" t="s">
        <v>376</v>
      </c>
      <c r="C28" s="193">
        <f t="shared" si="1"/>
        <v>4542</v>
      </c>
      <c r="D28" s="71"/>
      <c r="E28" s="86">
        <v>1074</v>
      </c>
      <c r="F28" s="86">
        <v>1291</v>
      </c>
      <c r="G28" s="86">
        <v>495</v>
      </c>
      <c r="H28" s="86">
        <v>576</v>
      </c>
      <c r="I28" s="86">
        <v>533</v>
      </c>
      <c r="J28" s="86">
        <v>573</v>
      </c>
    </row>
    <row r="29" spans="1:10" ht="13.5">
      <c r="A29" s="155" t="s">
        <v>12</v>
      </c>
      <c r="B29" s="85" t="s">
        <v>377</v>
      </c>
      <c r="C29" s="193">
        <f t="shared" si="1"/>
        <v>0</v>
      </c>
      <c r="D29" s="71"/>
      <c r="E29" s="86"/>
      <c r="F29" s="86"/>
      <c r="G29" s="86"/>
      <c r="H29" s="86"/>
      <c r="I29" s="86"/>
      <c r="J29" s="86"/>
    </row>
    <row r="30" spans="1:10" ht="13.5">
      <c r="A30" s="155" t="s">
        <v>22</v>
      </c>
      <c r="B30" s="85" t="s">
        <v>378</v>
      </c>
      <c r="C30" s="193">
        <f t="shared" si="1"/>
        <v>0</v>
      </c>
      <c r="D30" s="71"/>
      <c r="E30" s="86"/>
      <c r="F30" s="86"/>
      <c r="G30" s="86"/>
      <c r="H30" s="86"/>
      <c r="I30" s="86"/>
      <c r="J30" s="86"/>
    </row>
    <row r="31" spans="1:10" ht="13.5">
      <c r="A31" s="72"/>
      <c r="B31" s="73" t="s">
        <v>366</v>
      </c>
      <c r="C31" s="219">
        <f t="shared" si="1"/>
        <v>4542</v>
      </c>
      <c r="D31" s="75"/>
      <c r="E31" s="74">
        <f aca="true" t="shared" si="4" ref="E31:J31">SUM(E28:E30)</f>
        <v>1074</v>
      </c>
      <c r="F31" s="74">
        <f t="shared" si="4"/>
        <v>1291</v>
      </c>
      <c r="G31" s="74">
        <f t="shared" si="4"/>
        <v>495</v>
      </c>
      <c r="H31" s="74">
        <f t="shared" si="4"/>
        <v>576</v>
      </c>
      <c r="I31" s="74">
        <f t="shared" si="4"/>
        <v>533</v>
      </c>
      <c r="J31" s="74">
        <f t="shared" si="4"/>
        <v>573</v>
      </c>
    </row>
    <row r="36" spans="1:3" ht="12.75">
      <c r="A36" s="154"/>
      <c r="B36" s="151"/>
      <c r="C36" s="152"/>
    </row>
  </sheetData>
  <sheetProtection/>
  <mergeCells count="1">
    <mergeCell ref="A4:J4"/>
  </mergeCells>
  <printOptions/>
  <pageMargins left="0.984251968503937" right="0.984251968503937" top="0.984251968503937" bottom="0.984251968503937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9">
      <selection activeCell="J5" sqref="J5"/>
    </sheetView>
  </sheetViews>
  <sheetFormatPr defaultColWidth="9.140625" defaultRowHeight="15"/>
  <cols>
    <col min="1" max="1" width="3.57421875" style="63" bestFit="1" customWidth="1"/>
    <col min="2" max="2" width="33.8515625" style="63" customWidth="1"/>
    <col min="3" max="3" width="9.28125" style="63" customWidth="1"/>
    <col min="4" max="4" width="3.28125" style="186" customWidth="1"/>
    <col min="5" max="17" width="9.28125" style="217" customWidth="1"/>
    <col min="18" max="30" width="9.28125" style="63" customWidth="1"/>
    <col min="31" max="16384" width="9.140625" style="63" customWidth="1"/>
  </cols>
  <sheetData>
    <row r="1" spans="1:24" ht="12.75">
      <c r="A1" s="76"/>
      <c r="B1" s="62"/>
      <c r="C1" s="62"/>
      <c r="D1" s="208"/>
      <c r="E1" s="62"/>
      <c r="F1" s="62"/>
      <c r="G1" s="62"/>
      <c r="H1" s="62"/>
      <c r="I1" s="62"/>
      <c r="J1" s="62"/>
      <c r="K1" s="62"/>
      <c r="L1" s="62"/>
      <c r="M1" s="62"/>
      <c r="N1" s="62"/>
      <c r="O1" s="231"/>
      <c r="P1" s="231"/>
      <c r="Q1" s="62" t="s">
        <v>380</v>
      </c>
      <c r="R1" s="62"/>
      <c r="S1" s="88"/>
      <c r="T1" s="61"/>
      <c r="V1" s="62"/>
      <c r="W1" s="62"/>
      <c r="X1" s="62"/>
    </row>
    <row r="2" spans="1:26" ht="18.75">
      <c r="A2" s="230" t="s">
        <v>447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21" t="s">
        <v>462</v>
      </c>
      <c r="R2" s="149"/>
      <c r="S2" s="149"/>
      <c r="T2" s="149"/>
      <c r="U2" s="171"/>
      <c r="V2" s="149"/>
      <c r="W2" s="149"/>
      <c r="X2" s="149"/>
      <c r="Y2" s="149"/>
      <c r="Z2" s="149"/>
    </row>
    <row r="3" spans="1:26" ht="12.75">
      <c r="A3" s="171"/>
      <c r="B3" s="171"/>
      <c r="C3" s="171"/>
      <c r="D3" s="209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49"/>
      <c r="R3" s="149"/>
      <c r="S3" s="149"/>
      <c r="T3" s="149"/>
      <c r="U3" s="171"/>
      <c r="V3" s="149"/>
      <c r="W3" s="149"/>
      <c r="X3" s="149"/>
      <c r="Y3" s="149"/>
      <c r="Z3" s="149"/>
    </row>
    <row r="4" spans="1:26" ht="12.75">
      <c r="A4" s="76"/>
      <c r="B4" s="62"/>
      <c r="C4" s="62"/>
      <c r="D4" s="208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5" customHeight="1">
      <c r="A5" s="76"/>
      <c r="B5" s="62"/>
      <c r="C5" s="62"/>
      <c r="D5" s="208"/>
      <c r="E5" s="233" t="s">
        <v>128</v>
      </c>
      <c r="F5" s="233"/>
      <c r="G5" s="233"/>
      <c r="H5" s="233"/>
      <c r="I5" s="233"/>
      <c r="J5" s="62"/>
      <c r="K5" s="62"/>
      <c r="L5" s="62"/>
      <c r="M5" s="62"/>
      <c r="N5" s="62"/>
      <c r="O5" s="232"/>
      <c r="P5" s="232"/>
      <c r="Q5" s="62" t="s">
        <v>2</v>
      </c>
      <c r="R5" s="62"/>
      <c r="T5" s="150"/>
      <c r="U5" s="150"/>
      <c r="V5" s="62"/>
      <c r="W5" s="62"/>
      <c r="X5" s="62"/>
      <c r="Y5" s="62"/>
      <c r="Z5" s="62"/>
    </row>
    <row r="6" spans="1:17" ht="69.75" customHeight="1">
      <c r="A6" s="77"/>
      <c r="B6" s="65" t="s">
        <v>1</v>
      </c>
      <c r="C6" s="66" t="s">
        <v>398</v>
      </c>
      <c r="D6" s="208"/>
      <c r="E6" s="67" t="s">
        <v>131</v>
      </c>
      <c r="F6" s="67" t="s">
        <v>136</v>
      </c>
      <c r="G6" s="67" t="s">
        <v>150</v>
      </c>
      <c r="H6" s="67" t="s">
        <v>460</v>
      </c>
      <c r="I6" s="67" t="s">
        <v>129</v>
      </c>
      <c r="J6" s="67" t="s">
        <v>132</v>
      </c>
      <c r="K6" s="67" t="s">
        <v>130</v>
      </c>
      <c r="L6" s="67" t="s">
        <v>133</v>
      </c>
      <c r="M6" s="67" t="s">
        <v>464</v>
      </c>
      <c r="N6" s="67" t="s">
        <v>151</v>
      </c>
      <c r="O6" s="67" t="s">
        <v>134</v>
      </c>
      <c r="P6" s="67" t="s">
        <v>135</v>
      </c>
      <c r="Q6" s="67" t="s">
        <v>463</v>
      </c>
    </row>
    <row r="7" spans="1:17" ht="12.75">
      <c r="A7" s="81" t="s">
        <v>6</v>
      </c>
      <c r="B7" s="82" t="s">
        <v>408</v>
      </c>
      <c r="C7" s="83">
        <f>SUM(E7:Q7)</f>
        <v>60</v>
      </c>
      <c r="D7" s="210"/>
      <c r="E7" s="83">
        <f aca="true" t="shared" si="0" ref="E7:P7">E8</f>
        <v>60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  <c r="L7" s="83"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3">
        <f t="shared" si="0"/>
        <v>0</v>
      </c>
      <c r="Q7" s="69"/>
    </row>
    <row r="8" spans="1:17" ht="12.75">
      <c r="A8" s="78" t="s">
        <v>159</v>
      </c>
      <c r="B8" s="69" t="s">
        <v>154</v>
      </c>
      <c r="C8" s="83">
        <f aca="true" t="shared" si="1" ref="C8:C43">SUM(E8:Q8)</f>
        <v>60</v>
      </c>
      <c r="D8" s="210"/>
      <c r="E8" s="70">
        <v>60</v>
      </c>
      <c r="F8" s="184"/>
      <c r="G8" s="70"/>
      <c r="H8" s="184"/>
      <c r="I8" s="70"/>
      <c r="J8" s="70"/>
      <c r="K8" s="86"/>
      <c r="L8" s="184"/>
      <c r="M8" s="184"/>
      <c r="N8" s="70"/>
      <c r="O8" s="86"/>
      <c r="P8" s="184"/>
      <c r="Q8" s="69"/>
    </row>
    <row r="9" spans="1:17" s="156" customFormat="1" ht="12.75">
      <c r="A9" s="205" t="s">
        <v>12</v>
      </c>
      <c r="B9" s="182" t="s">
        <v>410</v>
      </c>
      <c r="C9" s="83">
        <f t="shared" si="1"/>
        <v>2148</v>
      </c>
      <c r="D9" s="210"/>
      <c r="E9" s="83">
        <v>200</v>
      </c>
      <c r="F9" s="83">
        <v>25</v>
      </c>
      <c r="G9" s="83">
        <f aca="true" t="shared" si="2" ref="G9:O9">G10+G11+G12+G13+G14+G15+G16</f>
        <v>0</v>
      </c>
      <c r="H9" s="83">
        <v>500</v>
      </c>
      <c r="I9" s="83">
        <f t="shared" si="2"/>
        <v>0</v>
      </c>
      <c r="J9" s="83">
        <f t="shared" si="2"/>
        <v>0</v>
      </c>
      <c r="K9" s="83">
        <v>250</v>
      </c>
      <c r="L9" s="83">
        <v>433</v>
      </c>
      <c r="M9" s="83">
        <f t="shared" si="2"/>
        <v>0</v>
      </c>
      <c r="N9" s="83">
        <v>165</v>
      </c>
      <c r="O9" s="83">
        <f t="shared" si="2"/>
        <v>0</v>
      </c>
      <c r="P9" s="83">
        <v>550</v>
      </c>
      <c r="Q9" s="82">
        <v>25</v>
      </c>
    </row>
    <row r="10" spans="1:17" ht="12.75">
      <c r="A10" s="78" t="s">
        <v>162</v>
      </c>
      <c r="B10" s="69" t="s">
        <v>152</v>
      </c>
      <c r="C10" s="83">
        <f t="shared" si="1"/>
        <v>0</v>
      </c>
      <c r="D10" s="210"/>
      <c r="E10" s="70"/>
      <c r="F10" s="184"/>
      <c r="G10" s="70"/>
      <c r="H10" s="184"/>
      <c r="I10" s="70"/>
      <c r="J10" s="70"/>
      <c r="K10" s="86"/>
      <c r="L10" s="184"/>
      <c r="M10" s="184"/>
      <c r="N10" s="70"/>
      <c r="O10" s="86"/>
      <c r="P10" s="184"/>
      <c r="Q10" s="69"/>
    </row>
    <row r="11" spans="1:17" ht="12.75">
      <c r="A11" s="78" t="s">
        <v>164</v>
      </c>
      <c r="B11" s="69" t="s">
        <v>153</v>
      </c>
      <c r="C11" s="83">
        <f t="shared" si="1"/>
        <v>0</v>
      </c>
      <c r="D11" s="210"/>
      <c r="E11" s="70"/>
      <c r="F11" s="184"/>
      <c r="G11" s="70"/>
      <c r="H11" s="184"/>
      <c r="I11" s="70"/>
      <c r="J11" s="70"/>
      <c r="K11" s="86"/>
      <c r="L11" s="184"/>
      <c r="M11" s="184"/>
      <c r="N11" s="70"/>
      <c r="O11" s="86"/>
      <c r="P11" s="184"/>
      <c r="Q11" s="69"/>
    </row>
    <row r="12" spans="1:17" ht="12.75">
      <c r="A12" s="78" t="s">
        <v>166</v>
      </c>
      <c r="B12" s="69" t="s">
        <v>155</v>
      </c>
      <c r="C12" s="83">
        <f t="shared" si="1"/>
        <v>0</v>
      </c>
      <c r="D12" s="210"/>
      <c r="E12" s="70"/>
      <c r="F12" s="184"/>
      <c r="G12" s="70"/>
      <c r="H12" s="184"/>
      <c r="I12" s="70"/>
      <c r="J12" s="70"/>
      <c r="K12" s="86"/>
      <c r="L12" s="184"/>
      <c r="M12" s="184"/>
      <c r="N12" s="70"/>
      <c r="O12" s="86"/>
      <c r="P12" s="184"/>
      <c r="Q12" s="69"/>
    </row>
    <row r="13" spans="1:17" ht="12.75">
      <c r="A13" s="78" t="s">
        <v>168</v>
      </c>
      <c r="B13" s="69" t="s">
        <v>156</v>
      </c>
      <c r="C13" s="83">
        <f t="shared" si="1"/>
        <v>0</v>
      </c>
      <c r="D13" s="210"/>
      <c r="E13" s="70"/>
      <c r="F13" s="184"/>
      <c r="G13" s="70"/>
      <c r="H13" s="184"/>
      <c r="I13" s="70"/>
      <c r="J13" s="70"/>
      <c r="K13" s="86"/>
      <c r="L13" s="184"/>
      <c r="M13" s="184"/>
      <c r="N13" s="70"/>
      <c r="O13" s="86"/>
      <c r="P13" s="184"/>
      <c r="Q13" s="69"/>
    </row>
    <row r="14" spans="1:17" ht="12.75">
      <c r="A14" s="78" t="s">
        <v>170</v>
      </c>
      <c r="B14" s="69" t="s">
        <v>157</v>
      </c>
      <c r="C14" s="83">
        <f t="shared" si="1"/>
        <v>0</v>
      </c>
      <c r="D14" s="210"/>
      <c r="E14" s="70"/>
      <c r="F14" s="184"/>
      <c r="G14" s="70"/>
      <c r="H14" s="184"/>
      <c r="I14" s="70"/>
      <c r="J14" s="70"/>
      <c r="K14" s="86"/>
      <c r="L14" s="184"/>
      <c r="M14" s="184"/>
      <c r="N14" s="70"/>
      <c r="O14" s="86"/>
      <c r="P14" s="184"/>
      <c r="Q14" s="69"/>
    </row>
    <row r="15" spans="1:17" ht="12.75">
      <c r="A15" s="78" t="s">
        <v>172</v>
      </c>
      <c r="B15" s="69" t="s">
        <v>158</v>
      </c>
      <c r="C15" s="83">
        <f t="shared" si="1"/>
        <v>0</v>
      </c>
      <c r="D15" s="210"/>
      <c r="E15" s="70"/>
      <c r="F15" s="184"/>
      <c r="G15" s="70"/>
      <c r="H15" s="184"/>
      <c r="I15" s="70"/>
      <c r="J15" s="70"/>
      <c r="K15" s="86"/>
      <c r="L15" s="184"/>
      <c r="M15" s="184"/>
      <c r="N15" s="70"/>
      <c r="O15" s="86"/>
      <c r="P15" s="184"/>
      <c r="Q15" s="69"/>
    </row>
    <row r="16" spans="1:17" s="153" customFormat="1" ht="12.75">
      <c r="A16" s="84" t="s">
        <v>409</v>
      </c>
      <c r="B16" s="85" t="s">
        <v>178</v>
      </c>
      <c r="C16" s="83">
        <f t="shared" si="1"/>
        <v>0</v>
      </c>
      <c r="D16" s="210"/>
      <c r="E16" s="86"/>
      <c r="F16" s="184"/>
      <c r="G16" s="86"/>
      <c r="H16" s="184"/>
      <c r="I16" s="86"/>
      <c r="J16" s="86"/>
      <c r="K16" s="86"/>
      <c r="L16" s="184"/>
      <c r="M16" s="184"/>
      <c r="N16" s="86"/>
      <c r="O16" s="86"/>
      <c r="P16" s="184"/>
      <c r="Q16" s="85"/>
    </row>
    <row r="17" spans="1:17" ht="13.5">
      <c r="A17" s="197" t="s">
        <v>4</v>
      </c>
      <c r="B17" s="198" t="s">
        <v>71</v>
      </c>
      <c r="C17" s="219">
        <f t="shared" si="1"/>
        <v>2208</v>
      </c>
      <c r="D17" s="210"/>
      <c r="E17" s="172">
        <f aca="true" t="shared" si="3" ref="E17:Q17">E7+E9</f>
        <v>260</v>
      </c>
      <c r="F17" s="172">
        <f t="shared" si="3"/>
        <v>25</v>
      </c>
      <c r="G17" s="172">
        <f t="shared" si="3"/>
        <v>0</v>
      </c>
      <c r="H17" s="172">
        <f t="shared" si="3"/>
        <v>500</v>
      </c>
      <c r="I17" s="172">
        <f t="shared" si="3"/>
        <v>0</v>
      </c>
      <c r="J17" s="172">
        <f t="shared" si="3"/>
        <v>0</v>
      </c>
      <c r="K17" s="172">
        <f t="shared" si="3"/>
        <v>250</v>
      </c>
      <c r="L17" s="172">
        <f t="shared" si="3"/>
        <v>433</v>
      </c>
      <c r="M17" s="172">
        <f t="shared" si="3"/>
        <v>0</v>
      </c>
      <c r="N17" s="172">
        <f t="shared" si="3"/>
        <v>165</v>
      </c>
      <c r="O17" s="172">
        <f t="shared" si="3"/>
        <v>0</v>
      </c>
      <c r="P17" s="172">
        <f t="shared" si="3"/>
        <v>550</v>
      </c>
      <c r="Q17" s="172">
        <f t="shared" si="3"/>
        <v>25</v>
      </c>
    </row>
    <row r="18" spans="1:17" ht="12.75">
      <c r="A18" s="78" t="s">
        <v>6</v>
      </c>
      <c r="B18" s="69" t="s">
        <v>373</v>
      </c>
      <c r="C18" s="83">
        <f t="shared" si="1"/>
        <v>0</v>
      </c>
      <c r="D18" s="210"/>
      <c r="E18" s="70"/>
      <c r="F18" s="184"/>
      <c r="G18" s="70"/>
      <c r="H18" s="184"/>
      <c r="I18" s="70"/>
      <c r="J18" s="70"/>
      <c r="K18" s="86"/>
      <c r="L18" s="184"/>
      <c r="M18" s="184"/>
      <c r="N18" s="70"/>
      <c r="O18" s="86"/>
      <c r="P18" s="184"/>
      <c r="Q18" s="69"/>
    </row>
    <row r="19" spans="1:17" ht="12.75">
      <c r="A19" s="78" t="s">
        <v>12</v>
      </c>
      <c r="B19" s="69" t="s">
        <v>161</v>
      </c>
      <c r="C19" s="83">
        <f t="shared" si="1"/>
        <v>0</v>
      </c>
      <c r="D19" s="210"/>
      <c r="E19" s="70"/>
      <c r="F19" s="184"/>
      <c r="G19" s="70"/>
      <c r="H19" s="184"/>
      <c r="I19" s="70"/>
      <c r="J19" s="70"/>
      <c r="K19" s="86"/>
      <c r="L19" s="184"/>
      <c r="M19" s="184"/>
      <c r="N19" s="70"/>
      <c r="O19" s="86"/>
      <c r="P19" s="184"/>
      <c r="Q19" s="69"/>
    </row>
    <row r="20" spans="1:17" ht="13.5">
      <c r="A20" s="197" t="s">
        <v>14</v>
      </c>
      <c r="B20" s="198" t="s">
        <v>72</v>
      </c>
      <c r="C20" s="219">
        <f t="shared" si="1"/>
        <v>150</v>
      </c>
      <c r="D20" s="210"/>
      <c r="E20" s="172">
        <f aca="true" t="shared" si="4" ref="E20:Q20">E18+E19</f>
        <v>0</v>
      </c>
      <c r="F20" s="172">
        <f t="shared" si="4"/>
        <v>0</v>
      </c>
      <c r="G20" s="172">
        <f t="shared" si="4"/>
        <v>0</v>
      </c>
      <c r="H20" s="172">
        <f t="shared" si="4"/>
        <v>0</v>
      </c>
      <c r="I20" s="172">
        <f t="shared" si="4"/>
        <v>0</v>
      </c>
      <c r="J20" s="172">
        <f t="shared" si="4"/>
        <v>0</v>
      </c>
      <c r="K20" s="172">
        <f t="shared" si="4"/>
        <v>0</v>
      </c>
      <c r="L20" s="172">
        <v>150</v>
      </c>
      <c r="M20" s="172">
        <f t="shared" si="4"/>
        <v>0</v>
      </c>
      <c r="N20" s="172">
        <f t="shared" si="4"/>
        <v>0</v>
      </c>
      <c r="O20" s="172">
        <f t="shared" si="4"/>
        <v>0</v>
      </c>
      <c r="P20" s="172">
        <f t="shared" si="4"/>
        <v>0</v>
      </c>
      <c r="Q20" s="172">
        <f t="shared" si="4"/>
        <v>0</v>
      </c>
    </row>
    <row r="21" spans="1:17" s="156" customFormat="1" ht="12.75">
      <c r="A21" s="81" t="s">
        <v>6</v>
      </c>
      <c r="B21" s="82" t="s">
        <v>412</v>
      </c>
      <c r="C21" s="83">
        <f t="shared" si="1"/>
        <v>2477</v>
      </c>
      <c r="D21" s="210"/>
      <c r="E21" s="83">
        <f aca="true" t="shared" si="5" ref="E21:P21">E22+E23+E24</f>
        <v>0</v>
      </c>
      <c r="F21" s="83">
        <v>25</v>
      </c>
      <c r="G21" s="83">
        <v>400</v>
      </c>
      <c r="H21" s="83">
        <f t="shared" si="5"/>
        <v>0</v>
      </c>
      <c r="I21" s="83">
        <f t="shared" si="5"/>
        <v>0</v>
      </c>
      <c r="J21" s="83">
        <v>850</v>
      </c>
      <c r="K21" s="83">
        <f t="shared" si="5"/>
        <v>0</v>
      </c>
      <c r="L21" s="83">
        <v>700</v>
      </c>
      <c r="M21" s="83">
        <v>2</v>
      </c>
      <c r="N21" s="83">
        <v>500</v>
      </c>
      <c r="O21" s="83">
        <f t="shared" si="5"/>
        <v>0</v>
      </c>
      <c r="P21" s="83">
        <f t="shared" si="5"/>
        <v>0</v>
      </c>
      <c r="Q21" s="82"/>
    </row>
    <row r="22" spans="1:17" ht="12.75">
      <c r="A22" s="78" t="s">
        <v>159</v>
      </c>
      <c r="B22" s="85" t="s">
        <v>165</v>
      </c>
      <c r="C22" s="83">
        <f t="shared" si="1"/>
        <v>0</v>
      </c>
      <c r="D22" s="210"/>
      <c r="E22" s="70"/>
      <c r="F22" s="184"/>
      <c r="G22" s="70"/>
      <c r="H22" s="184"/>
      <c r="I22" s="70"/>
      <c r="J22" s="70"/>
      <c r="K22" s="86"/>
      <c r="L22" s="184"/>
      <c r="M22" s="184"/>
      <c r="N22" s="70"/>
      <c r="O22" s="86"/>
      <c r="P22" s="184"/>
      <c r="Q22" s="69"/>
    </row>
    <row r="23" spans="1:17" ht="12.75">
      <c r="A23" s="78" t="s">
        <v>160</v>
      </c>
      <c r="B23" s="85" t="s">
        <v>167</v>
      </c>
      <c r="C23" s="83">
        <f t="shared" si="1"/>
        <v>0</v>
      </c>
      <c r="D23" s="210"/>
      <c r="E23" s="70"/>
      <c r="F23" s="184"/>
      <c r="G23" s="70"/>
      <c r="H23" s="184"/>
      <c r="I23" s="70"/>
      <c r="J23" s="70"/>
      <c r="K23" s="86"/>
      <c r="L23" s="184"/>
      <c r="M23" s="184"/>
      <c r="N23" s="70"/>
      <c r="O23" s="86"/>
      <c r="P23" s="184"/>
      <c r="Q23" s="69"/>
    </row>
    <row r="24" spans="1:17" ht="12.75">
      <c r="A24" s="78" t="s">
        <v>411</v>
      </c>
      <c r="B24" s="85" t="s">
        <v>169</v>
      </c>
      <c r="C24" s="83">
        <f t="shared" si="1"/>
        <v>0</v>
      </c>
      <c r="D24" s="210"/>
      <c r="E24" s="70"/>
      <c r="F24" s="184"/>
      <c r="G24" s="70"/>
      <c r="H24" s="184"/>
      <c r="I24" s="70"/>
      <c r="J24" s="70"/>
      <c r="K24" s="86"/>
      <c r="L24" s="184"/>
      <c r="M24" s="184"/>
      <c r="N24" s="70"/>
      <c r="O24" s="86"/>
      <c r="P24" s="184"/>
      <c r="Q24" s="69"/>
    </row>
    <row r="25" spans="1:17" s="156" customFormat="1" ht="12.75">
      <c r="A25" s="81" t="s">
        <v>12</v>
      </c>
      <c r="B25" s="82" t="s">
        <v>163</v>
      </c>
      <c r="C25" s="83">
        <f t="shared" si="1"/>
        <v>4130</v>
      </c>
      <c r="D25" s="210"/>
      <c r="E25" s="83"/>
      <c r="F25" s="185"/>
      <c r="G25" s="83"/>
      <c r="H25" s="185"/>
      <c r="I25" s="83"/>
      <c r="J25" s="83"/>
      <c r="K25" s="181"/>
      <c r="L25" s="185"/>
      <c r="M25" s="185"/>
      <c r="N25" s="83">
        <v>30</v>
      </c>
      <c r="O25" s="181">
        <v>4100</v>
      </c>
      <c r="P25" s="185"/>
      <c r="Q25" s="82"/>
    </row>
    <row r="26" spans="1:17" s="156" customFormat="1" ht="12.75">
      <c r="A26" s="81" t="s">
        <v>22</v>
      </c>
      <c r="B26" s="82" t="s">
        <v>171</v>
      </c>
      <c r="C26" s="83">
        <f t="shared" si="1"/>
        <v>562</v>
      </c>
      <c r="D26" s="210"/>
      <c r="E26" s="83"/>
      <c r="F26" s="185">
        <v>20</v>
      </c>
      <c r="G26" s="83"/>
      <c r="H26" s="185"/>
      <c r="I26" s="83"/>
      <c r="J26" s="83">
        <v>200</v>
      </c>
      <c r="K26" s="181">
        <v>50</v>
      </c>
      <c r="L26" s="185">
        <v>100</v>
      </c>
      <c r="M26" s="185"/>
      <c r="N26" s="83">
        <v>42</v>
      </c>
      <c r="O26" s="181"/>
      <c r="P26" s="185">
        <v>150</v>
      </c>
      <c r="Q26" s="82"/>
    </row>
    <row r="27" spans="1:17" s="156" customFormat="1" ht="12.75">
      <c r="A27" s="81" t="s">
        <v>24</v>
      </c>
      <c r="B27" s="82" t="s">
        <v>413</v>
      </c>
      <c r="C27" s="83">
        <f t="shared" si="1"/>
        <v>0</v>
      </c>
      <c r="D27" s="210"/>
      <c r="E27" s="83">
        <f aca="true" t="shared" si="6" ref="E27:P27">E28+E29</f>
        <v>0</v>
      </c>
      <c r="F27" s="83">
        <f t="shared" si="6"/>
        <v>0</v>
      </c>
      <c r="G27" s="83"/>
      <c r="H27" s="83">
        <f t="shared" si="6"/>
        <v>0</v>
      </c>
      <c r="I27" s="83">
        <f t="shared" si="6"/>
        <v>0</v>
      </c>
      <c r="J27" s="83">
        <f t="shared" si="6"/>
        <v>0</v>
      </c>
      <c r="K27" s="83">
        <f t="shared" si="6"/>
        <v>0</v>
      </c>
      <c r="L27" s="83"/>
      <c r="M27" s="83">
        <f t="shared" si="6"/>
        <v>0</v>
      </c>
      <c r="N27" s="83">
        <f t="shared" si="6"/>
        <v>0</v>
      </c>
      <c r="O27" s="83">
        <f t="shared" si="6"/>
        <v>0</v>
      </c>
      <c r="P27" s="83">
        <f t="shared" si="6"/>
        <v>0</v>
      </c>
      <c r="Q27" s="82"/>
    </row>
    <row r="28" spans="1:17" ht="12.75">
      <c r="A28" s="78" t="s">
        <v>416</v>
      </c>
      <c r="B28" s="69" t="s">
        <v>414</v>
      </c>
      <c r="C28" s="83">
        <f t="shared" si="1"/>
        <v>0</v>
      </c>
      <c r="D28" s="210"/>
      <c r="E28" s="70"/>
      <c r="F28" s="184"/>
      <c r="G28" s="70"/>
      <c r="H28" s="184"/>
      <c r="I28" s="70"/>
      <c r="J28" s="70"/>
      <c r="K28" s="86"/>
      <c r="L28" s="184"/>
      <c r="M28" s="184"/>
      <c r="N28" s="70"/>
      <c r="O28" s="86"/>
      <c r="P28" s="184"/>
      <c r="Q28" s="69"/>
    </row>
    <row r="29" spans="1:17" ht="12.75">
      <c r="A29" s="78" t="s">
        <v>417</v>
      </c>
      <c r="B29" s="69" t="s">
        <v>415</v>
      </c>
      <c r="C29" s="83">
        <f t="shared" si="1"/>
        <v>0</v>
      </c>
      <c r="D29" s="210"/>
      <c r="E29" s="70"/>
      <c r="F29" s="184"/>
      <c r="G29" s="70"/>
      <c r="H29" s="184"/>
      <c r="I29" s="70"/>
      <c r="J29" s="70"/>
      <c r="K29" s="86"/>
      <c r="L29" s="184"/>
      <c r="M29" s="184"/>
      <c r="N29" s="70"/>
      <c r="O29" s="86"/>
      <c r="P29" s="184"/>
      <c r="Q29" s="69"/>
    </row>
    <row r="30" spans="1:17" s="206" customFormat="1" ht="12.75">
      <c r="A30" s="205" t="s">
        <v>28</v>
      </c>
      <c r="B30" s="182" t="s">
        <v>370</v>
      </c>
      <c r="C30" s="83">
        <f t="shared" si="1"/>
        <v>5650</v>
      </c>
      <c r="D30" s="212"/>
      <c r="E30" s="83">
        <v>300</v>
      </c>
      <c r="F30" s="83">
        <f aca="true" t="shared" si="7" ref="F30:O30">F31+F32+F33</f>
        <v>0</v>
      </c>
      <c r="G30" s="83">
        <f t="shared" si="7"/>
        <v>0</v>
      </c>
      <c r="H30" s="83">
        <f t="shared" si="7"/>
        <v>0</v>
      </c>
      <c r="I30" s="83">
        <v>2351</v>
      </c>
      <c r="J30" s="83">
        <v>110</v>
      </c>
      <c r="K30" s="83">
        <v>300</v>
      </c>
      <c r="L30" s="83">
        <v>1872</v>
      </c>
      <c r="M30" s="83">
        <f t="shared" si="7"/>
        <v>0</v>
      </c>
      <c r="N30" s="83">
        <f t="shared" si="7"/>
        <v>0</v>
      </c>
      <c r="O30" s="83">
        <f t="shared" si="7"/>
        <v>0</v>
      </c>
      <c r="P30" s="83">
        <v>450</v>
      </c>
      <c r="Q30" s="182">
        <v>267</v>
      </c>
    </row>
    <row r="31" spans="1:17" s="153" customFormat="1" ht="12.75">
      <c r="A31" s="84" t="s">
        <v>418</v>
      </c>
      <c r="B31" s="85" t="s">
        <v>173</v>
      </c>
      <c r="C31" s="83">
        <f t="shared" si="1"/>
        <v>0</v>
      </c>
      <c r="D31" s="210"/>
      <c r="E31" s="86"/>
      <c r="F31" s="184"/>
      <c r="G31" s="86"/>
      <c r="H31" s="184"/>
      <c r="I31" s="86"/>
      <c r="J31" s="86"/>
      <c r="K31" s="86"/>
      <c r="L31" s="184"/>
      <c r="M31" s="184"/>
      <c r="N31" s="86"/>
      <c r="O31" s="86"/>
      <c r="P31" s="184"/>
      <c r="Q31" s="85"/>
    </row>
    <row r="32" spans="1:17" s="153" customFormat="1" ht="12.75">
      <c r="A32" s="84" t="s">
        <v>419</v>
      </c>
      <c r="B32" s="85" t="s">
        <v>174</v>
      </c>
      <c r="C32" s="83">
        <f t="shared" si="1"/>
        <v>0</v>
      </c>
      <c r="D32" s="210"/>
      <c r="E32" s="86"/>
      <c r="F32" s="184"/>
      <c r="G32" s="86"/>
      <c r="H32" s="184"/>
      <c r="I32" s="86"/>
      <c r="J32" s="86"/>
      <c r="K32" s="86"/>
      <c r="L32" s="184"/>
      <c r="M32" s="184"/>
      <c r="N32" s="86"/>
      <c r="O32" s="86"/>
      <c r="P32" s="184"/>
      <c r="Q32" s="85"/>
    </row>
    <row r="33" spans="1:17" s="153" customFormat="1" ht="12.75">
      <c r="A33" s="84" t="s">
        <v>420</v>
      </c>
      <c r="B33" s="85" t="s">
        <v>372</v>
      </c>
      <c r="C33" s="83">
        <f t="shared" si="1"/>
        <v>0</v>
      </c>
      <c r="D33" s="210"/>
      <c r="E33" s="86"/>
      <c r="F33" s="184"/>
      <c r="G33" s="86"/>
      <c r="H33" s="184"/>
      <c r="I33" s="86"/>
      <c r="J33" s="86"/>
      <c r="K33" s="86"/>
      <c r="L33" s="184"/>
      <c r="M33" s="184"/>
      <c r="N33" s="86"/>
      <c r="O33" s="86"/>
      <c r="P33" s="184"/>
      <c r="Q33" s="85"/>
    </row>
    <row r="34" spans="1:17" ht="13.5">
      <c r="A34" s="199" t="s">
        <v>18</v>
      </c>
      <c r="B34" s="200" t="s">
        <v>175</v>
      </c>
      <c r="C34" s="219">
        <f t="shared" si="1"/>
        <v>12819</v>
      </c>
      <c r="D34" s="210"/>
      <c r="E34" s="172">
        <f aca="true" t="shared" si="8" ref="E34:Q34">E21+E25+E26+E27+E30</f>
        <v>300</v>
      </c>
      <c r="F34" s="172">
        <f t="shared" si="8"/>
        <v>45</v>
      </c>
      <c r="G34" s="172">
        <f t="shared" si="8"/>
        <v>400</v>
      </c>
      <c r="H34" s="172">
        <f t="shared" si="8"/>
        <v>0</v>
      </c>
      <c r="I34" s="172">
        <f t="shared" si="8"/>
        <v>2351</v>
      </c>
      <c r="J34" s="172">
        <f t="shared" si="8"/>
        <v>1160</v>
      </c>
      <c r="K34" s="172">
        <f t="shared" si="8"/>
        <v>350</v>
      </c>
      <c r="L34" s="172">
        <f t="shared" si="8"/>
        <v>2672</v>
      </c>
      <c r="M34" s="172">
        <f t="shared" si="8"/>
        <v>2</v>
      </c>
      <c r="N34" s="172">
        <f t="shared" si="8"/>
        <v>572</v>
      </c>
      <c r="O34" s="172">
        <f t="shared" si="8"/>
        <v>4100</v>
      </c>
      <c r="P34" s="172">
        <f t="shared" si="8"/>
        <v>600</v>
      </c>
      <c r="Q34" s="172">
        <f t="shared" si="8"/>
        <v>267</v>
      </c>
    </row>
    <row r="35" spans="1:17" ht="12.75">
      <c r="A35" s="78" t="s">
        <v>6</v>
      </c>
      <c r="B35" s="70" t="s">
        <v>177</v>
      </c>
      <c r="C35" s="83">
        <f t="shared" si="1"/>
        <v>0</v>
      </c>
      <c r="D35" s="210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69"/>
    </row>
    <row r="36" spans="1:17" ht="12.75">
      <c r="A36" s="78" t="s">
        <v>12</v>
      </c>
      <c r="B36" s="70" t="s">
        <v>179</v>
      </c>
      <c r="C36" s="83">
        <f t="shared" si="1"/>
        <v>0</v>
      </c>
      <c r="D36" s="210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69"/>
    </row>
    <row r="37" spans="1:17" s="196" customFormat="1" ht="13.5">
      <c r="A37" s="203" t="s">
        <v>74</v>
      </c>
      <c r="B37" s="204" t="s">
        <v>421</v>
      </c>
      <c r="C37" s="219">
        <f t="shared" si="1"/>
        <v>0</v>
      </c>
      <c r="D37" s="210"/>
      <c r="E37" s="172">
        <f aca="true" t="shared" si="9" ref="E37:Q37">E35+E36</f>
        <v>0</v>
      </c>
      <c r="F37" s="172">
        <f t="shared" si="9"/>
        <v>0</v>
      </c>
      <c r="G37" s="172">
        <f t="shared" si="9"/>
        <v>0</v>
      </c>
      <c r="H37" s="172">
        <f t="shared" si="9"/>
        <v>0</v>
      </c>
      <c r="I37" s="172">
        <f t="shared" si="9"/>
        <v>0</v>
      </c>
      <c r="J37" s="172">
        <f t="shared" si="9"/>
        <v>0</v>
      </c>
      <c r="K37" s="172">
        <f t="shared" si="9"/>
        <v>0</v>
      </c>
      <c r="L37" s="172">
        <f t="shared" si="9"/>
        <v>0</v>
      </c>
      <c r="M37" s="172">
        <f t="shared" si="9"/>
        <v>0</v>
      </c>
      <c r="N37" s="172">
        <f t="shared" si="9"/>
        <v>0</v>
      </c>
      <c r="O37" s="172">
        <f t="shared" si="9"/>
        <v>0</v>
      </c>
      <c r="P37" s="172">
        <f t="shared" si="9"/>
        <v>0</v>
      </c>
      <c r="Q37" s="172">
        <f t="shared" si="9"/>
        <v>0</v>
      </c>
    </row>
    <row r="38" spans="1:17" ht="12.75">
      <c r="A38" s="201" t="s">
        <v>6</v>
      </c>
      <c r="B38" s="202" t="s">
        <v>176</v>
      </c>
      <c r="C38" s="83">
        <f t="shared" si="1"/>
        <v>0</v>
      </c>
      <c r="D38" s="211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69"/>
    </row>
    <row r="39" spans="1:17" ht="12.75">
      <c r="A39" s="78" t="s">
        <v>159</v>
      </c>
      <c r="B39" s="70" t="s">
        <v>422</v>
      </c>
      <c r="C39" s="83">
        <f t="shared" si="1"/>
        <v>3865</v>
      </c>
      <c r="D39" s="210"/>
      <c r="E39" s="70">
        <v>151</v>
      </c>
      <c r="F39" s="184">
        <v>19</v>
      </c>
      <c r="G39" s="70">
        <v>108</v>
      </c>
      <c r="H39" s="184">
        <v>135</v>
      </c>
      <c r="I39" s="70">
        <v>635</v>
      </c>
      <c r="J39" s="70">
        <v>323</v>
      </c>
      <c r="K39" s="86">
        <v>162</v>
      </c>
      <c r="L39" s="184">
        <v>755</v>
      </c>
      <c r="M39" s="184">
        <v>1</v>
      </c>
      <c r="N39" s="70">
        <v>200</v>
      </c>
      <c r="O39" s="86">
        <v>1107</v>
      </c>
      <c r="P39" s="184">
        <v>190</v>
      </c>
      <c r="Q39" s="69">
        <v>79</v>
      </c>
    </row>
    <row r="40" spans="1:17" ht="12.75">
      <c r="A40" s="78" t="s">
        <v>160</v>
      </c>
      <c r="B40" s="70" t="s">
        <v>423</v>
      </c>
      <c r="C40" s="83">
        <f t="shared" si="1"/>
        <v>0</v>
      </c>
      <c r="D40" s="210"/>
      <c r="E40" s="70"/>
      <c r="F40" s="184"/>
      <c r="G40" s="70"/>
      <c r="H40" s="184"/>
      <c r="I40" s="70"/>
      <c r="J40" s="70"/>
      <c r="K40" s="86"/>
      <c r="L40" s="184"/>
      <c r="M40" s="184"/>
      <c r="N40" s="70"/>
      <c r="O40" s="86"/>
      <c r="P40" s="184"/>
      <c r="Q40" s="69"/>
    </row>
    <row r="41" spans="1:17" ht="12.75">
      <c r="A41" s="81" t="s">
        <v>12</v>
      </c>
      <c r="B41" s="83" t="s">
        <v>180</v>
      </c>
      <c r="C41" s="83">
        <f t="shared" si="1"/>
        <v>207</v>
      </c>
      <c r="D41" s="210"/>
      <c r="E41" s="70"/>
      <c r="F41" s="184"/>
      <c r="G41" s="70"/>
      <c r="H41" s="184"/>
      <c r="I41" s="70"/>
      <c r="J41" s="70"/>
      <c r="K41" s="86">
        <v>100</v>
      </c>
      <c r="L41" s="184">
        <v>42</v>
      </c>
      <c r="M41" s="184"/>
      <c r="N41" s="70">
        <v>65</v>
      </c>
      <c r="O41" s="86"/>
      <c r="P41" s="184"/>
      <c r="Q41" s="69"/>
    </row>
    <row r="42" spans="1:17" ht="13.5">
      <c r="A42" s="197" t="s">
        <v>46</v>
      </c>
      <c r="B42" s="172" t="s">
        <v>424</v>
      </c>
      <c r="C42" s="219">
        <f t="shared" si="1"/>
        <v>4072</v>
      </c>
      <c r="D42" s="210"/>
      <c r="E42" s="172">
        <v>151</v>
      </c>
      <c r="F42" s="172">
        <v>19</v>
      </c>
      <c r="G42" s="172">
        <v>108</v>
      </c>
      <c r="H42" s="172">
        <v>135</v>
      </c>
      <c r="I42" s="172">
        <v>635</v>
      </c>
      <c r="J42" s="172">
        <v>323</v>
      </c>
      <c r="K42" s="172">
        <v>262</v>
      </c>
      <c r="L42" s="172">
        <v>797</v>
      </c>
      <c r="M42" s="172">
        <v>1</v>
      </c>
      <c r="N42" s="172">
        <v>265</v>
      </c>
      <c r="O42" s="172">
        <v>1107</v>
      </c>
      <c r="P42" s="172">
        <v>190</v>
      </c>
      <c r="Q42" s="172">
        <v>79</v>
      </c>
    </row>
    <row r="43" spans="1:17" ht="13.5">
      <c r="A43" s="87"/>
      <c r="B43" s="74" t="s">
        <v>181</v>
      </c>
      <c r="C43" s="219">
        <f t="shared" si="1"/>
        <v>19249</v>
      </c>
      <c r="D43" s="210"/>
      <c r="E43" s="207">
        <f aca="true" t="shared" si="10" ref="E43:P43">E17+E20+E34+E37+E42</f>
        <v>711</v>
      </c>
      <c r="F43" s="207">
        <f t="shared" si="10"/>
        <v>89</v>
      </c>
      <c r="G43" s="207">
        <f t="shared" si="10"/>
        <v>508</v>
      </c>
      <c r="H43" s="207">
        <f t="shared" si="10"/>
        <v>635</v>
      </c>
      <c r="I43" s="207">
        <f t="shared" si="10"/>
        <v>2986</v>
      </c>
      <c r="J43" s="207">
        <f t="shared" si="10"/>
        <v>1483</v>
      </c>
      <c r="K43" s="207">
        <f t="shared" si="10"/>
        <v>862</v>
      </c>
      <c r="L43" s="207">
        <v>4052</v>
      </c>
      <c r="M43" s="207">
        <f t="shared" si="10"/>
        <v>3</v>
      </c>
      <c r="N43" s="207">
        <f t="shared" si="10"/>
        <v>1002</v>
      </c>
      <c r="O43" s="207">
        <f t="shared" si="10"/>
        <v>5207</v>
      </c>
      <c r="P43" s="207">
        <f t="shared" si="10"/>
        <v>1340</v>
      </c>
      <c r="Q43" s="207">
        <f>Q17+Q20+Q34+Q37+Q42</f>
        <v>371</v>
      </c>
    </row>
  </sheetData>
  <sheetProtection/>
  <mergeCells count="4">
    <mergeCell ref="A2:P2"/>
    <mergeCell ref="O1:P1"/>
    <mergeCell ref="O5:P5"/>
    <mergeCell ref="E5:I5"/>
  </mergeCells>
  <printOptions/>
  <pageMargins left="0.984251968503937" right="0.984251968503937" top="0.984251968503937" bottom="0.984251968503937" header="0" footer="0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6">
      <selection activeCell="F12" sqref="F12"/>
    </sheetView>
  </sheetViews>
  <sheetFormatPr defaultColWidth="9.140625" defaultRowHeight="15"/>
  <cols>
    <col min="1" max="1" width="43.00390625" style="42" customWidth="1"/>
    <col min="2" max="16384" width="9.140625" style="42" customWidth="1"/>
  </cols>
  <sheetData>
    <row r="1" spans="1:6" ht="15">
      <c r="A1" s="3"/>
      <c r="B1" s="4"/>
      <c r="C1" s="234"/>
      <c r="D1" s="234"/>
      <c r="E1" s="234"/>
      <c r="F1" s="223" t="s">
        <v>466</v>
      </c>
    </row>
    <row r="2" spans="1:6" ht="15">
      <c r="A2" s="3"/>
      <c r="B2" s="4"/>
      <c r="C2" s="3"/>
      <c r="D2" s="3"/>
      <c r="E2" s="3"/>
      <c r="F2" s="224" t="s">
        <v>462</v>
      </c>
    </row>
    <row r="3" spans="1:5" ht="8.25" customHeight="1">
      <c r="A3" s="3"/>
      <c r="B3" s="4"/>
      <c r="C3" s="3"/>
      <c r="D3" s="3"/>
      <c r="E3" s="3"/>
    </row>
    <row r="4" spans="1:6" ht="43.5" customHeight="1">
      <c r="A4" s="237" t="s">
        <v>468</v>
      </c>
      <c r="B4" s="237"/>
      <c r="C4" s="237"/>
      <c r="D4" s="237"/>
      <c r="E4" s="237"/>
      <c r="F4" s="239"/>
    </row>
    <row r="5" spans="1:5" ht="6" customHeight="1">
      <c r="A5" s="23"/>
      <c r="B5" s="23"/>
      <c r="C5" s="23"/>
      <c r="D5" s="23"/>
      <c r="E5" s="23"/>
    </row>
    <row r="6" spans="1:6" ht="15">
      <c r="A6" s="3"/>
      <c r="B6" s="4"/>
      <c r="C6" s="3"/>
      <c r="D6" s="240"/>
      <c r="E6" s="240"/>
      <c r="F6" s="223" t="s">
        <v>2</v>
      </c>
    </row>
    <row r="7" spans="1:6" ht="30">
      <c r="A7" s="5" t="s">
        <v>1</v>
      </c>
      <c r="B7" s="6" t="s">
        <v>182</v>
      </c>
      <c r="C7" s="5" t="s">
        <v>381</v>
      </c>
      <c r="D7" s="5" t="s">
        <v>433</v>
      </c>
      <c r="E7" s="5" t="s">
        <v>443</v>
      </c>
      <c r="F7" s="5" t="s">
        <v>465</v>
      </c>
    </row>
    <row r="8" spans="1:6" ht="15">
      <c r="A8" s="7">
        <v>1</v>
      </c>
      <c r="B8" s="8">
        <v>2</v>
      </c>
      <c r="C8" s="7">
        <v>3</v>
      </c>
      <c r="D8" s="7">
        <v>4</v>
      </c>
      <c r="E8" s="7">
        <v>5</v>
      </c>
      <c r="F8" s="7">
        <v>6</v>
      </c>
    </row>
    <row r="9" spans="1:6" ht="15">
      <c r="A9" s="235" t="s">
        <v>183</v>
      </c>
      <c r="B9" s="235"/>
      <c r="C9" s="235"/>
      <c r="D9" s="235"/>
      <c r="E9" s="235"/>
      <c r="F9" s="236"/>
    </row>
    <row r="10" spans="1:6" ht="15">
      <c r="A10" s="9" t="s">
        <v>5</v>
      </c>
      <c r="B10" s="10" t="s">
        <v>184</v>
      </c>
      <c r="C10" s="11">
        <v>22798</v>
      </c>
      <c r="D10" s="11">
        <v>22973</v>
      </c>
      <c r="E10" s="11">
        <v>23203</v>
      </c>
      <c r="F10" s="222">
        <v>23203</v>
      </c>
    </row>
    <row r="11" spans="1:6" ht="15">
      <c r="A11" s="12" t="s">
        <v>19</v>
      </c>
      <c r="B11" s="13" t="s">
        <v>185</v>
      </c>
      <c r="C11" s="14">
        <v>17900</v>
      </c>
      <c r="D11" s="14">
        <v>17900</v>
      </c>
      <c r="E11" s="14">
        <v>17900</v>
      </c>
      <c r="F11" s="222">
        <v>17900</v>
      </c>
    </row>
    <row r="12" spans="1:6" ht="15">
      <c r="A12" s="12" t="s">
        <v>35</v>
      </c>
      <c r="B12" s="13" t="s">
        <v>186</v>
      </c>
      <c r="C12" s="14">
        <v>4090</v>
      </c>
      <c r="D12" s="14">
        <v>4590</v>
      </c>
      <c r="E12" s="14">
        <v>4740</v>
      </c>
      <c r="F12" s="222">
        <v>4800</v>
      </c>
    </row>
    <row r="13" spans="1:6" ht="15">
      <c r="A13" s="12" t="s">
        <v>52</v>
      </c>
      <c r="B13" s="10" t="s">
        <v>187</v>
      </c>
      <c r="C13" s="14">
        <v>200</v>
      </c>
      <c r="D13" s="14">
        <v>0</v>
      </c>
      <c r="E13" s="14">
        <v>0</v>
      </c>
      <c r="F13" s="222">
        <v>0</v>
      </c>
    </row>
    <row r="14" spans="1:6" ht="15">
      <c r="A14" s="12" t="s">
        <v>60</v>
      </c>
      <c r="B14" s="13" t="s">
        <v>188</v>
      </c>
      <c r="C14" s="169">
        <v>64572</v>
      </c>
      <c r="D14" s="14">
        <v>64770</v>
      </c>
      <c r="E14" s="14">
        <v>65650</v>
      </c>
      <c r="F14" s="222">
        <v>65000</v>
      </c>
    </row>
    <row r="15" spans="1:6" ht="28.5">
      <c r="A15" s="15" t="s">
        <v>212</v>
      </c>
      <c r="B15" s="16" t="s">
        <v>189</v>
      </c>
      <c r="C15" s="17">
        <f>SUM(C10:C14)</f>
        <v>109560</v>
      </c>
      <c r="D15" s="17">
        <f>SUM(D10:D14)</f>
        <v>110233</v>
      </c>
      <c r="E15" s="17">
        <f>SUM(E10:E14)</f>
        <v>111493</v>
      </c>
      <c r="F15" s="17">
        <f>SUM(F10:F14)</f>
        <v>110903</v>
      </c>
    </row>
    <row r="16" spans="1:6" ht="15">
      <c r="A16" s="12" t="s">
        <v>67</v>
      </c>
      <c r="B16" s="13" t="s">
        <v>190</v>
      </c>
      <c r="C16" s="14">
        <v>19808</v>
      </c>
      <c r="D16" s="14">
        <v>20258</v>
      </c>
      <c r="E16" s="14">
        <v>20678</v>
      </c>
      <c r="F16" s="222">
        <v>21000</v>
      </c>
    </row>
    <row r="17" spans="1:6" ht="15">
      <c r="A17" s="12" t="s">
        <v>213</v>
      </c>
      <c r="B17" s="10" t="s">
        <v>191</v>
      </c>
      <c r="C17" s="14">
        <v>4542</v>
      </c>
      <c r="D17" s="14">
        <v>4702</v>
      </c>
      <c r="E17" s="14">
        <v>4852</v>
      </c>
      <c r="F17" s="222">
        <v>5000</v>
      </c>
    </row>
    <row r="18" spans="1:6" ht="15">
      <c r="A18" s="12" t="s">
        <v>214</v>
      </c>
      <c r="B18" s="13" t="s">
        <v>192</v>
      </c>
      <c r="C18" s="14">
        <v>19249</v>
      </c>
      <c r="D18" s="14">
        <v>19929</v>
      </c>
      <c r="E18" s="14">
        <v>20439</v>
      </c>
      <c r="F18" s="222">
        <v>21000</v>
      </c>
    </row>
    <row r="19" spans="1:6" ht="15">
      <c r="A19" s="12" t="s">
        <v>75</v>
      </c>
      <c r="B19" s="10" t="s">
        <v>193</v>
      </c>
      <c r="C19" s="14">
        <v>4270</v>
      </c>
      <c r="D19" s="14">
        <v>4364</v>
      </c>
      <c r="E19" s="14">
        <v>4489</v>
      </c>
      <c r="F19" s="222">
        <v>4400</v>
      </c>
    </row>
    <row r="20" spans="1:6" ht="15">
      <c r="A20" s="12" t="s">
        <v>76</v>
      </c>
      <c r="B20" s="13" t="s">
        <v>194</v>
      </c>
      <c r="C20" s="14">
        <v>3172</v>
      </c>
      <c r="D20" s="14">
        <v>3350</v>
      </c>
      <c r="E20" s="14">
        <v>3520</v>
      </c>
      <c r="F20" s="222">
        <v>3500</v>
      </c>
    </row>
    <row r="21" spans="1:6" ht="15">
      <c r="A21" s="12" t="s">
        <v>90</v>
      </c>
      <c r="B21" s="10" t="s">
        <v>195</v>
      </c>
      <c r="C21" s="169">
        <v>15616</v>
      </c>
      <c r="D21" s="14">
        <v>15820</v>
      </c>
      <c r="E21" s="14">
        <v>16010</v>
      </c>
      <c r="F21" s="222">
        <v>16000</v>
      </c>
    </row>
    <row r="22" spans="1:6" ht="28.5">
      <c r="A22" s="15" t="s">
        <v>215</v>
      </c>
      <c r="B22" s="16" t="s">
        <v>196</v>
      </c>
      <c r="C22" s="17">
        <f>SUM(C16:C21)</f>
        <v>66657</v>
      </c>
      <c r="D22" s="17">
        <f>SUM(D16:D21)</f>
        <v>68423</v>
      </c>
      <c r="E22" s="17">
        <f>SUM(E16:E21)</f>
        <v>69988</v>
      </c>
      <c r="F22" s="17">
        <f>SUM(F16:F21)</f>
        <v>70900</v>
      </c>
    </row>
    <row r="23" spans="1:6" ht="15">
      <c r="A23" s="3"/>
      <c r="B23" s="4"/>
      <c r="C23" s="3"/>
      <c r="D23" s="3"/>
      <c r="E23" s="3"/>
      <c r="F23" s="224" t="s">
        <v>466</v>
      </c>
    </row>
    <row r="24" spans="1:6" ht="15">
      <c r="A24" s="3"/>
      <c r="B24" s="4"/>
      <c r="C24" s="3"/>
      <c r="D24" s="3"/>
      <c r="E24" s="3"/>
      <c r="F24" s="224" t="s">
        <v>467</v>
      </c>
    </row>
    <row r="25" spans="1:5" ht="15">
      <c r="A25" s="234"/>
      <c r="B25" s="234"/>
      <c r="C25" s="234"/>
      <c r="D25" s="234"/>
      <c r="E25" s="234"/>
    </row>
    <row r="26" spans="1:5" ht="8.25" customHeight="1">
      <c r="A26" s="3"/>
      <c r="B26" s="4"/>
      <c r="C26" s="3"/>
      <c r="D26" s="3"/>
      <c r="E26" s="3"/>
    </row>
    <row r="27" spans="1:6" ht="40.5" customHeight="1">
      <c r="A27" s="237" t="s">
        <v>469</v>
      </c>
      <c r="B27" s="237"/>
      <c r="C27" s="237"/>
      <c r="D27" s="237"/>
      <c r="E27" s="237"/>
      <c r="F27" s="238"/>
    </row>
    <row r="28" spans="1:5" ht="8.25" customHeight="1">
      <c r="A28" s="23"/>
      <c r="B28" s="23"/>
      <c r="C28" s="23"/>
      <c r="D28" s="23"/>
      <c r="E28" s="23"/>
    </row>
    <row r="29" spans="1:5" ht="8.25" customHeight="1">
      <c r="A29" s="23"/>
      <c r="B29" s="23"/>
      <c r="C29" s="23"/>
      <c r="D29" s="23"/>
      <c r="E29" s="23"/>
    </row>
    <row r="30" spans="1:6" ht="15">
      <c r="A30" s="3"/>
      <c r="B30" s="4"/>
      <c r="C30" s="3"/>
      <c r="D30" s="240"/>
      <c r="E30" s="240"/>
      <c r="F30" s="223" t="s">
        <v>2</v>
      </c>
    </row>
    <row r="31" spans="1:6" ht="30">
      <c r="A31" s="5" t="s">
        <v>1</v>
      </c>
      <c r="B31" s="6" t="s">
        <v>182</v>
      </c>
      <c r="C31" s="5" t="s">
        <v>381</v>
      </c>
      <c r="D31" s="5" t="s">
        <v>433</v>
      </c>
      <c r="E31" s="5" t="s">
        <v>443</v>
      </c>
      <c r="F31" s="5" t="s">
        <v>465</v>
      </c>
    </row>
    <row r="32" spans="1:6" ht="15">
      <c r="A32" s="7">
        <v>1</v>
      </c>
      <c r="B32" s="8">
        <v>2</v>
      </c>
      <c r="C32" s="7">
        <v>3</v>
      </c>
      <c r="D32" s="7">
        <v>4</v>
      </c>
      <c r="E32" s="7">
        <v>5</v>
      </c>
      <c r="F32" s="7">
        <v>5</v>
      </c>
    </row>
    <row r="33" spans="1:6" ht="15">
      <c r="A33" s="235" t="s">
        <v>208</v>
      </c>
      <c r="B33" s="235"/>
      <c r="C33" s="235"/>
      <c r="D33" s="235"/>
      <c r="E33" s="235"/>
      <c r="F33" s="236"/>
    </row>
    <row r="34" spans="1:6" ht="15">
      <c r="A34" s="12" t="s">
        <v>15</v>
      </c>
      <c r="B34" s="13" t="s">
        <v>197</v>
      </c>
      <c r="C34" s="14">
        <v>0</v>
      </c>
      <c r="D34" s="14">
        <v>0</v>
      </c>
      <c r="E34" s="14">
        <v>0</v>
      </c>
      <c r="F34" s="222">
        <v>0</v>
      </c>
    </row>
    <row r="35" spans="1:6" ht="15">
      <c r="A35" s="12" t="s">
        <v>47</v>
      </c>
      <c r="B35" s="13" t="s">
        <v>198</v>
      </c>
      <c r="C35" s="14">
        <v>0</v>
      </c>
      <c r="D35" s="14">
        <v>0</v>
      </c>
      <c r="E35" s="14">
        <v>0</v>
      </c>
      <c r="F35" s="222">
        <v>0</v>
      </c>
    </row>
    <row r="36" spans="1:6" ht="15">
      <c r="A36" s="12" t="s">
        <v>56</v>
      </c>
      <c r="B36" s="13" t="s">
        <v>199</v>
      </c>
      <c r="C36" s="14">
        <v>200</v>
      </c>
      <c r="D36" s="14">
        <v>210</v>
      </c>
      <c r="E36" s="14">
        <v>220</v>
      </c>
      <c r="F36" s="222">
        <v>200</v>
      </c>
    </row>
    <row r="37" spans="1:6" ht="15">
      <c r="A37" s="12" t="s">
        <v>60</v>
      </c>
      <c r="B37" s="13" t="s">
        <v>200</v>
      </c>
      <c r="C37" s="14">
        <v>64572</v>
      </c>
      <c r="D37" s="14">
        <v>64660</v>
      </c>
      <c r="E37" s="14">
        <v>65000</v>
      </c>
      <c r="F37" s="222">
        <v>65000</v>
      </c>
    </row>
    <row r="38" spans="1:6" ht="28.5">
      <c r="A38" s="15" t="s">
        <v>216</v>
      </c>
      <c r="B38" s="16" t="s">
        <v>201</v>
      </c>
      <c r="C38" s="17">
        <f>SUM(C34:C37)</f>
        <v>64772</v>
      </c>
      <c r="D38" s="17">
        <f>SUM(D34:D37)</f>
        <v>64870</v>
      </c>
      <c r="E38" s="17">
        <f>SUM(E34:E37)</f>
        <v>65220</v>
      </c>
      <c r="F38" s="17">
        <f>SUM(F34:F37)</f>
        <v>65200</v>
      </c>
    </row>
    <row r="39" spans="1:6" ht="15">
      <c r="A39" s="12" t="s">
        <v>82</v>
      </c>
      <c r="B39" s="13" t="s">
        <v>202</v>
      </c>
      <c r="C39" s="14">
        <v>14900</v>
      </c>
      <c r="D39" s="14">
        <v>2000</v>
      </c>
      <c r="E39" s="14">
        <v>2000</v>
      </c>
      <c r="F39" s="222">
        <v>3000</v>
      </c>
    </row>
    <row r="40" spans="1:6" ht="15">
      <c r="A40" s="12" t="s">
        <v>83</v>
      </c>
      <c r="B40" s="13" t="s">
        <v>203</v>
      </c>
      <c r="C40" s="14">
        <v>0</v>
      </c>
      <c r="D40" s="14">
        <v>0</v>
      </c>
      <c r="E40" s="14">
        <v>0</v>
      </c>
      <c r="F40" s="222">
        <v>0</v>
      </c>
    </row>
    <row r="41" spans="1:6" ht="15">
      <c r="A41" s="12" t="s">
        <v>84</v>
      </c>
      <c r="B41" s="13" t="s">
        <v>204</v>
      </c>
      <c r="C41" s="14">
        <v>0</v>
      </c>
      <c r="D41" s="14">
        <v>0</v>
      </c>
      <c r="E41" s="14">
        <v>0</v>
      </c>
      <c r="F41" s="222">
        <v>0</v>
      </c>
    </row>
    <row r="42" spans="1:6" ht="15">
      <c r="A42" s="12" t="s">
        <v>90</v>
      </c>
      <c r="B42" s="13" t="s">
        <v>205</v>
      </c>
      <c r="C42" s="14">
        <v>716</v>
      </c>
      <c r="D42" s="14">
        <v>0</v>
      </c>
      <c r="E42" s="14">
        <v>0</v>
      </c>
      <c r="F42" s="222">
        <v>0</v>
      </c>
    </row>
    <row r="43" spans="1:6" ht="28.5">
      <c r="A43" s="15" t="s">
        <v>217</v>
      </c>
      <c r="B43" s="16" t="s">
        <v>206</v>
      </c>
      <c r="C43" s="17">
        <f>SUM(C39:C42)</f>
        <v>15616</v>
      </c>
      <c r="D43" s="17">
        <f>SUM(D39:D42)</f>
        <v>2000</v>
      </c>
      <c r="E43" s="17">
        <f>SUM(E39:E42)</f>
        <v>2000</v>
      </c>
      <c r="F43" s="17">
        <f>SUM(F39:F42)</f>
        <v>3000</v>
      </c>
    </row>
    <row r="44" spans="1:6" ht="15">
      <c r="A44" s="18" t="s">
        <v>211</v>
      </c>
      <c r="B44" s="19" t="s">
        <v>207</v>
      </c>
      <c r="C44" s="20">
        <v>0</v>
      </c>
      <c r="D44" s="20">
        <v>0</v>
      </c>
      <c r="E44" s="20">
        <v>0</v>
      </c>
      <c r="F44" s="222">
        <v>0</v>
      </c>
    </row>
    <row r="45" spans="1:6" ht="15">
      <c r="A45" s="15" t="s">
        <v>218</v>
      </c>
      <c r="B45" s="16" t="s">
        <v>209</v>
      </c>
      <c r="C45" s="17">
        <f>C15+C38+C44</f>
        <v>174332</v>
      </c>
      <c r="D45" s="17">
        <f>D15+D38+D44</f>
        <v>175103</v>
      </c>
      <c r="E45" s="17">
        <f>E15+E38+E44</f>
        <v>176713</v>
      </c>
      <c r="F45" s="17">
        <f>F15+F38+F44</f>
        <v>176103</v>
      </c>
    </row>
    <row r="46" spans="1:6" ht="15">
      <c r="A46" s="21" t="s">
        <v>219</v>
      </c>
      <c r="B46" s="16" t="s">
        <v>210</v>
      </c>
      <c r="C46" s="22">
        <f>C22+C43</f>
        <v>82273</v>
      </c>
      <c r="D46" s="22">
        <f>D22+D43</f>
        <v>70423</v>
      </c>
      <c r="E46" s="22">
        <f>E22+E43</f>
        <v>71988</v>
      </c>
      <c r="F46" s="22">
        <f>F22+F43</f>
        <v>73900</v>
      </c>
    </row>
  </sheetData>
  <sheetProtection/>
  <mergeCells count="9">
    <mergeCell ref="C1:E1"/>
    <mergeCell ref="A9:F9"/>
    <mergeCell ref="A33:F33"/>
    <mergeCell ref="A27:F27"/>
    <mergeCell ref="A4:F4"/>
    <mergeCell ref="D6:E6"/>
    <mergeCell ref="D25:E25"/>
    <mergeCell ref="A25:C25"/>
    <mergeCell ref="D30:E30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24.00390625" style="42" bestFit="1" customWidth="1"/>
    <col min="2" max="14" width="8.7109375" style="42" customWidth="1"/>
    <col min="15" max="16384" width="9.140625" style="42" customWidth="1"/>
  </cols>
  <sheetData>
    <row r="1" spans="1:14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1" t="s">
        <v>441</v>
      </c>
      <c r="M1" s="241"/>
      <c r="N1" s="241"/>
    </row>
    <row r="2" spans="1:14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2.5" customHeight="1">
      <c r="A3" s="242" t="s">
        <v>470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1" customHeight="1">
      <c r="A5" s="25" t="s">
        <v>1</v>
      </c>
      <c r="B5" s="25" t="s">
        <v>220</v>
      </c>
      <c r="C5" s="25" t="s">
        <v>221</v>
      </c>
      <c r="D5" s="25" t="s">
        <v>222</v>
      </c>
      <c r="E5" s="25" t="s">
        <v>223</v>
      </c>
      <c r="F5" s="25" t="s">
        <v>224</v>
      </c>
      <c r="G5" s="25" t="s">
        <v>225</v>
      </c>
      <c r="H5" s="25" t="s">
        <v>226</v>
      </c>
      <c r="I5" s="25" t="s">
        <v>227</v>
      </c>
      <c r="J5" s="25" t="s">
        <v>228</v>
      </c>
      <c r="K5" s="25" t="s">
        <v>229</v>
      </c>
      <c r="L5" s="25" t="s">
        <v>240</v>
      </c>
      <c r="M5" s="25" t="s">
        <v>241</v>
      </c>
      <c r="N5" s="25" t="s">
        <v>236</v>
      </c>
    </row>
    <row r="6" spans="1:14" ht="15">
      <c r="A6" s="22" t="s">
        <v>231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5">
      <c r="A7" s="26" t="s">
        <v>5</v>
      </c>
      <c r="B7" s="26">
        <v>2141</v>
      </c>
      <c r="C7" s="26">
        <v>2141</v>
      </c>
      <c r="D7" s="26">
        <v>2141</v>
      </c>
      <c r="E7" s="26">
        <v>2141</v>
      </c>
      <c r="F7" s="26">
        <v>2141</v>
      </c>
      <c r="G7" s="26">
        <v>2141</v>
      </c>
      <c r="H7" s="26">
        <v>2142</v>
      </c>
      <c r="I7" s="26">
        <v>2142</v>
      </c>
      <c r="J7" s="26">
        <v>2142</v>
      </c>
      <c r="K7" s="26">
        <v>2142</v>
      </c>
      <c r="L7" s="26">
        <v>2142</v>
      </c>
      <c r="M7" s="26">
        <v>2142</v>
      </c>
      <c r="N7" s="26">
        <f>SUM(B7:M7)</f>
        <v>25698</v>
      </c>
    </row>
    <row r="8" spans="1:14" ht="15">
      <c r="A8" s="26" t="s">
        <v>19</v>
      </c>
      <c r="B8" s="26"/>
      <c r="C8" s="26"/>
      <c r="D8" s="26">
        <v>8950</v>
      </c>
      <c r="E8" s="26"/>
      <c r="F8" s="26"/>
      <c r="G8" s="26"/>
      <c r="H8" s="26"/>
      <c r="I8" s="26"/>
      <c r="J8" s="26">
        <v>8950</v>
      </c>
      <c r="K8" s="26"/>
      <c r="L8" s="26"/>
      <c r="M8" s="26"/>
      <c r="N8" s="26">
        <v>17900</v>
      </c>
    </row>
    <row r="9" spans="1:14" ht="15">
      <c r="A9" s="26" t="s">
        <v>35</v>
      </c>
      <c r="B9" s="26">
        <v>341</v>
      </c>
      <c r="C9" s="26">
        <v>341</v>
      </c>
      <c r="D9" s="26">
        <v>341</v>
      </c>
      <c r="E9" s="26">
        <v>341</v>
      </c>
      <c r="F9" s="26">
        <v>341</v>
      </c>
      <c r="G9" s="26">
        <v>341</v>
      </c>
      <c r="H9" s="26">
        <v>341</v>
      </c>
      <c r="I9" s="26">
        <v>341</v>
      </c>
      <c r="J9" s="26">
        <v>341</v>
      </c>
      <c r="K9" s="26">
        <v>341</v>
      </c>
      <c r="L9" s="26">
        <v>340</v>
      </c>
      <c r="M9" s="26">
        <v>340</v>
      </c>
      <c r="N9" s="26">
        <f aca="true" t="shared" si="0" ref="N9:N14">SUM(B9:M9)</f>
        <v>4090</v>
      </c>
    </row>
    <row r="10" spans="1:14" ht="15">
      <c r="A10" s="26" t="s">
        <v>237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f t="shared" si="0"/>
        <v>0</v>
      </c>
    </row>
    <row r="11" spans="1:14" ht="15">
      <c r="A11" s="26" t="s">
        <v>238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f t="shared" si="0"/>
        <v>0</v>
      </c>
    </row>
    <row r="12" spans="1:14" ht="15">
      <c r="A12" s="26" t="s">
        <v>47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f t="shared" si="0"/>
        <v>0</v>
      </c>
    </row>
    <row r="13" spans="1:14" ht="15">
      <c r="A13" s="26" t="s">
        <v>239</v>
      </c>
      <c r="B13" s="26">
        <v>17</v>
      </c>
      <c r="C13" s="26">
        <v>17</v>
      </c>
      <c r="D13" s="26">
        <v>17</v>
      </c>
      <c r="E13" s="26">
        <v>17</v>
      </c>
      <c r="F13" s="26">
        <v>17</v>
      </c>
      <c r="G13" s="26">
        <v>17</v>
      </c>
      <c r="H13" s="26">
        <v>17</v>
      </c>
      <c r="I13" s="26">
        <v>17</v>
      </c>
      <c r="J13" s="26">
        <v>16</v>
      </c>
      <c r="K13" s="26">
        <v>16</v>
      </c>
      <c r="L13" s="26">
        <v>16</v>
      </c>
      <c r="M13" s="26">
        <v>16</v>
      </c>
      <c r="N13" s="26">
        <f t="shared" si="0"/>
        <v>200</v>
      </c>
    </row>
    <row r="14" spans="1:14" ht="15">
      <c r="A14" s="26" t="s">
        <v>60</v>
      </c>
      <c r="B14" s="26">
        <v>64572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f t="shared" si="0"/>
        <v>64572</v>
      </c>
    </row>
    <row r="15" spans="1:14" ht="15">
      <c r="A15" s="22" t="s">
        <v>232</v>
      </c>
      <c r="B15" s="22">
        <f aca="true" t="shared" si="1" ref="B15:N15">SUM(B7:B14)</f>
        <v>67071</v>
      </c>
      <c r="C15" s="22">
        <f t="shared" si="1"/>
        <v>2499</v>
      </c>
      <c r="D15" s="22">
        <f t="shared" si="1"/>
        <v>11449</v>
      </c>
      <c r="E15" s="22">
        <f t="shared" si="1"/>
        <v>2499</v>
      </c>
      <c r="F15" s="22">
        <f t="shared" si="1"/>
        <v>2499</v>
      </c>
      <c r="G15" s="22">
        <f t="shared" si="1"/>
        <v>2499</v>
      </c>
      <c r="H15" s="22">
        <f t="shared" si="1"/>
        <v>2500</v>
      </c>
      <c r="I15" s="22">
        <f t="shared" si="1"/>
        <v>2500</v>
      </c>
      <c r="J15" s="22">
        <f t="shared" si="1"/>
        <v>11449</v>
      </c>
      <c r="K15" s="22">
        <f t="shared" si="1"/>
        <v>2499</v>
      </c>
      <c r="L15" s="22">
        <f t="shared" si="1"/>
        <v>2498</v>
      </c>
      <c r="M15" s="22">
        <f t="shared" si="1"/>
        <v>2498</v>
      </c>
      <c r="N15" s="22">
        <f t="shared" si="1"/>
        <v>112460</v>
      </c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2" t="s">
        <v>233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1:14" ht="15">
      <c r="A18" s="26" t="s">
        <v>67</v>
      </c>
      <c r="B18" s="26">
        <v>1651</v>
      </c>
      <c r="C18" s="26">
        <v>1651</v>
      </c>
      <c r="D18" s="26">
        <v>1651</v>
      </c>
      <c r="E18" s="26">
        <v>1651</v>
      </c>
      <c r="F18" s="26">
        <v>1651</v>
      </c>
      <c r="G18" s="26">
        <v>1651</v>
      </c>
      <c r="H18" s="26">
        <v>1651</v>
      </c>
      <c r="I18" s="26">
        <v>1651</v>
      </c>
      <c r="J18" s="26">
        <v>1650</v>
      </c>
      <c r="K18" s="26">
        <v>1650</v>
      </c>
      <c r="L18" s="26">
        <v>1650</v>
      </c>
      <c r="M18" s="26">
        <v>1650</v>
      </c>
      <c r="N18" s="26">
        <f>SUM(B18:M18)</f>
        <v>19808</v>
      </c>
    </row>
    <row r="19" spans="1:14" ht="15">
      <c r="A19" s="26" t="s">
        <v>242</v>
      </c>
      <c r="B19" s="26">
        <v>379</v>
      </c>
      <c r="C19" s="26">
        <v>379</v>
      </c>
      <c r="D19" s="26">
        <v>379</v>
      </c>
      <c r="E19" s="26">
        <v>379</v>
      </c>
      <c r="F19" s="26">
        <v>379</v>
      </c>
      <c r="G19" s="26">
        <v>379</v>
      </c>
      <c r="H19" s="26">
        <v>378</v>
      </c>
      <c r="I19" s="26">
        <v>378</v>
      </c>
      <c r="J19" s="26">
        <v>378</v>
      </c>
      <c r="K19" s="26">
        <v>378</v>
      </c>
      <c r="L19" s="26">
        <v>378</v>
      </c>
      <c r="M19" s="26">
        <v>378</v>
      </c>
      <c r="N19" s="26">
        <f>SUM(B19:M19)</f>
        <v>4542</v>
      </c>
    </row>
    <row r="20" spans="1:14" ht="15">
      <c r="A20" s="26" t="s">
        <v>70</v>
      </c>
      <c r="B20" s="26">
        <v>1604</v>
      </c>
      <c r="C20" s="26">
        <v>1604</v>
      </c>
      <c r="D20" s="26">
        <v>1604</v>
      </c>
      <c r="E20" s="26">
        <v>1604</v>
      </c>
      <c r="F20" s="26">
        <v>1604</v>
      </c>
      <c r="G20" s="26">
        <v>1604</v>
      </c>
      <c r="H20" s="26">
        <v>1604</v>
      </c>
      <c r="I20" s="26">
        <v>1604</v>
      </c>
      <c r="J20" s="26">
        <v>1604</v>
      </c>
      <c r="K20" s="26">
        <v>1604</v>
      </c>
      <c r="L20" s="26">
        <v>1604</v>
      </c>
      <c r="M20" s="26">
        <v>1605</v>
      </c>
      <c r="N20" s="26">
        <f>SUM(B20:M20)</f>
        <v>19249</v>
      </c>
    </row>
    <row r="21" spans="1:14" ht="15">
      <c r="A21" s="26" t="s">
        <v>243</v>
      </c>
      <c r="B21" s="26">
        <v>356</v>
      </c>
      <c r="C21" s="26">
        <v>356</v>
      </c>
      <c r="D21" s="26">
        <v>356</v>
      </c>
      <c r="E21" s="26">
        <v>356</v>
      </c>
      <c r="F21" s="26">
        <v>356</v>
      </c>
      <c r="G21" s="26">
        <v>356</v>
      </c>
      <c r="H21" s="26">
        <v>356</v>
      </c>
      <c r="I21" s="26">
        <v>356</v>
      </c>
      <c r="J21" s="26">
        <v>356</v>
      </c>
      <c r="K21" s="26">
        <v>356</v>
      </c>
      <c r="L21" s="26">
        <v>355</v>
      </c>
      <c r="M21" s="26">
        <v>355</v>
      </c>
      <c r="N21" s="26">
        <f>SUM(B21:M21)</f>
        <v>4270</v>
      </c>
    </row>
    <row r="22" spans="1:14" ht="15">
      <c r="A22" s="26" t="s">
        <v>244</v>
      </c>
      <c r="B22" s="26">
        <v>264</v>
      </c>
      <c r="C22" s="26">
        <v>264</v>
      </c>
      <c r="D22" s="26">
        <v>264</v>
      </c>
      <c r="E22" s="26">
        <v>264</v>
      </c>
      <c r="F22" s="26">
        <v>264</v>
      </c>
      <c r="G22" s="26">
        <v>264</v>
      </c>
      <c r="H22" s="26">
        <v>264</v>
      </c>
      <c r="I22" s="26">
        <v>264</v>
      </c>
      <c r="J22" s="26">
        <v>265</v>
      </c>
      <c r="K22" s="26">
        <v>265</v>
      </c>
      <c r="L22" s="26">
        <v>265</v>
      </c>
      <c r="M22" s="26">
        <v>265</v>
      </c>
      <c r="N22" s="26">
        <f>SUM(B22:M22)</f>
        <v>3172</v>
      </c>
    </row>
    <row r="23" spans="1:15" ht="15">
      <c r="A23" s="26" t="s">
        <v>234</v>
      </c>
      <c r="B23" s="26">
        <v>0</v>
      </c>
      <c r="C23" s="26">
        <v>0</v>
      </c>
      <c r="D23" s="26">
        <v>0</v>
      </c>
      <c r="E23" s="26">
        <v>600</v>
      </c>
      <c r="F23" s="26">
        <v>4400</v>
      </c>
      <c r="G23" s="26">
        <v>3400</v>
      </c>
      <c r="H23" s="26">
        <v>2000</v>
      </c>
      <c r="I23" s="26">
        <v>3500</v>
      </c>
      <c r="J23" s="26">
        <v>1000</v>
      </c>
      <c r="K23" s="26">
        <v>0</v>
      </c>
      <c r="L23" s="26">
        <v>0</v>
      </c>
      <c r="M23" s="26">
        <v>0</v>
      </c>
      <c r="N23" s="26">
        <v>14900</v>
      </c>
      <c r="O23" s="213"/>
    </row>
    <row r="24" spans="1:14" ht="15">
      <c r="A24" s="26" t="s">
        <v>83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ht="15">
      <c r="A25" s="26" t="s">
        <v>245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f>SUM(B25:M25)</f>
        <v>0</v>
      </c>
    </row>
    <row r="26" spans="1:14" ht="15">
      <c r="A26" s="26" t="s">
        <v>90</v>
      </c>
      <c r="B26" s="26">
        <v>46519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>
        <v>46519</v>
      </c>
    </row>
    <row r="27" spans="1:14" ht="15">
      <c r="A27" s="22" t="s">
        <v>235</v>
      </c>
      <c r="B27" s="22">
        <f aca="true" t="shared" si="2" ref="B27:N27">SUM(B18:B26)</f>
        <v>50773</v>
      </c>
      <c r="C27" s="22">
        <f t="shared" si="2"/>
        <v>4254</v>
      </c>
      <c r="D27" s="22">
        <f t="shared" si="2"/>
        <v>4254</v>
      </c>
      <c r="E27" s="22">
        <f t="shared" si="2"/>
        <v>4854</v>
      </c>
      <c r="F27" s="22">
        <f t="shared" si="2"/>
        <v>8654</v>
      </c>
      <c r="G27" s="22">
        <f t="shared" si="2"/>
        <v>7654</v>
      </c>
      <c r="H27" s="22">
        <f t="shared" si="2"/>
        <v>6253</v>
      </c>
      <c r="I27" s="22">
        <f t="shared" si="2"/>
        <v>7753</v>
      </c>
      <c r="J27" s="22">
        <f t="shared" si="2"/>
        <v>5253</v>
      </c>
      <c r="K27" s="22">
        <f t="shared" si="2"/>
        <v>4253</v>
      </c>
      <c r="L27" s="22">
        <f t="shared" si="2"/>
        <v>4252</v>
      </c>
      <c r="M27" s="22">
        <f t="shared" si="2"/>
        <v>4253</v>
      </c>
      <c r="N27" s="22">
        <f t="shared" si="2"/>
        <v>112460</v>
      </c>
    </row>
  </sheetData>
  <sheetProtection/>
  <mergeCells count="2">
    <mergeCell ref="L1:N1"/>
    <mergeCell ref="A3:N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51"/>
  <sheetViews>
    <sheetView zoomScalePageLayoutView="0" workbookViewId="0" topLeftCell="A31">
      <selection activeCell="F11" sqref="F11"/>
    </sheetView>
  </sheetViews>
  <sheetFormatPr defaultColWidth="9.140625" defaultRowHeight="15"/>
  <cols>
    <col min="1" max="1" width="30.28125" style="42" customWidth="1"/>
    <col min="2" max="2" width="18.00390625" style="42" customWidth="1"/>
    <col min="3" max="16384" width="9.140625" style="42" customWidth="1"/>
  </cols>
  <sheetData>
    <row r="2" spans="1:2" ht="15">
      <c r="A2" s="244" t="s">
        <v>484</v>
      </c>
      <c r="B2" s="244"/>
    </row>
    <row r="3" spans="1:2" ht="15">
      <c r="A3" s="188"/>
      <c r="B3" s="188"/>
    </row>
    <row r="4" spans="1:2" ht="15">
      <c r="A4" s="3"/>
      <c r="B4" s="24"/>
    </row>
    <row r="5" spans="1:2" ht="15">
      <c r="A5" s="243" t="s">
        <v>246</v>
      </c>
      <c r="B5" s="243"/>
    </row>
    <row r="6" spans="1:2" ht="15">
      <c r="A6" s="3"/>
      <c r="B6" s="24"/>
    </row>
    <row r="7" spans="1:2" ht="15">
      <c r="A7" s="31" t="s">
        <v>1</v>
      </c>
      <c r="B7" s="32" t="s">
        <v>263</v>
      </c>
    </row>
    <row r="8" spans="1:2" ht="15">
      <c r="A8" s="33" t="s">
        <v>247</v>
      </c>
      <c r="B8" s="34">
        <v>4800</v>
      </c>
    </row>
    <row r="9" spans="1:2" ht="15">
      <c r="A9" s="33" t="s">
        <v>248</v>
      </c>
      <c r="B9" s="34">
        <v>9600</v>
      </c>
    </row>
    <row r="10" spans="1:2" ht="15">
      <c r="A10" s="33" t="s">
        <v>249</v>
      </c>
      <c r="B10" s="34">
        <v>2050</v>
      </c>
    </row>
    <row r="11" spans="1:2" ht="15">
      <c r="A11" s="33" t="s">
        <v>250</v>
      </c>
      <c r="B11" s="34">
        <v>76400</v>
      </c>
    </row>
    <row r="12" spans="1:2" ht="15">
      <c r="A12" s="33" t="s">
        <v>251</v>
      </c>
      <c r="B12" s="34">
        <v>2750</v>
      </c>
    </row>
    <row r="13" spans="1:2" ht="15">
      <c r="A13" s="33" t="s">
        <v>252</v>
      </c>
      <c r="B13" s="34">
        <v>9600</v>
      </c>
    </row>
    <row r="14" spans="1:2" ht="15">
      <c r="A14" s="35"/>
      <c r="B14" s="189"/>
    </row>
    <row r="15" spans="1:2" ht="15">
      <c r="A15" s="35"/>
      <c r="B15" s="36"/>
    </row>
    <row r="16" spans="1:2" ht="15">
      <c r="A16" s="245" t="s">
        <v>253</v>
      </c>
      <c r="B16" s="245"/>
    </row>
    <row r="17" spans="1:2" ht="15">
      <c r="A17" s="3"/>
      <c r="B17" s="24"/>
    </row>
    <row r="18" spans="1:2" ht="15">
      <c r="A18" s="31" t="s">
        <v>1</v>
      </c>
      <c r="B18" s="32" t="s">
        <v>263</v>
      </c>
    </row>
    <row r="19" spans="1:2" ht="15">
      <c r="A19" s="33" t="s">
        <v>254</v>
      </c>
      <c r="B19" s="37" t="s">
        <v>255</v>
      </c>
    </row>
    <row r="20" spans="1:2" ht="15">
      <c r="A20" s="33" t="s">
        <v>256</v>
      </c>
      <c r="B20" s="37" t="s">
        <v>257</v>
      </c>
    </row>
    <row r="21" spans="1:2" ht="15">
      <c r="A21" s="33" t="s">
        <v>258</v>
      </c>
      <c r="B21" s="37" t="s">
        <v>259</v>
      </c>
    </row>
    <row r="22" spans="1:2" ht="15">
      <c r="A22" s="33" t="s">
        <v>260</v>
      </c>
      <c r="B22" s="38" t="s">
        <v>261</v>
      </c>
    </row>
    <row r="23" spans="1:2" ht="15">
      <c r="A23" s="35"/>
      <c r="B23" s="190"/>
    </row>
    <row r="24" spans="1:2" ht="15">
      <c r="A24" s="3"/>
      <c r="B24" s="24"/>
    </row>
    <row r="25" spans="1:2" ht="15">
      <c r="A25" s="243" t="s">
        <v>262</v>
      </c>
      <c r="B25" s="243"/>
    </row>
    <row r="26" spans="1:2" ht="15">
      <c r="A26" s="3"/>
      <c r="B26" s="24"/>
    </row>
    <row r="27" spans="1:2" ht="15">
      <c r="A27" s="31" t="s">
        <v>1</v>
      </c>
      <c r="B27" s="32" t="s">
        <v>263</v>
      </c>
    </row>
    <row r="28" spans="1:2" ht="15">
      <c r="A28" s="39" t="s">
        <v>264</v>
      </c>
      <c r="B28" s="40"/>
    </row>
    <row r="29" spans="1:2" ht="15">
      <c r="A29" s="33" t="s">
        <v>265</v>
      </c>
      <c r="B29" s="34">
        <v>16800</v>
      </c>
    </row>
    <row r="30" spans="1:2" ht="15">
      <c r="A30" s="33" t="s">
        <v>266</v>
      </c>
      <c r="B30" s="34">
        <v>20600</v>
      </c>
    </row>
    <row r="31" spans="1:2" ht="15">
      <c r="A31" s="33" t="s">
        <v>267</v>
      </c>
      <c r="B31" s="34">
        <v>14100</v>
      </c>
    </row>
    <row r="32" spans="1:2" ht="15">
      <c r="A32" s="41" t="s">
        <v>268</v>
      </c>
      <c r="B32" s="34">
        <v>3350</v>
      </c>
    </row>
    <row r="33" spans="1:2" ht="15">
      <c r="A33" s="41" t="s">
        <v>269</v>
      </c>
      <c r="B33" s="33"/>
    </row>
    <row r="34" spans="1:2" ht="15">
      <c r="A34" s="33" t="s">
        <v>266</v>
      </c>
      <c r="B34" s="34">
        <v>7100</v>
      </c>
    </row>
    <row r="35" spans="1:2" ht="15">
      <c r="A35" s="33" t="s">
        <v>267</v>
      </c>
      <c r="B35" s="34">
        <v>4500</v>
      </c>
    </row>
    <row r="36" spans="1:2" ht="15">
      <c r="A36" s="41" t="s">
        <v>270</v>
      </c>
      <c r="B36" s="33"/>
    </row>
    <row r="37" spans="1:2" ht="15">
      <c r="A37" s="33" t="s">
        <v>266</v>
      </c>
      <c r="B37" s="34">
        <v>18000</v>
      </c>
    </row>
    <row r="38" spans="1:2" ht="15">
      <c r="A38" s="33" t="s">
        <v>267</v>
      </c>
      <c r="B38" s="34">
        <v>11600</v>
      </c>
    </row>
    <row r="39" spans="1:2" ht="15">
      <c r="A39" s="35"/>
      <c r="B39" s="189"/>
    </row>
    <row r="40" spans="1:2" ht="15">
      <c r="A40" s="3"/>
      <c r="B40" s="24"/>
    </row>
    <row r="41" spans="1:2" ht="15">
      <c r="A41" s="243" t="s">
        <v>271</v>
      </c>
      <c r="B41" s="243"/>
    </row>
    <row r="42" spans="1:2" ht="15">
      <c r="A42" s="3"/>
      <c r="B42" s="24"/>
    </row>
    <row r="43" spans="1:2" ht="15">
      <c r="A43" s="31" t="s">
        <v>1</v>
      </c>
      <c r="B43" s="32" t="s">
        <v>263</v>
      </c>
    </row>
    <row r="44" spans="1:2" ht="15">
      <c r="A44" s="33" t="s">
        <v>272</v>
      </c>
      <c r="B44" s="34">
        <v>9600</v>
      </c>
    </row>
    <row r="45" spans="1:2" ht="15">
      <c r="A45" s="33" t="s">
        <v>393</v>
      </c>
      <c r="B45" s="34">
        <v>25000</v>
      </c>
    </row>
    <row r="46" spans="1:2" ht="15">
      <c r="A46" s="33" t="s">
        <v>273</v>
      </c>
      <c r="B46" s="34">
        <v>1600</v>
      </c>
    </row>
    <row r="47" spans="1:2" ht="15">
      <c r="A47" s="33" t="s">
        <v>274</v>
      </c>
      <c r="B47" s="34">
        <v>2000</v>
      </c>
    </row>
    <row r="48" spans="1:2" ht="15">
      <c r="A48" s="33"/>
      <c r="B48" s="32" t="s">
        <v>263</v>
      </c>
    </row>
    <row r="49" spans="1:2" ht="15">
      <c r="A49" s="33" t="s">
        <v>275</v>
      </c>
      <c r="B49" s="34">
        <v>1120</v>
      </c>
    </row>
    <row r="50" spans="1:2" ht="15">
      <c r="A50" s="33" t="s">
        <v>276</v>
      </c>
      <c r="B50" s="34">
        <v>70</v>
      </c>
    </row>
    <row r="51" spans="1:2" ht="15">
      <c r="A51" s="33" t="s">
        <v>277</v>
      </c>
      <c r="B51" s="34">
        <v>20</v>
      </c>
    </row>
  </sheetData>
  <sheetProtection/>
  <mergeCells count="5">
    <mergeCell ref="A41:B41"/>
    <mergeCell ref="A2:B2"/>
    <mergeCell ref="A5:B5"/>
    <mergeCell ref="A16:B16"/>
    <mergeCell ref="A25:B25"/>
  </mergeCells>
  <printOptions/>
  <pageMargins left="0.7086614173228347" right="0.7874015748031497" top="0.6692913385826772" bottom="0.669291338582677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4">
      <selection activeCell="F18" sqref="F18"/>
    </sheetView>
  </sheetViews>
  <sheetFormatPr defaultColWidth="9.140625" defaultRowHeight="15"/>
  <cols>
    <col min="1" max="1" width="38.8515625" style="1" customWidth="1"/>
    <col min="2" max="3" width="21.421875" style="1" customWidth="1"/>
    <col min="4" max="16384" width="9.140625" style="1" customWidth="1"/>
  </cols>
  <sheetData>
    <row r="1" ht="15.75">
      <c r="C1" s="2" t="s">
        <v>278</v>
      </c>
    </row>
    <row r="3" spans="1:3" ht="32.25" customHeight="1">
      <c r="A3" s="228" t="s">
        <v>434</v>
      </c>
      <c r="B3" s="228"/>
      <c r="C3" s="228"/>
    </row>
    <row r="6" spans="1:3" ht="15.75">
      <c r="A6" s="247" t="s">
        <v>4</v>
      </c>
      <c r="B6" s="247"/>
      <c r="C6" s="247"/>
    </row>
    <row r="9" spans="1:3" ht="15.75">
      <c r="A9" s="247" t="s">
        <v>382</v>
      </c>
      <c r="B9" s="247"/>
      <c r="C9" s="247"/>
    </row>
    <row r="11" ht="15.75">
      <c r="A11" s="44" t="s">
        <v>280</v>
      </c>
    </row>
    <row r="13" spans="1:3" ht="15.75">
      <c r="A13" s="1" t="s">
        <v>281</v>
      </c>
      <c r="C13" s="1" t="s">
        <v>282</v>
      </c>
    </row>
    <row r="15" spans="1:3" ht="15.75">
      <c r="A15" s="44" t="s">
        <v>446</v>
      </c>
      <c r="B15" s="43" t="s">
        <v>284</v>
      </c>
      <c r="C15" s="1" t="s">
        <v>283</v>
      </c>
    </row>
    <row r="19" spans="1:3" ht="15.75">
      <c r="A19" s="247" t="s">
        <v>14</v>
      </c>
      <c r="B19" s="247"/>
      <c r="C19" s="247"/>
    </row>
    <row r="22" spans="1:3" ht="31.5" customHeight="1">
      <c r="A22" s="246" t="s">
        <v>285</v>
      </c>
      <c r="B22" s="246"/>
      <c r="C22" s="246"/>
    </row>
  </sheetData>
  <sheetProtection/>
  <mergeCells count="5">
    <mergeCell ref="A22:C22"/>
    <mergeCell ref="A3:C3"/>
    <mergeCell ref="A6:C6"/>
    <mergeCell ref="A9:C9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PMH</dc:creator>
  <cp:keywords/>
  <dc:description/>
  <cp:lastModifiedBy>Tünde</cp:lastModifiedBy>
  <cp:lastPrinted>2017-02-09T11:57:30Z</cp:lastPrinted>
  <dcterms:created xsi:type="dcterms:W3CDTF">2014-01-28T10:53:24Z</dcterms:created>
  <dcterms:modified xsi:type="dcterms:W3CDTF">2017-02-09T14:43:36Z</dcterms:modified>
  <cp:category/>
  <cp:version/>
  <cp:contentType/>
  <cp:contentStatus/>
</cp:coreProperties>
</file>