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ZÁRSZÁMADÁSOK 2018. ÉVRŐL\VISS\"/>
    </mc:Choice>
  </mc:AlternateContent>
  <bookViews>
    <workbookView xWindow="0" yWindow="0" windowWidth="19200" windowHeight="8052" activeTab="8"/>
  </bookViews>
  <sheets>
    <sheet name="1.1." sheetId="1" r:id="rId1"/>
    <sheet name="1.2." sheetId="2" r:id="rId2"/>
    <sheet name="2.1." sheetId="3" r:id="rId3"/>
    <sheet name="2.2." sheetId="4" r:id="rId4"/>
    <sheet name="3" sheetId="5" r:id="rId5"/>
    <sheet name="3.1." sheetId="9" r:id="rId6"/>
    <sheet name="3.2." sheetId="10" r:id="rId7"/>
    <sheet name="3.3." sheetId="12" r:id="rId8"/>
    <sheet name="3. tájékoztató tábla" sheetId="13" r:id="rId9"/>
  </sheets>
  <externalReferences>
    <externalReference r:id="rId10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7" i="13" l="1"/>
  <c r="C27" i="13"/>
  <c r="C3" i="13"/>
  <c r="D51" i="12"/>
  <c r="C51" i="12"/>
  <c r="D45" i="12"/>
  <c r="C45" i="12"/>
  <c r="C57" i="12" s="1"/>
  <c r="D37" i="12"/>
  <c r="C37" i="12"/>
  <c r="D30" i="12"/>
  <c r="C30" i="12"/>
  <c r="D26" i="12"/>
  <c r="C26" i="12"/>
  <c r="D20" i="12"/>
  <c r="C20" i="12"/>
  <c r="D8" i="12"/>
  <c r="C8" i="12"/>
  <c r="B2" i="12"/>
  <c r="D51" i="10"/>
  <c r="C51" i="10"/>
  <c r="D45" i="10"/>
  <c r="C45" i="10"/>
  <c r="C57" i="10" s="1"/>
  <c r="D37" i="10"/>
  <c r="C37" i="10"/>
  <c r="D30" i="10"/>
  <c r="C30" i="10"/>
  <c r="D26" i="10"/>
  <c r="C26" i="10"/>
  <c r="D20" i="10"/>
  <c r="C20" i="10"/>
  <c r="D8" i="10"/>
  <c r="C8" i="10"/>
  <c r="B2" i="10"/>
  <c r="B1" i="5"/>
  <c r="D51" i="9"/>
  <c r="C51" i="9"/>
  <c r="D45" i="9"/>
  <c r="D57" i="9" s="1"/>
  <c r="C45" i="9"/>
  <c r="D37" i="9"/>
  <c r="C37" i="9"/>
  <c r="D30" i="9"/>
  <c r="C30" i="9"/>
  <c r="D26" i="9"/>
  <c r="C26" i="9"/>
  <c r="D20" i="9"/>
  <c r="C20" i="9"/>
  <c r="D8" i="9"/>
  <c r="C8" i="9"/>
  <c r="C36" i="9" s="1"/>
  <c r="C41" i="9" s="1"/>
  <c r="D147" i="5"/>
  <c r="C147" i="5"/>
  <c r="D141" i="5"/>
  <c r="C141" i="5"/>
  <c r="D134" i="5"/>
  <c r="C134" i="5"/>
  <c r="D130" i="5"/>
  <c r="C130" i="5"/>
  <c r="D115" i="5"/>
  <c r="C115" i="5"/>
  <c r="D94" i="5"/>
  <c r="C94" i="5"/>
  <c r="D83" i="5"/>
  <c r="C83" i="5"/>
  <c r="D79" i="5"/>
  <c r="C79" i="5"/>
  <c r="D76" i="5"/>
  <c r="C76" i="5"/>
  <c r="D71" i="5"/>
  <c r="C71" i="5"/>
  <c r="D67" i="5"/>
  <c r="C67" i="5"/>
  <c r="D61" i="5"/>
  <c r="C61" i="5"/>
  <c r="D56" i="5"/>
  <c r="C56" i="5"/>
  <c r="D50" i="5"/>
  <c r="C50" i="5"/>
  <c r="D38" i="5"/>
  <c r="C38" i="5"/>
  <c r="D30" i="5"/>
  <c r="D29" i="5" s="1"/>
  <c r="C30" i="5"/>
  <c r="C29" i="5"/>
  <c r="D22" i="5"/>
  <c r="C22" i="5"/>
  <c r="D15" i="5"/>
  <c r="C15" i="5"/>
  <c r="D8" i="5"/>
  <c r="C8" i="5"/>
  <c r="B2" i="5"/>
  <c r="G30" i="4"/>
  <c r="F30" i="4"/>
  <c r="D24" i="4"/>
  <c r="C24" i="4"/>
  <c r="D18" i="4"/>
  <c r="C18" i="4"/>
  <c r="G17" i="4"/>
  <c r="G31" i="4" s="1"/>
  <c r="F17" i="4"/>
  <c r="D17" i="4"/>
  <c r="C17" i="4"/>
  <c r="D4" i="4"/>
  <c r="G4" i="4" s="1"/>
  <c r="C4" i="4"/>
  <c r="F4" i="4" s="1"/>
  <c r="H1" i="4"/>
  <c r="G29" i="3"/>
  <c r="F29" i="3"/>
  <c r="D25" i="3"/>
  <c r="C25" i="3"/>
  <c r="D19" i="3"/>
  <c r="C19" i="3"/>
  <c r="G18" i="3"/>
  <c r="G30" i="3" s="1"/>
  <c r="F18" i="3"/>
  <c r="D18" i="3"/>
  <c r="C18" i="3"/>
  <c r="D4" i="3"/>
  <c r="G4" i="3" s="1"/>
  <c r="C4" i="3"/>
  <c r="F4" i="3" s="1"/>
  <c r="H1" i="3"/>
  <c r="D153" i="2"/>
  <c r="C153" i="2"/>
  <c r="D148" i="2"/>
  <c r="C148" i="2"/>
  <c r="D141" i="2"/>
  <c r="C141" i="2"/>
  <c r="D137" i="2"/>
  <c r="C137" i="2"/>
  <c r="D122" i="2"/>
  <c r="C122" i="2"/>
  <c r="D101" i="2"/>
  <c r="C101" i="2"/>
  <c r="C98" i="2"/>
  <c r="D86" i="2"/>
  <c r="C86" i="2"/>
  <c r="D82" i="2"/>
  <c r="C82" i="2"/>
  <c r="D79" i="2"/>
  <c r="C79" i="2"/>
  <c r="D74" i="2"/>
  <c r="C74" i="2"/>
  <c r="D70" i="2"/>
  <c r="C70" i="2"/>
  <c r="D64" i="2"/>
  <c r="C64" i="2"/>
  <c r="D59" i="2"/>
  <c r="C59" i="2"/>
  <c r="D53" i="2"/>
  <c r="C53" i="2"/>
  <c r="D41" i="2"/>
  <c r="C41" i="2"/>
  <c r="D33" i="2"/>
  <c r="C33" i="2"/>
  <c r="C32" i="2" s="1"/>
  <c r="D32" i="2"/>
  <c r="D25" i="2"/>
  <c r="C25" i="2"/>
  <c r="D18" i="2"/>
  <c r="C18" i="2"/>
  <c r="D11" i="2"/>
  <c r="C11" i="2"/>
  <c r="C8" i="2"/>
  <c r="A2" i="2"/>
  <c r="B1" i="2"/>
  <c r="D153" i="1"/>
  <c r="C153" i="1"/>
  <c r="D148" i="1"/>
  <c r="C148" i="1"/>
  <c r="D141" i="1"/>
  <c r="C141" i="1"/>
  <c r="D137" i="1"/>
  <c r="C137" i="1"/>
  <c r="D122" i="1"/>
  <c r="C122" i="1"/>
  <c r="D101" i="1"/>
  <c r="C101" i="1"/>
  <c r="C98" i="1"/>
  <c r="D86" i="1"/>
  <c r="C86" i="1"/>
  <c r="D82" i="1"/>
  <c r="C82" i="1"/>
  <c r="D79" i="1"/>
  <c r="C79" i="1"/>
  <c r="D74" i="1"/>
  <c r="C74" i="1"/>
  <c r="D70" i="1"/>
  <c r="C70" i="1"/>
  <c r="D64" i="1"/>
  <c r="C64" i="1"/>
  <c r="D59" i="1"/>
  <c r="C59" i="1"/>
  <c r="D53" i="1"/>
  <c r="C53" i="1"/>
  <c r="D41" i="1"/>
  <c r="C41" i="1"/>
  <c r="D33" i="1"/>
  <c r="D32" i="1" s="1"/>
  <c r="C33" i="1"/>
  <c r="C32" i="1" s="1"/>
  <c r="D25" i="1"/>
  <c r="C25" i="1"/>
  <c r="D18" i="1"/>
  <c r="C18" i="1"/>
  <c r="D11" i="1"/>
  <c r="C11" i="1"/>
  <c r="C8" i="1"/>
  <c r="A2" i="1"/>
  <c r="B1" i="1"/>
  <c r="C90" i="5" l="1"/>
  <c r="C129" i="5"/>
  <c r="D57" i="12"/>
  <c r="C36" i="12"/>
  <c r="C41" i="12" s="1"/>
  <c r="C58" i="12" s="1"/>
  <c r="D57" i="10"/>
  <c r="C36" i="10"/>
  <c r="C41" i="10" s="1"/>
  <c r="C58" i="10" s="1"/>
  <c r="C57" i="9"/>
  <c r="C58" i="9" s="1"/>
  <c r="D30" i="4"/>
  <c r="F31" i="4"/>
  <c r="D31" i="3"/>
  <c r="F31" i="3"/>
  <c r="D29" i="3"/>
  <c r="D30" i="3" s="1"/>
  <c r="D93" i="2"/>
  <c r="C136" i="2"/>
  <c r="C93" i="2"/>
  <c r="C136" i="1"/>
  <c r="D69" i="1"/>
  <c r="D166" i="1" s="1"/>
  <c r="C161" i="2"/>
  <c r="C162" i="2" s="1"/>
  <c r="D32" i="4"/>
  <c r="C66" i="5"/>
  <c r="C91" i="5" s="1"/>
  <c r="D90" i="5"/>
  <c r="C155" i="5"/>
  <c r="C69" i="1"/>
  <c r="C166" i="1" s="1"/>
  <c r="C161" i="1"/>
  <c r="C162" i="1" s="1"/>
  <c r="C93" i="1"/>
  <c r="D93" i="1"/>
  <c r="D161" i="1"/>
  <c r="C69" i="2"/>
  <c r="C166" i="2" s="1"/>
  <c r="D69" i="2"/>
  <c r="D94" i="2" s="1"/>
  <c r="D163" i="2" s="1"/>
  <c r="D161" i="2"/>
  <c r="D167" i="2" s="1"/>
  <c r="C29" i="3"/>
  <c r="C30" i="3" s="1"/>
  <c r="C30" i="4"/>
  <c r="C31" i="4" s="1"/>
  <c r="D155" i="5"/>
  <c r="C156" i="5"/>
  <c r="D136" i="1"/>
  <c r="D136" i="2"/>
  <c r="D162" i="2" s="1"/>
  <c r="C31" i="3"/>
  <c r="F32" i="4"/>
  <c r="D129" i="5"/>
  <c r="D36" i="9"/>
  <c r="D41" i="9" s="1"/>
  <c r="D58" i="9" s="1"/>
  <c r="D36" i="10"/>
  <c r="D41" i="10" s="1"/>
  <c r="D36" i="12"/>
  <c r="D41" i="12" s="1"/>
  <c r="D66" i="5"/>
  <c r="D91" i="5" s="1"/>
  <c r="C32" i="4"/>
  <c r="G32" i="4"/>
  <c r="D31" i="4"/>
  <c r="G31" i="3"/>
  <c r="F30" i="3"/>
  <c r="C94" i="1"/>
  <c r="D94" i="1"/>
  <c r="D156" i="5" l="1"/>
  <c r="D58" i="12"/>
  <c r="D58" i="10"/>
  <c r="C94" i="2"/>
  <c r="D166" i="2"/>
  <c r="C163" i="1"/>
  <c r="D157" i="5"/>
  <c r="D167" i="1"/>
  <c r="C167" i="2"/>
  <c r="C167" i="1"/>
  <c r="C157" i="5"/>
  <c r="C163" i="2"/>
  <c r="D162" i="1"/>
  <c r="D163" i="1" s="1"/>
  <c r="F33" i="4"/>
  <c r="C33" i="4"/>
  <c r="D33" i="4"/>
  <c r="G33" i="4"/>
  <c r="D32" i="3"/>
  <c r="G32" i="3"/>
  <c r="F32" i="3"/>
  <c r="C32" i="3"/>
</calcChain>
</file>

<file path=xl/sharedStrings.xml><?xml version="1.0" encoding="utf-8"?>
<sst xmlns="http://schemas.openxmlformats.org/spreadsheetml/2006/main" count="1490" uniqueCount="469">
  <si>
    <t>B E V É T E L E K</t>
  </si>
  <si>
    <t>1. sz. táblázat</t>
  </si>
  <si>
    <t>Sor-
szám</t>
  </si>
  <si>
    <t>Bevételi jogcím</t>
  </si>
  <si>
    <t>Eredeti
előirányzat</t>
  </si>
  <si>
    <t>Módosított
előirányzat</t>
  </si>
  <si>
    <t>A</t>
  </si>
  <si>
    <t>B</t>
  </si>
  <si>
    <t>C</t>
  </si>
  <si>
    <t>D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</si>
  <si>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</si>
  <si>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</si>
  <si>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</si>
  <si>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</si>
  <si>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</si>
  <si>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</si>
  <si>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</si>
  <si>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</si>
  <si>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</si>
  <si>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</si>
  <si>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</si>
  <si>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</si>
  <si>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</si>
  <si>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</si>
  <si>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</si>
  <si>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</si>
  <si>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</si>
  <si>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</si>
  <si>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</si>
  <si>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</si>
  <si>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</si>
  <si>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</si>
  <si>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</si>
  <si>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</si>
  <si>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</si>
  <si>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</si>
  <si>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</si>
  <si>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</si>
  <si>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</si>
  <si>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</si>
  <si>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</si>
  <si>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</si>
  <si>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</si>
  <si>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</si>
  <si>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</si>
  <si>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</si>
  <si>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</si>
  <si>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</si>
  <si>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</si>
  <si>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</si>
  <si>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</si>
  <si>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</si>
  <si>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</si>
  <si>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</si>
  <si>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</si>
  <si>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Építményadó</t>
  </si>
  <si>
    <t>4.2.</t>
  </si>
  <si>
    <t>Idegenforgalmi adó</t>
  </si>
  <si>
    <t>4.3.</t>
  </si>
  <si>
    <t xml:space="preserve">Egyéb áruhasználati és szolgáltatási adók </t>
  </si>
  <si>
    <t>4.4.</t>
  </si>
  <si>
    <t>Talajterhelési díj</t>
  </si>
  <si>
    <t>4.5.</t>
  </si>
  <si>
    <t>Gépjárműadó</t>
  </si>
  <si>
    <t>4.6.</t>
  </si>
  <si>
    <t>Iparűzési adó</t>
  </si>
  <si>
    <t>Magánszemélyek jövedelemadói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</si>
  <si>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</si>
  <si>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</si>
  <si>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</si>
  <si>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</si>
  <si>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</si>
  <si>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</si>
  <si>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</si>
  <si>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</si>
  <si>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</si>
  <si>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</si>
  <si>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</si>
  <si>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</si>
  <si>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</si>
  <si>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</si>
  <si>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</si>
  <si>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</si>
  <si>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</si>
  <si>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</si>
  <si>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</si>
  <si>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</si>
  <si>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</si>
  <si>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</si>
  <si>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</si>
  <si>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</si>
  <si>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</si>
  <si>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</si>
  <si>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</si>
  <si>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</si>
  <si>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</si>
  <si>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</si>
  <si>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</si>
  <si>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</si>
  <si>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</si>
  <si>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</si>
  <si>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</si>
  <si>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</si>
  <si>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</si>
  <si>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</si>
  <si>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</si>
  <si>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</si>
  <si>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</si>
  <si>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</si>
  <si>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</si>
  <si>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</si>
  <si>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</si>
  <si>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</si>
  <si>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</si>
  <si>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</si>
  <si>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</si>
  <si>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</si>
  <si>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</si>
  <si>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</si>
  <si>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</si>
  <si>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</si>
  <si>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</si>
  <si>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</si>
  <si>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</si>
  <si>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</si>
  <si>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</si>
  <si>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</si>
  <si>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</si>
  <si>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</si>
  <si>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</si>
  <si>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</si>
  <si>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</si>
  <si>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</si>
  <si>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</si>
  <si>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</si>
  <si>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</si>
  <si>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</si>
  <si>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</si>
  <si>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</si>
  <si>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</si>
  <si>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</si>
  <si>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</si>
  <si>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</si>
  <si>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</si>
  <si>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</si>
  <si>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</si>
  <si>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</si>
  <si>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</si>
  <si>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</si>
  <si>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</si>
  <si>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</si>
  <si>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</si>
  <si>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</si>
  <si>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</si>
  <si>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</si>
  <si>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</si>
  <si>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</si>
  <si>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</si>
  <si>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</si>
  <si>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</si>
  <si>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</si>
  <si>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</si>
  <si>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</si>
  <si>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</si>
  <si>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</si>
  <si>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</si>
  <si>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</si>
  <si>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</si>
  <si>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</si>
  <si>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</si>
  <si>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</si>
  <si>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</si>
  <si>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</si>
  <si>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</si>
  <si>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</si>
  <si>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</si>
  <si>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</si>
  <si>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</si>
  <si>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</si>
  <si>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</si>
  <si>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</si>
  <si>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</si>
  <si>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</si>
  <si>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</si>
  <si>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</si>
  <si>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</si>
  <si>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</si>
  <si>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</si>
  <si>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</si>
  <si>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</si>
  <si>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</si>
  <si>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</si>
  <si>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</si>
  <si>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</si>
  <si>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</si>
  <si>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</si>
  <si>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</si>
  <si>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</si>
  <si>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</si>
  <si>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</si>
  <si>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</si>
  <si>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</si>
  <si>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</si>
  <si>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</si>
  <si>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</si>
  <si>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</si>
  <si>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</si>
  <si>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</si>
  <si>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</si>
  <si>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</si>
  <si>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</si>
  <si>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</si>
  <si>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</si>
  <si>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</si>
  <si>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</si>
  <si>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</si>
  <si>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</si>
  <si>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</si>
  <si>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</si>
  <si>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</si>
  <si>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</si>
  <si>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</si>
  <si>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</si>
  <si>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</si>
  <si>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</si>
  <si>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</si>
  <si>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</si>
  <si>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</si>
  <si>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</si>
  <si>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</si>
  <si>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</si>
  <si>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</si>
  <si>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</si>
  <si>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</si>
  <si>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</si>
  <si>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</si>
  <si>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</si>
  <si>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</si>
  <si>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</si>
  <si>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</si>
  <si>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</si>
  <si>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</si>
  <si>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</si>
  <si>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</si>
  <si>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</si>
  <si>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</si>
  <si>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</si>
  <si>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</si>
  <si>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</si>
  <si>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</si>
  <si>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</si>
  <si>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</si>
  <si>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</si>
  <si>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</si>
  <si>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</si>
  <si>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</si>
  <si>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</si>
  <si>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</si>
  <si>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</si>
  <si>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</si>
  <si>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</si>
  <si>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</si>
  <si>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</si>
  <si>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</si>
  <si>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</si>
  <si>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</si>
  <si>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</si>
  <si>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</si>
  <si>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</si>
  <si>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</si>
  <si>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</si>
  <si>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</si>
  <si>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KÖTELEZŐ FELADATOK PÉNZÜGYI MÉRLEGE</t>
  </si>
  <si>
    <t>Központi, irányító szervi támogatások folyósítása</t>
  </si>
  <si>
    <t>I. Működési célú bevételek és kiadások mérlege
(Önkormányzati szinten)</t>
  </si>
  <si>
    <t>Bevételek</t>
  </si>
  <si>
    <t>Kiadások</t>
  </si>
  <si>
    <t>Megnevezés</t>
  </si>
  <si>
    <t xml:space="preserve">F </t>
  </si>
  <si>
    <t>G</t>
  </si>
  <si>
    <t>H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</si>
  <si>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</si>
  <si>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</si>
  <si>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</si>
  <si>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</si>
  <si>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</si>
  <si>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</si>
  <si>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</si>
  <si>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>Működési célú átvett pénzeszközök</t>
  </si>
  <si>
    <t>6.-ból EU-s támogatás (közvetlen)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</si>
  <si>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</si>
  <si>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</si>
  <si>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</si>
  <si>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</si>
  <si>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</si>
  <si>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(15.+…+19.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</si>
  <si>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</si>
  <si>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</si>
  <si>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</si>
  <si>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</si>
  <si>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</si>
  <si>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</si>
  <si>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</si>
  <si>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</si>
  <si>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</si>
  <si>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</si>
  <si>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</si>
  <si>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</si>
  <si>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</si>
  <si>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</si>
  <si>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   Értékpapírok bevételei</t>
  </si>
  <si>
    <t>Forgatási célú belföldi, külföldi értékpapírok vásárlása</t>
  </si>
  <si>
    <t>20.</t>
  </si>
  <si>
    <t xml:space="preserve">Hiány külső finanszírozásának bevételei (21.+…+23.) </t>
  </si>
  <si>
    <t>21.</t>
  </si>
  <si>
    <t>Likviditási célú hitelek, kölcsönök felvétele</t>
  </si>
  <si>
    <t>22.</t>
  </si>
  <si>
    <t>23.</t>
  </si>
  <si>
    <t>Államháztartáson belüli megelelőlegezések visszafizetése</t>
  </si>
  <si>
    <t>24.</t>
  </si>
  <si>
    <t>Működési célú finanszírozási bevételek összesen (14.+20.)</t>
  </si>
  <si>
    <t>Működési célú finanszírozási kiadások összesen (13.+...+23.)</t>
  </si>
  <si>
    <t>25.</t>
  </si>
  <si>
    <t>BEVÉTEL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</si>
  <si>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</si>
  <si>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</si>
  <si>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</si>
  <si>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</si>
  <si>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</si>
  <si>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</si>
  <si>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II. Felhalmozási célú bevételek és kiadások mérlege
(Önkormányzati szinten)</t>
  </si>
  <si>
    <t>F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</si>
  <si>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</si>
  <si>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</si>
  <si>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</si>
  <si>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</si>
  <si>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</si>
  <si>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</si>
  <si>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</si>
  <si>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</si>
  <si>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</si>
  <si>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</si>
  <si>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</si>
  <si>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</si>
  <si>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</si>
  <si>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</si>
  <si>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</si>
  <si>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</si>
  <si>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</si>
  <si>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</si>
  <si>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</si>
  <si>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</si>
  <si>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</si>
  <si>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</si>
  <si>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</si>
  <si>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</si>
  <si>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</si>
  <si>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</si>
  <si>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</si>
  <si>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</si>
  <si>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</si>
  <si>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Feladat megnevezése</t>
  </si>
  <si>
    <t>Összes bevétel, kiadás</t>
  </si>
  <si>
    <t>Száma</t>
  </si>
  <si>
    <t>Kiemelt előirányzat, előirányzat megnevezése</t>
  </si>
  <si>
    <t>Eredeti előirányzat</t>
  </si>
  <si>
    <t>Módosított előirányzat</t>
  </si>
  <si>
    <t>Működési célú kvi támogatások és kiegészítő támogatások</t>
  </si>
  <si>
    <t xml:space="preserve"> 10.</t>
  </si>
  <si>
    <t xml:space="preserve">   16.</t>
  </si>
  <si>
    <t xml:space="preserve">   17.</t>
  </si>
  <si>
    <t xml:space="preserve">   18.</t>
  </si>
  <si>
    <t>BEVÉTELEK ÖSSZESEN: (9+17)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</si>
  <si>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</si>
  <si>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</si>
  <si>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</si>
  <si>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</si>
  <si>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Hitel-, kölcsöntörlesztés államháztartáson kívülre (4.1. + … + 4.3.)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</si>
  <si>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</si>
  <si>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</si>
  <si>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</si>
  <si>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</si>
  <si>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</si>
  <si>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</si>
  <si>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Tényleges állományi létszám előirányzat (fő)</t>
  </si>
  <si>
    <t>Közfoglalkoztatottak tényleges állományi létszáma (fő)</t>
  </si>
  <si>
    <t>Kötelező feladatok bevételei, kiadásai</t>
  </si>
  <si>
    <t>Önként vállalt feladatok bevételei, kiadásai</t>
  </si>
  <si>
    <t>Költségvetési szerv</t>
  </si>
  <si>
    <t>Vissi Óvoda És Konyha</t>
  </si>
  <si>
    <t>Működési bevételek (1.1.+…+1.11.)</t>
  </si>
  <si>
    <t>Kiszámlázott általános forgalmi adó</t>
  </si>
  <si>
    <t>Általános forgalmi adó visszatérülése</t>
  </si>
  <si>
    <t>Kamatbevételek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</si>
  <si>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</si>
  <si>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</si>
  <si>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</si>
  <si>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2.3.-ból EU támogatás</t>
  </si>
  <si>
    <t>Felhalmozási célú támogatások államháztartáson belülről (4.1.+4.2.)</t>
  </si>
  <si>
    <t>Egyéb felhalmozási célú támogatások bevételei államháztartáson belülről</t>
  </si>
  <si>
    <t xml:space="preserve">  4.2.-ből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</si>
  <si>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</si>
  <si>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</si>
  <si>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</si>
  <si>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</si>
  <si>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</si>
  <si>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</si>
  <si>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</si>
  <si>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</si>
  <si>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</si>
  <si>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</si>
  <si>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</si>
  <si>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</si>
  <si>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</si>
  <si>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</si>
  <si>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</si>
  <si>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</si>
  <si>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2018. évi általános működés és ágazati feladatok támogatásának alakulása jogcímenként</t>
  </si>
  <si>
    <r>
      <t>2017. évi C.
törvény 2. sz. melléklete száma</t>
    </r>
    <r>
      <rPr>
        <b/>
        <sz val="10"/>
        <rFont val="Symbol"/>
        <family val="1"/>
        <charset val="2"/>
      </rPr>
      <t>*</t>
    </r>
  </si>
  <si>
    <t>Jogcím</t>
  </si>
  <si>
    <t>I.1ba</t>
  </si>
  <si>
    <t>Zöldterület gazdálkodással kapcsolatos feladatok</t>
  </si>
  <si>
    <t>I.1.bb</t>
  </si>
  <si>
    <t>Közvilágítás fenntartásának támogatása</t>
  </si>
  <si>
    <t>I.1.bc</t>
  </si>
  <si>
    <t>Köztemető fenntartással kapcsolatos feladatok támogatása</t>
  </si>
  <si>
    <t>I.1.bd</t>
  </si>
  <si>
    <t>Közutak fenntartásának támogatása</t>
  </si>
  <si>
    <t>I.1.c</t>
  </si>
  <si>
    <t>Egyéb önkormányzati feladatok támogatása</t>
  </si>
  <si>
    <t>I.1.d</t>
  </si>
  <si>
    <t>Lakott külterülettel kapcsolatos feladatok támogatása</t>
  </si>
  <si>
    <t>V.I.1</t>
  </si>
  <si>
    <t>Kiegészítés</t>
  </si>
  <si>
    <t>I.6</t>
  </si>
  <si>
    <t>Polgármesteri illetmény támogatása</t>
  </si>
  <si>
    <t>II.1.(1)1,2</t>
  </si>
  <si>
    <t>Óvodapedagógusok, és óvodaped.nevelő munkáját seg.bértám.óvodapedagógusok elismert létszáma alapján</t>
  </si>
  <si>
    <t>II.1.(2)2</t>
  </si>
  <si>
    <t>Pedagógus szakképz.nem rend.óvodaped.nevelő munkáját segítők száma a Köznev.tv. 2.mell.szerint.</t>
  </si>
  <si>
    <t>II.2</t>
  </si>
  <si>
    <t>Óvodaműködtetés támogatása</t>
  </si>
  <si>
    <t>III.2.</t>
  </si>
  <si>
    <t>Települési önkormányzatok egyéb szociális feladatainak egyéb támogatása</t>
  </si>
  <si>
    <t>III.3.c(1)</t>
  </si>
  <si>
    <t>Szociális étkeztetés</t>
  </si>
  <si>
    <t>III.3.da</t>
  </si>
  <si>
    <t>Házi segítségnyújtás-szociális segítés.</t>
  </si>
  <si>
    <t>III.3.db(1)</t>
  </si>
  <si>
    <t>Házi segítségnyújtás-személyi gondozás.</t>
  </si>
  <si>
    <t>III.5.a</t>
  </si>
  <si>
    <t>Gyermekétkeztetés támogatása finanszírozás szempontjából elismert dolgozók bértámogatása.</t>
  </si>
  <si>
    <t>III.5.b</t>
  </si>
  <si>
    <t>Gyermekétkeztetés üzemeltetési támogatása</t>
  </si>
  <si>
    <t>III.6.</t>
  </si>
  <si>
    <t>Rászoruló gyermekek szünidei étkeztetésének támogatása.</t>
  </si>
  <si>
    <t>IV.1.d</t>
  </si>
  <si>
    <t>Települési önkormányzatok nyilvános könyvtári és a közművelődési feladatainak támogatása</t>
  </si>
  <si>
    <t>Működési célú költségvetési támogatások és kiegészítő támogatások</t>
  </si>
  <si>
    <t>Szociális ágazati összevont pótlék.</t>
  </si>
  <si>
    <t>A 2016. évről áthúzódó bérkompenzáció támogatása</t>
  </si>
  <si>
    <t>Összesen:</t>
  </si>
  <si>
    <t>* Magyarország 2018. évi központi költségvetéséról szóló törvény</t>
  </si>
  <si>
    <t>Módosított támogatás összege</t>
  </si>
  <si>
    <t>2018. évi KÖLTSÉGVETÉS  PÉNZÜGYI MÉRLEGE</t>
  </si>
  <si>
    <t>2018. ÉVI KÖLTSÉGVETÉS</t>
  </si>
  <si>
    <t>3.1. MELLÉKLET</t>
  </si>
  <si>
    <t>3.2. MELLÉKLET</t>
  </si>
  <si>
    <t>3.3.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</si>
</sst>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6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Symbol"/>
      <family val="1"/>
      <charset val="2"/>
    </font>
    <font>
      <b/>
      <sz val="8"/>
      <name val="Times New Roman"/>
      <family val="1"/>
    </font>
    <font>
      <i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7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ill="1" applyProtection="1"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10" fillId="0" borderId="0" xfId="1" applyFont="1" applyFill="1" applyProtection="1"/>
    <xf numFmtId="0" fontId="9" fillId="0" borderId="10" xfId="1" applyFont="1" applyFill="1" applyBorder="1" applyAlignment="1" applyProtection="1">
      <alignment horizontal="lef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1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49" fontId="10" fillId="0" borderId="12" xfId="1" applyNumberFormat="1" applyFont="1" applyFill="1" applyBorder="1" applyAlignment="1" applyProtection="1">
      <alignment horizontal="left" vertical="center" wrapText="1" indent="1"/>
    </xf>
    <xf numFmtId="0" fontId="12" fillId="0" borderId="13" xfId="0" applyFont="1" applyBorder="1" applyAlignment="1" applyProtection="1">
      <alignment horizontal="left" wrapText="1" indent="1"/>
    </xf>
    <xf numFmtId="164" fontId="1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4" xfId="1" applyNumberFormat="1" applyFont="1" applyFill="1" applyBorder="1" applyAlignment="1" applyProtection="1">
      <alignment horizontal="left" vertical="center" wrapText="1" indent="1"/>
    </xf>
    <xf numFmtId="0" fontId="12" fillId="0" borderId="15" xfId="0" applyFont="1" applyBorder="1" applyAlignment="1" applyProtection="1">
      <alignment horizontal="left" wrapText="1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5" xfId="0" applyFont="1" applyBorder="1" applyAlignment="1" applyProtection="1">
      <alignment horizontal="left" vertical="center" wrapText="1" indent="1"/>
    </xf>
    <xf numFmtId="49" fontId="10" fillId="0" borderId="16" xfId="1" applyNumberFormat="1" applyFont="1" applyFill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vertical="center" wrapText="1" indent="1"/>
    </xf>
    <xf numFmtId="0" fontId="13" fillId="0" borderId="11" xfId="0" applyFont="1" applyBorder="1" applyAlignment="1" applyProtection="1">
      <alignment horizontal="left" vertical="center" wrapText="1" indent="1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7" xfId="0" applyFont="1" applyBorder="1" applyAlignment="1" applyProtection="1">
      <alignment horizontal="left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</xf>
    <xf numFmtId="0" fontId="12" fillId="0" borderId="17" xfId="0" applyFont="1" applyBorder="1" applyAlignment="1" applyProtection="1">
      <alignment horizontal="left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1" applyFont="1" applyFill="1" applyBorder="1" applyAlignment="1" applyProtection="1">
      <alignment horizontal="left" vertical="center" wrapText="1"/>
    </xf>
    <xf numFmtId="0" fontId="13" fillId="0" borderId="10" xfId="0" applyFont="1" applyBorder="1" applyAlignment="1" applyProtection="1">
      <alignment vertical="center" wrapText="1"/>
    </xf>
    <xf numFmtId="0" fontId="12" fillId="0" borderId="17" xfId="0" applyFont="1" applyBorder="1" applyAlignment="1" applyProtection="1">
      <alignment vertical="center" wrapText="1"/>
    </xf>
    <xf numFmtId="0" fontId="12" fillId="0" borderId="13" xfId="0" applyFont="1" applyBorder="1" applyAlignment="1">
      <alignment horizontal="left" wrapText="1" indent="1"/>
    </xf>
    <xf numFmtId="0" fontId="12" fillId="0" borderId="18" xfId="0" applyFont="1" applyBorder="1" applyAlignment="1">
      <alignment horizontal="left" vertical="center" wrapText="1" indent="1"/>
    </xf>
    <xf numFmtId="0" fontId="12" fillId="0" borderId="12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0" fontId="12" fillId="0" borderId="16" xfId="0" applyFont="1" applyBorder="1" applyAlignment="1" applyProtection="1">
      <alignment wrapText="1"/>
    </xf>
    <xf numFmtId="164" fontId="9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1" xfId="0" applyFont="1" applyBorder="1" applyAlignment="1" applyProtection="1">
      <alignment wrapText="1"/>
    </xf>
    <xf numFmtId="0" fontId="13" fillId="0" borderId="6" xfId="0" applyFont="1" applyBorder="1" applyAlignment="1" applyProtection="1">
      <alignment vertical="center" wrapText="1"/>
    </xf>
    <xf numFmtId="0" fontId="13" fillId="0" borderId="7" xfId="0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0" fontId="7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vertical="center" wrapText="1"/>
    </xf>
    <xf numFmtId="164" fontId="9" fillId="0" borderId="3" xfId="1" applyNumberFormat="1" applyFont="1" applyFill="1" applyBorder="1" applyAlignment="1" applyProtection="1">
      <alignment horizontal="right" vertical="center" wrapText="1" indent="1"/>
    </xf>
    <xf numFmtId="49" fontId="10" fillId="0" borderId="20" xfId="1" applyNumberFormat="1" applyFont="1" applyFill="1" applyBorder="1" applyAlignment="1" applyProtection="1">
      <alignment horizontal="left" vertical="center" wrapText="1" indent="1"/>
    </xf>
    <xf numFmtId="0" fontId="10" fillId="0" borderId="5" xfId="1" applyFont="1" applyFill="1" applyBorder="1" applyAlignment="1" applyProtection="1">
      <alignment horizontal="left" vertical="center" wrapText="1" indent="1"/>
    </xf>
    <xf numFmtId="164" fontId="10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1" applyFont="1" applyFill="1" applyBorder="1" applyAlignment="1" applyProtection="1">
      <alignment horizontal="left" vertical="center" wrapText="1" indent="1"/>
    </xf>
    <xf numFmtId="0" fontId="10" fillId="0" borderId="21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17" xfId="1" applyFont="1" applyFill="1" applyBorder="1" applyAlignment="1" applyProtection="1">
      <alignment horizontal="left" vertical="center" wrapText="1" indent="6"/>
    </xf>
    <xf numFmtId="0" fontId="10" fillId="0" borderId="15" xfId="1" applyFont="1" applyFill="1" applyBorder="1" applyAlignment="1" applyProtection="1">
      <alignment horizontal="left" indent="6"/>
    </xf>
    <xf numFmtId="0" fontId="10" fillId="0" borderId="15" xfId="1" applyFont="1" applyFill="1" applyBorder="1" applyAlignment="1" applyProtection="1">
      <alignment horizontal="left" vertical="center" wrapText="1" indent="6"/>
    </xf>
    <xf numFmtId="49" fontId="10" fillId="0" borderId="22" xfId="1" applyNumberFormat="1" applyFont="1" applyFill="1" applyBorder="1" applyAlignment="1" applyProtection="1">
      <alignment horizontal="left" vertical="center" wrapText="1" indent="1"/>
    </xf>
    <xf numFmtId="49" fontId="10" fillId="0" borderId="23" xfId="1" applyNumberFormat="1" applyFont="1" applyFill="1" applyBorder="1" applyAlignment="1" applyProtection="1">
      <alignment horizontal="left" vertical="center" wrapText="1" indent="1"/>
    </xf>
    <xf numFmtId="0" fontId="10" fillId="0" borderId="9" xfId="1" applyFont="1" applyFill="1" applyBorder="1" applyAlignment="1" applyProtection="1">
      <alignment horizontal="left" vertical="center" wrapText="1" indent="7"/>
    </xf>
    <xf numFmtId="164" fontId="10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6" xfId="1" applyFont="1" applyFill="1" applyBorder="1" applyAlignment="1" applyProtection="1">
      <alignment horizontal="left" vertical="center" wrapText="1" indent="1"/>
    </xf>
    <xf numFmtId="0" fontId="9" fillId="0" borderId="7" xfId="1" applyFont="1" applyFill="1" applyBorder="1" applyAlignment="1" applyProtection="1">
      <alignment vertical="center" wrapText="1"/>
    </xf>
    <xf numFmtId="164" fontId="9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7" xfId="1" applyFont="1" applyFill="1" applyBorder="1" applyAlignment="1" applyProtection="1">
      <alignment horizontal="left" vertical="center" wrapText="1" indent="1"/>
    </xf>
    <xf numFmtId="164" fontId="10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3" xfId="1" applyFont="1" applyFill="1" applyBorder="1" applyAlignment="1" applyProtection="1">
      <alignment horizontal="left" vertical="center" wrapText="1" indent="6"/>
    </xf>
    <xf numFmtId="164" fontId="10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9" fillId="0" borderId="19" xfId="1" applyNumberFormat="1" applyFont="1" applyFill="1" applyBorder="1" applyAlignment="1" applyProtection="1">
      <alignment horizontal="right" vertical="center" wrapText="1" indent="1"/>
    </xf>
    <xf numFmtId="0" fontId="10" fillId="0" borderId="13" xfId="1" applyFont="1" applyFill="1" applyBorder="1" applyAlignment="1" applyProtection="1">
      <alignment horizontal="left" vertical="center" wrapText="1" indent="1"/>
    </xf>
    <xf numFmtId="0" fontId="10" fillId="0" borderId="9" xfId="1" applyFont="1" applyFill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</xf>
    <xf numFmtId="0" fontId="10" fillId="0" borderId="18" xfId="1" applyFont="1" applyFill="1" applyBorder="1" applyAlignment="1" applyProtection="1">
      <alignment horizontal="left" vertical="center" wrapText="1" indent="1"/>
    </xf>
    <xf numFmtId="164" fontId="13" fillId="0" borderId="11" xfId="0" applyNumberFormat="1" applyFont="1" applyBorder="1" applyAlignment="1" applyProtection="1">
      <alignment horizontal="right" vertical="center" wrapText="1" indent="1"/>
    </xf>
    <xf numFmtId="164" fontId="13" fillId="0" borderId="19" xfId="0" applyNumberFormat="1" applyFont="1" applyBorder="1" applyAlignment="1" applyProtection="1">
      <alignment horizontal="right" vertical="center" wrapText="1" indent="1"/>
    </xf>
    <xf numFmtId="164" fontId="13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1" xfId="0" quotePrefix="1" applyNumberFormat="1" applyFont="1" applyBorder="1" applyAlignment="1" applyProtection="1">
      <alignment horizontal="right" vertical="center" wrapText="1" indent="1"/>
    </xf>
    <xf numFmtId="164" fontId="16" fillId="0" borderId="19" xfId="0" quotePrefix="1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3" fillId="0" borderId="0" xfId="1" applyFont="1" applyFill="1" applyProtection="1"/>
    <xf numFmtId="0" fontId="13" fillId="0" borderId="6" xfId="0" applyFont="1" applyBorder="1" applyAlignment="1" applyProtection="1">
      <alignment horizontal="left" vertical="center" wrapText="1" indent="1"/>
    </xf>
    <xf numFmtId="0" fontId="16" fillId="0" borderId="7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164" fontId="18" fillId="0" borderId="0" xfId="1" applyNumberFormat="1" applyFont="1" applyFill="1" applyAlignment="1" applyProtection="1">
      <alignment horizontal="right" vertical="center" indent="1"/>
    </xf>
    <xf numFmtId="0" fontId="7" fillId="0" borderId="1" xfId="0" applyFont="1" applyFill="1" applyBorder="1" applyAlignment="1" applyProtection="1">
      <alignment horizontal="right" vertical="center"/>
    </xf>
    <xf numFmtId="0" fontId="9" fillId="0" borderId="11" xfId="1" applyFont="1" applyFill="1" applyBorder="1" applyAlignment="1" applyProtection="1">
      <alignment vertical="center" wrapText="1"/>
    </xf>
    <xf numFmtId="164" fontId="9" fillId="0" borderId="26" xfId="1" applyNumberFormat="1" applyFont="1" applyFill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  <protection locked="0"/>
    </xf>
    <xf numFmtId="164" fontId="0" fillId="0" borderId="0" xfId="0" applyNumberFormat="1" applyFill="1" applyAlignment="1" applyProtection="1">
      <alignment horizontal="centerContinuous" vertical="center"/>
      <protection locked="0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7" fillId="0" borderId="0" xfId="0" applyNumberFormat="1" applyFont="1" applyFill="1" applyAlignment="1" applyProtection="1">
      <alignment horizontal="right" vertical="center"/>
      <protection locked="0"/>
    </xf>
    <xf numFmtId="164" fontId="8" fillId="0" borderId="10" xfId="0" applyNumberFormat="1" applyFont="1" applyFill="1" applyBorder="1" applyAlignment="1" applyProtection="1">
      <alignment horizontal="centerContinuous" vertical="center" wrapText="1"/>
      <protection locked="0"/>
    </xf>
    <xf numFmtId="164" fontId="8" fillId="0" borderId="11" xfId="0" applyNumberFormat="1" applyFont="1" applyFill="1" applyBorder="1" applyAlignment="1" applyProtection="1">
      <alignment horizontal="centerContinuous" vertical="center" wrapText="1"/>
      <protection locked="0"/>
    </xf>
    <xf numFmtId="164" fontId="8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64" fontId="8" fillId="0" borderId="28" xfId="0" applyNumberFormat="1" applyFont="1" applyFill="1" applyBorder="1" applyAlignment="1" applyProtection="1">
      <alignment horizontal="centerContinuous" vertical="center" wrapText="1"/>
      <protection locked="0"/>
    </xf>
    <xf numFmtId="164" fontId="8" fillId="0" borderId="29" xfId="0" applyNumberFormat="1" applyFont="1" applyFill="1" applyBorder="1" applyAlignment="1" applyProtection="1">
      <alignment horizontal="centerContinuous" vertical="center" wrapText="1"/>
      <protection locked="0"/>
    </xf>
    <xf numFmtId="164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0" xfId="0" applyNumberFormat="1" applyFont="1" applyFill="1" applyAlignment="1" applyProtection="1">
      <alignment horizontal="center" vertical="center" wrapText="1"/>
    </xf>
    <xf numFmtId="164" fontId="14" fillId="0" borderId="3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0" xfId="0" applyNumberFormat="1" applyFont="1" applyFill="1" applyAlignment="1" applyProtection="1">
      <alignment horizontal="center" vertical="center" wrapText="1"/>
    </xf>
    <xf numFmtId="164" fontId="0" fillId="0" borderId="32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left" vertical="center" wrapText="1" indent="1"/>
    </xf>
    <xf numFmtId="164" fontId="1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4" xfId="0" applyNumberFormat="1" applyFont="1" applyFill="1" applyBorder="1" applyAlignment="1" applyProtection="1">
      <alignment horizontal="left" vertical="center" wrapText="1" indent="1"/>
    </xf>
    <xf numFmtId="164" fontId="1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1" xfId="0" applyNumberFormat="1" applyFont="1" applyFill="1" applyBorder="1" applyAlignment="1" applyProtection="1">
      <alignment horizontal="left" vertical="center" wrapText="1" indent="1"/>
    </xf>
    <xf numFmtId="164" fontId="14" fillId="0" borderId="10" xfId="0" applyNumberFormat="1" applyFont="1" applyFill="1" applyBorder="1" applyAlignment="1" applyProtection="1">
      <alignment horizontal="left" vertical="center" wrapText="1" indent="1"/>
    </xf>
    <xf numFmtId="164" fontId="14" fillId="0" borderId="11" xfId="0" applyNumberFormat="1" applyFont="1" applyFill="1" applyBorder="1" applyAlignment="1" applyProtection="1">
      <alignment horizontal="right" vertical="center" wrapText="1" indent="1"/>
    </xf>
    <xf numFmtId="164" fontId="21" fillId="0" borderId="36" xfId="0" applyNumberFormat="1" applyFont="1" applyFill="1" applyBorder="1" applyAlignment="1" applyProtection="1">
      <alignment horizontal="left" vertical="center" wrapText="1" indent="1"/>
    </xf>
    <xf numFmtId="164" fontId="15" fillId="0" borderId="22" xfId="0" applyNumberFormat="1" applyFont="1" applyFill="1" applyBorder="1" applyAlignment="1" applyProtection="1">
      <alignment horizontal="left" vertical="center" wrapText="1" indent="1"/>
    </xf>
    <xf numFmtId="164" fontId="22" fillId="0" borderId="18" xfId="0" applyNumberFormat="1" applyFont="1" applyFill="1" applyBorder="1" applyAlignment="1" applyProtection="1">
      <alignment horizontal="right" vertical="center" wrapText="1" indent="1"/>
    </xf>
    <xf numFmtId="164" fontId="15" fillId="0" borderId="14" xfId="0" applyNumberFormat="1" applyFont="1" applyFill="1" applyBorder="1" applyAlignment="1" applyProtection="1">
      <alignment horizontal="left" vertical="center" wrapText="1" indent="1"/>
    </xf>
    <xf numFmtId="164" fontId="1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3" xfId="0" applyNumberFormat="1" applyFont="1" applyFill="1" applyBorder="1" applyAlignment="1" applyProtection="1">
      <alignment horizontal="left" vertical="center" wrapText="1" indent="1"/>
    </xf>
    <xf numFmtId="164" fontId="15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5" xfId="0" applyNumberFormat="1" applyFont="1" applyFill="1" applyBorder="1" applyAlignment="1" applyProtection="1">
      <alignment horizontal="right" vertical="center" wrapText="1" indent="1"/>
    </xf>
    <xf numFmtId="164" fontId="0" fillId="0" borderId="36" xfId="0" applyNumberFormat="1" applyFill="1" applyBorder="1" applyAlignment="1" applyProtection="1">
      <alignment horizontal="left" vertical="center" wrapText="1" indent="1"/>
    </xf>
    <xf numFmtId="164" fontId="10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</xf>
    <xf numFmtId="164" fontId="4" fillId="0" borderId="10" xfId="0" applyNumberFormat="1" applyFont="1" applyFill="1" applyBorder="1" applyAlignment="1" applyProtection="1">
      <alignment horizontal="left" vertical="center" wrapText="1" indent="1"/>
    </xf>
    <xf numFmtId="164" fontId="19" fillId="0" borderId="11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5" fillId="0" borderId="14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0" fillId="0" borderId="14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0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2" xfId="0" applyNumberFormat="1" applyFont="1" applyFill="1" applyBorder="1" applyAlignment="1" applyProtection="1">
      <alignment horizontal="left" vertical="center" wrapText="1" indent="1"/>
    </xf>
    <xf numFmtId="164" fontId="22" fillId="0" borderId="13" xfId="0" applyNumberFormat="1" applyFont="1" applyFill="1" applyBorder="1" applyAlignment="1" applyProtection="1">
      <alignment horizontal="right" vertical="center" wrapText="1" indent="1"/>
    </xf>
    <xf numFmtId="164" fontId="1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0" applyNumberFormat="1" applyFont="1" applyFill="1" applyBorder="1" applyAlignment="1" applyProtection="1">
      <alignment horizontal="left" vertical="center" wrapText="1" indent="2"/>
    </xf>
    <xf numFmtId="164" fontId="15" fillId="0" borderId="15" xfId="0" applyNumberFormat="1" applyFont="1" applyFill="1" applyBorder="1" applyAlignment="1" applyProtection="1">
      <alignment horizontal="left" vertical="center" wrapText="1" indent="2"/>
    </xf>
    <xf numFmtId="164" fontId="22" fillId="0" borderId="15" xfId="0" applyNumberFormat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2"/>
    </xf>
    <xf numFmtId="164" fontId="10" fillId="0" borderId="16" xfId="0" applyNumberFormat="1" applyFont="1" applyFill="1" applyBorder="1" applyAlignment="1" applyProtection="1">
      <alignment horizontal="left" vertical="center" wrapText="1" indent="2"/>
    </xf>
    <xf numFmtId="164" fontId="24" fillId="0" borderId="0" xfId="0" applyNumberFormat="1" applyFont="1" applyFill="1" applyAlignment="1" applyProtection="1">
      <alignment horizontal="left" vertical="center" wrapText="1"/>
      <protection locked="0"/>
    </xf>
    <xf numFmtId="164" fontId="24" fillId="0" borderId="0" xfId="0" applyNumberFormat="1" applyFont="1" applyFill="1" applyAlignment="1">
      <alignment vertical="center" wrapText="1"/>
    </xf>
    <xf numFmtId="0" fontId="8" fillId="0" borderId="3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right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20" fillId="0" borderId="0" xfId="0" applyFont="1" applyFill="1" applyAlignment="1">
      <alignment vertical="center"/>
    </xf>
    <xf numFmtId="0" fontId="8" fillId="0" borderId="38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39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10" fillId="0" borderId="12" xfId="1" applyNumberFormat="1" applyFont="1" applyFill="1" applyBorder="1" applyAlignment="1" applyProtection="1">
      <alignment horizontal="center" vertical="center" wrapText="1"/>
    </xf>
    <xf numFmtId="0" fontId="27" fillId="0" borderId="0" xfId="0" applyFont="1" applyFill="1" applyAlignment="1">
      <alignment vertical="center" wrapText="1"/>
    </xf>
    <xf numFmtId="49" fontId="10" fillId="0" borderId="14" xfId="1" applyNumberFormat="1" applyFont="1" applyFill="1" applyBorder="1" applyAlignment="1" applyProtection="1">
      <alignment horizontal="center" vertical="center" wrapText="1"/>
    </xf>
    <xf numFmtId="0" fontId="28" fillId="0" borderId="0" xfId="0" applyFont="1" applyFill="1" applyAlignment="1">
      <alignment vertical="center" wrapText="1"/>
    </xf>
    <xf numFmtId="49" fontId="10" fillId="0" borderId="16" xfId="1" applyNumberFormat="1" applyFont="1" applyFill="1" applyBorder="1" applyAlignment="1" applyProtection="1">
      <alignment horizontal="center" vertical="center" wrapText="1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Border="1" applyAlignment="1" applyProtection="1">
      <alignment horizontal="center" wrapText="1"/>
    </xf>
    <xf numFmtId="49" fontId="10" fillId="0" borderId="23" xfId="1" applyNumberFormat="1" applyFont="1" applyFill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wrapText="1"/>
    </xf>
    <xf numFmtId="164" fontId="15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2" xfId="0" applyFont="1" applyBorder="1" applyAlignment="1" applyProtection="1">
      <alignment horizontal="center" wrapText="1"/>
    </xf>
    <xf numFmtId="0" fontId="12" fillId="0" borderId="14" xfId="0" applyFont="1" applyBorder="1" applyAlignment="1" applyProtection="1">
      <alignment horizontal="center" wrapText="1"/>
    </xf>
    <xf numFmtId="0" fontId="12" fillId="0" borderId="16" xfId="0" applyFont="1" applyBorder="1" applyAlignment="1" applyProtection="1">
      <alignment horizontal="center" wrapText="1"/>
    </xf>
    <xf numFmtId="0" fontId="13" fillId="0" borderId="6" xfId="0" applyFont="1" applyBorder="1" applyAlignment="1" applyProtection="1">
      <alignment horizont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29" fillId="0" borderId="0" xfId="0" applyFont="1" applyFill="1" applyAlignment="1">
      <alignment vertical="center" wrapText="1"/>
    </xf>
    <xf numFmtId="49" fontId="10" fillId="0" borderId="20" xfId="1" applyNumberFormat="1" applyFont="1" applyFill="1" applyBorder="1" applyAlignment="1" applyProtection="1">
      <alignment horizontal="center" vertical="center" wrapText="1"/>
    </xf>
    <xf numFmtId="49" fontId="10" fillId="0" borderId="22" xfId="1" applyNumberFormat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left" vertical="center" wrapText="1" indent="6"/>
    </xf>
    <xf numFmtId="16" fontId="0" fillId="0" borderId="0" xfId="0" applyNumberFormat="1" applyFill="1" applyAlignment="1">
      <alignment vertical="center" wrapText="1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164" fontId="30" fillId="0" borderId="0" xfId="0" applyNumberFormat="1" applyFont="1" applyFill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0" fontId="20" fillId="0" borderId="10" xfId="0" applyFont="1" applyFill="1" applyBorder="1" applyAlignment="1" applyProtection="1">
      <alignment horizontal="left" vertical="center"/>
    </xf>
    <xf numFmtId="0" fontId="20" fillId="0" borderId="19" xfId="0" applyFont="1" applyFill="1" applyBorder="1" applyAlignment="1" applyProtection="1">
      <alignment vertical="center" wrapText="1"/>
    </xf>
    <xf numFmtId="3" fontId="2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0" xfId="0" applyFont="1" applyBorder="1" applyAlignment="1">
      <alignment horizontal="left" vertical="center"/>
    </xf>
    <xf numFmtId="0" fontId="20" fillId="0" borderId="19" xfId="0" applyFont="1" applyBorder="1" applyAlignment="1">
      <alignment vertical="center" wrapText="1"/>
    </xf>
    <xf numFmtId="0" fontId="20" fillId="0" borderId="6" xfId="0" applyFont="1" applyBorder="1" applyAlignment="1">
      <alignment horizontal="left" vertical="center"/>
    </xf>
    <xf numFmtId="0" fontId="20" fillId="0" borderId="40" xfId="0" applyFont="1" applyBorder="1" applyAlignment="1">
      <alignment vertical="center" wrapText="1"/>
    </xf>
    <xf numFmtId="164" fontId="24" fillId="0" borderId="0" xfId="0" applyNumberFormat="1" applyFont="1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9" fillId="0" borderId="3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left" vertical="center" wrapText="1" indent="1"/>
    </xf>
    <xf numFmtId="0" fontId="27" fillId="0" borderId="0" xfId="0" applyFont="1" applyFill="1" applyAlignment="1" applyProtection="1">
      <alignment vertical="center" wrapText="1"/>
    </xf>
    <xf numFmtId="49" fontId="15" fillId="0" borderId="20" xfId="0" applyNumberFormat="1" applyFont="1" applyFill="1" applyBorder="1" applyAlignment="1" applyProtection="1">
      <alignment horizontal="center" vertical="center" wrapText="1"/>
    </xf>
    <xf numFmtId="49" fontId="15" fillId="0" borderId="14" xfId="0" applyNumberFormat="1" applyFont="1" applyFill="1" applyBorder="1" applyAlignment="1" applyProtection="1">
      <alignment horizontal="center" vertical="center" wrapText="1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0" applyFont="1" applyFill="1" applyAlignment="1" applyProtection="1">
      <alignment vertical="center" wrapText="1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0" xfId="0" applyFont="1" applyFill="1" applyBorder="1" applyAlignment="1" applyProtection="1">
      <alignment horizontal="center" vertical="center" wrapText="1"/>
    </xf>
    <xf numFmtId="164" fontId="14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2" xfId="0" applyNumberFormat="1" applyFont="1" applyFill="1" applyBorder="1" applyAlignment="1" applyProtection="1">
      <alignment horizontal="center" vertical="center" wrapText="1"/>
    </xf>
    <xf numFmtId="0" fontId="15" fillId="0" borderId="13" xfId="1" applyFont="1" applyFill="1" applyBorder="1" applyAlignment="1" applyProtection="1">
      <alignment horizontal="left" vertical="center" wrapText="1" indent="1"/>
    </xf>
    <xf numFmtId="164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5" xfId="1" applyFont="1" applyFill="1" applyBorder="1" applyAlignment="1" applyProtection="1">
      <alignment horizontal="left" vertical="center" wrapText="1" indent="1"/>
    </xf>
    <xf numFmtId="164" fontId="15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7" xfId="1" applyFon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Border="1" applyAlignment="1" applyProtection="1">
      <alignment horizontal="center" vertical="center" wrapText="1"/>
    </xf>
    <xf numFmtId="0" fontId="31" fillId="0" borderId="19" xfId="0" applyFont="1" applyBorder="1" applyAlignment="1" applyProtection="1">
      <alignment horizontal="left" wrapText="1" indent="1"/>
    </xf>
    <xf numFmtId="164" fontId="9" fillId="0" borderId="11" xfId="0" applyNumberFormat="1" applyFont="1" applyFill="1" applyBorder="1" applyAlignment="1" applyProtection="1">
      <alignment horizontal="right" vertical="center" wrapText="1" indent="1"/>
    </xf>
    <xf numFmtId="164" fontId="9" fillId="0" borderId="19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right" vertical="center" wrapText="1" indent="1"/>
    </xf>
    <xf numFmtId="0" fontId="29" fillId="0" borderId="0" xfId="0" applyFont="1" applyFill="1" applyAlignment="1" applyProtection="1">
      <alignment vertical="center" wrapText="1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/>
    <xf numFmtId="0" fontId="4" fillId="0" borderId="31" xfId="0" applyFont="1" applyFill="1" applyBorder="1" applyAlignment="1">
      <alignment horizontal="center" vertical="center" wrapText="1"/>
    </xf>
    <xf numFmtId="0" fontId="16" fillId="0" borderId="42" xfId="0" applyFont="1" applyFill="1" applyBorder="1" applyAlignment="1" applyProtection="1">
      <alignment horizontal="center" vertical="center" wrapText="1"/>
    </xf>
    <xf numFmtId="0" fontId="16" fillId="0" borderId="27" xfId="0" applyFont="1" applyFill="1" applyBorder="1" applyAlignment="1" applyProtection="1">
      <alignment horizontal="center" vertical="center" wrapText="1"/>
    </xf>
    <xf numFmtId="0" fontId="0" fillId="0" borderId="0" xfId="0" applyFill="1" applyAlignment="1"/>
    <xf numFmtId="0" fontId="14" fillId="0" borderId="31" xfId="0" applyFont="1" applyFill="1" applyBorder="1" applyAlignment="1">
      <alignment horizontal="center" vertical="center"/>
    </xf>
    <xf numFmtId="0" fontId="34" fillId="0" borderId="38" xfId="0" applyFont="1" applyFill="1" applyBorder="1" applyAlignment="1" applyProtection="1">
      <alignment horizontal="center" vertical="center" wrapText="1"/>
    </xf>
    <xf numFmtId="0" fontId="34" fillId="0" borderId="31" xfId="0" applyFont="1" applyFill="1" applyBorder="1" applyAlignment="1" applyProtection="1">
      <alignment horizontal="center" vertical="center" wrapText="1"/>
    </xf>
    <xf numFmtId="0" fontId="35" fillId="0" borderId="0" xfId="0" applyFont="1" applyFill="1" applyAlignment="1">
      <alignment vertical="center"/>
    </xf>
    <xf numFmtId="0" fontId="0" fillId="0" borderId="27" xfId="0" applyFill="1" applyBorder="1"/>
    <xf numFmtId="0" fontId="12" fillId="0" borderId="43" xfId="0" applyFont="1" applyFill="1" applyBorder="1" applyAlignment="1" applyProtection="1">
      <alignment horizontal="left" vertical="center" wrapText="1"/>
      <protection locked="0"/>
    </xf>
    <xf numFmtId="0" fontId="12" fillId="0" borderId="44" xfId="0" applyFont="1" applyFill="1" applyBorder="1" applyAlignment="1" applyProtection="1">
      <alignment horizontal="left" vertical="center" wrapText="1"/>
      <protection locked="0"/>
    </xf>
    <xf numFmtId="0" fontId="0" fillId="0" borderId="45" xfId="0" applyFill="1" applyBorder="1"/>
    <xf numFmtId="0" fontId="12" fillId="0" borderId="46" xfId="0" applyFont="1" applyFill="1" applyBorder="1" applyAlignment="1" applyProtection="1">
      <alignment horizontal="left" vertical="center" wrapText="1"/>
      <protection locked="0"/>
    </xf>
    <xf numFmtId="0" fontId="0" fillId="0" borderId="47" xfId="0" applyFill="1" applyBorder="1"/>
    <xf numFmtId="0" fontId="12" fillId="0" borderId="48" xfId="0" applyFont="1" applyFill="1" applyBorder="1" applyAlignment="1" applyProtection="1">
      <alignment horizontal="left" vertical="center" wrapText="1"/>
      <protection locked="0"/>
    </xf>
    <xf numFmtId="0" fontId="12" fillId="0" borderId="36" xfId="0" applyFont="1" applyFill="1" applyBorder="1" applyAlignment="1" applyProtection="1">
      <alignment horizontal="left" vertical="center" wrapText="1"/>
      <protection locked="0"/>
    </xf>
    <xf numFmtId="0" fontId="0" fillId="0" borderId="49" xfId="0" applyFill="1" applyBorder="1"/>
    <xf numFmtId="0" fontId="0" fillId="0" borderId="31" xfId="0" applyFill="1" applyBorder="1" applyAlignment="1" applyProtection="1">
      <alignment vertical="center"/>
    </xf>
    <xf numFmtId="0" fontId="16" fillId="0" borderId="38" xfId="0" applyFont="1" applyFill="1" applyBorder="1" applyAlignment="1" applyProtection="1">
      <alignment vertical="center" wrapText="1"/>
    </xf>
    <xf numFmtId="164" fontId="16" fillId="0" borderId="31" xfId="0" applyNumberFormat="1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0" xfId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1" applyFont="1" applyFill="1" applyAlignment="1" applyProtection="1">
      <alignment horizontal="center" vertical="center"/>
      <protection locked="0"/>
    </xf>
    <xf numFmtId="164" fontId="5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Alignment="1" applyProtection="1">
      <alignment horizontal="center"/>
    </xf>
    <xf numFmtId="164" fontId="6" fillId="0" borderId="1" xfId="1" applyNumberFormat="1" applyFont="1" applyFill="1" applyBorder="1" applyAlignment="1" applyProtection="1">
      <alignment horizontal="left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left"/>
    </xf>
    <xf numFmtId="164" fontId="2" fillId="0" borderId="0" xfId="0" applyNumberFormat="1" applyFont="1" applyFill="1" applyAlignment="1" applyProtection="1">
      <alignment horizontal="center" textRotation="180" wrapText="1"/>
      <protection locked="0"/>
    </xf>
    <xf numFmtId="164" fontId="19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30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29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Border="1" applyAlignment="1" applyProtection="1">
      <alignment horizontal="right" vertical="top"/>
      <protection locked="0"/>
    </xf>
    <xf numFmtId="0" fontId="26" fillId="0" borderId="1" xfId="0" applyFont="1" applyBorder="1" applyAlignment="1" applyProtection="1">
      <protection locked="0"/>
    </xf>
    <xf numFmtId="0" fontId="5" fillId="0" borderId="31" xfId="0" applyFont="1" applyFill="1" applyBorder="1" applyAlignment="1" applyProtection="1">
      <alignment horizontal="center" vertical="center"/>
      <protection locked="0"/>
    </xf>
    <xf numFmtId="0" fontId="8" fillId="0" borderId="38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39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3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textRotation="180"/>
    </xf>
    <xf numFmtId="0" fontId="32" fillId="0" borderId="1" xfId="0" applyFont="1" applyFill="1" applyBorder="1" applyAlignment="1" applyProtection="1">
      <alignment horizontal="center" vertical="center"/>
    </xf>
    <xf numFmtId="0" fontId="35" fillId="0" borderId="29" xfId="0" applyFont="1" applyFill="1" applyBorder="1" applyAlignment="1"/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Besz&#225;mol&#243;%20Viss%202018.&#233;v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1">
          <cell r="B1">
            <v>2018</v>
          </cell>
        </row>
        <row r="3">
          <cell r="A3" t="str">
            <v>Viss Önkormányzata</v>
          </cell>
        </row>
        <row r="7">
          <cell r="A7" t="str">
            <v>a</v>
          </cell>
          <cell r="B7" t="str">
            <v>…</v>
          </cell>
          <cell r="C7" t="str">
            <v>/</v>
          </cell>
          <cell r="D7" t="str">
            <v>2019.</v>
          </cell>
          <cell r="E7" t="str">
            <v>(</v>
          </cell>
          <cell r="F7" t="str">
            <v>…</v>
          </cell>
          <cell r="G7" t="str">
            <v>)</v>
          </cell>
          <cell r="H7" t="str">
            <v>önkormányzati rendelethez</v>
          </cell>
        </row>
      </sheetData>
      <sheetData sheetId="2">
        <row r="6">
          <cell r="A6" t="str">
            <v>2018. évi eredeti előirányzat BEVÉTELEK</v>
          </cell>
        </row>
      </sheetData>
      <sheetData sheetId="3">
        <row r="7">
          <cell r="E7" t="str">
            <v xml:space="preserve"> Forintban!</v>
          </cell>
        </row>
        <row r="8">
          <cell r="C8" t="str">
            <v>2018. évi</v>
          </cell>
        </row>
      </sheetData>
      <sheetData sheetId="4"/>
      <sheetData sheetId="5"/>
      <sheetData sheetId="6">
        <row r="7">
          <cell r="E7" t="str">
            <v xml:space="preserve"> Forintban!</v>
          </cell>
        </row>
      </sheetData>
      <sheetData sheetId="7">
        <row r="2">
          <cell r="I2" t="str">
            <v xml:space="preserve"> Forintban!</v>
          </cell>
        </row>
      </sheetData>
      <sheetData sheetId="8"/>
      <sheetData sheetId="9"/>
      <sheetData sheetId="10"/>
      <sheetData sheetId="11">
        <row r="4">
          <cell r="G4" t="str">
            <v xml:space="preserve"> Forintban!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E4" t="str">
            <v xml:space="preserve"> Forintban!</v>
          </cell>
        </row>
      </sheetData>
      <sheetData sheetId="21"/>
      <sheetData sheetId="22"/>
      <sheetData sheetId="23"/>
      <sheetData sheetId="24">
        <row r="5">
          <cell r="E5" t="str">
            <v>Teljesítés
2018. XII. 31.</v>
          </cell>
        </row>
      </sheetData>
      <sheetData sheetId="25">
        <row r="2">
          <cell r="B2" t="str">
            <v>Vissi Óvoda És Konyha</v>
          </cell>
        </row>
      </sheetData>
      <sheetData sheetId="26">
        <row r="2">
          <cell r="B2" t="str">
            <v>Vissi Óvoda És Konyha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3">
          <cell r="H3" t="str">
            <v xml:space="preserve"> Forintban!</v>
          </cell>
        </row>
      </sheetData>
      <sheetData sheetId="66"/>
      <sheetData sheetId="67"/>
      <sheetData sheetId="68">
        <row r="6">
          <cell r="E6" t="str">
            <v xml:space="preserve"> Forintban!</v>
          </cell>
        </row>
      </sheetData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zoomScale="98" zoomScaleNormal="98" workbookViewId="0">
      <selection activeCell="I9" sqref="I9"/>
    </sheetView>
  </sheetViews>
  <sheetFormatPr defaultRowHeight="15.6" x14ac:dyDescent="0.3"/>
  <cols>
    <col min="1" max="1" width="8.109375" style="92" customWidth="1"/>
    <col min="2" max="2" width="56.44140625" style="92" customWidth="1"/>
    <col min="3" max="3" width="15.33203125" style="97" customWidth="1"/>
    <col min="4" max="4" width="15.33203125" style="2" customWidth="1"/>
    <col min="5" max="255" width="9.109375" style="2"/>
    <col min="256" max="256" width="8.109375" style="2" customWidth="1"/>
    <col min="257" max="257" width="56.44140625" style="2" customWidth="1"/>
    <col min="258" max="260" width="15.33203125" style="2" customWidth="1"/>
    <col min="261" max="511" width="9.109375" style="2"/>
    <col min="512" max="512" width="8.109375" style="2" customWidth="1"/>
    <col min="513" max="513" width="56.44140625" style="2" customWidth="1"/>
    <col min="514" max="516" width="15.33203125" style="2" customWidth="1"/>
    <col min="517" max="767" width="9.109375" style="2"/>
    <col min="768" max="768" width="8.109375" style="2" customWidth="1"/>
    <col min="769" max="769" width="56.44140625" style="2" customWidth="1"/>
    <col min="770" max="772" width="15.33203125" style="2" customWidth="1"/>
    <col min="773" max="1023" width="9.109375" style="2"/>
    <col min="1024" max="1024" width="8.109375" style="2" customWidth="1"/>
    <col min="1025" max="1025" width="56.44140625" style="2" customWidth="1"/>
    <col min="1026" max="1028" width="15.33203125" style="2" customWidth="1"/>
    <col min="1029" max="1279" width="9.109375" style="2"/>
    <col min="1280" max="1280" width="8.109375" style="2" customWidth="1"/>
    <col min="1281" max="1281" width="56.44140625" style="2" customWidth="1"/>
    <col min="1282" max="1284" width="15.33203125" style="2" customWidth="1"/>
    <col min="1285" max="1535" width="9.109375" style="2"/>
    <col min="1536" max="1536" width="8.109375" style="2" customWidth="1"/>
    <col min="1537" max="1537" width="56.44140625" style="2" customWidth="1"/>
    <col min="1538" max="1540" width="15.33203125" style="2" customWidth="1"/>
    <col min="1541" max="1791" width="9.109375" style="2"/>
    <col min="1792" max="1792" width="8.109375" style="2" customWidth="1"/>
    <col min="1793" max="1793" width="56.44140625" style="2" customWidth="1"/>
    <col min="1794" max="1796" width="15.33203125" style="2" customWidth="1"/>
    <col min="1797" max="2047" width="9.109375" style="2"/>
    <col min="2048" max="2048" width="8.109375" style="2" customWidth="1"/>
    <col min="2049" max="2049" width="56.44140625" style="2" customWidth="1"/>
    <col min="2050" max="2052" width="15.33203125" style="2" customWidth="1"/>
    <col min="2053" max="2303" width="9.109375" style="2"/>
    <col min="2304" max="2304" width="8.109375" style="2" customWidth="1"/>
    <col min="2305" max="2305" width="56.44140625" style="2" customWidth="1"/>
    <col min="2306" max="2308" width="15.33203125" style="2" customWidth="1"/>
    <col min="2309" max="2559" width="9.109375" style="2"/>
    <col min="2560" max="2560" width="8.109375" style="2" customWidth="1"/>
    <col min="2561" max="2561" width="56.44140625" style="2" customWidth="1"/>
    <col min="2562" max="2564" width="15.33203125" style="2" customWidth="1"/>
    <col min="2565" max="2815" width="9.109375" style="2"/>
    <col min="2816" max="2816" width="8.109375" style="2" customWidth="1"/>
    <col min="2817" max="2817" width="56.44140625" style="2" customWidth="1"/>
    <col min="2818" max="2820" width="15.33203125" style="2" customWidth="1"/>
    <col min="2821" max="3071" width="9.109375" style="2"/>
    <col min="3072" max="3072" width="8.109375" style="2" customWidth="1"/>
    <col min="3073" max="3073" width="56.44140625" style="2" customWidth="1"/>
    <col min="3074" max="3076" width="15.33203125" style="2" customWidth="1"/>
    <col min="3077" max="3327" width="9.109375" style="2"/>
    <col min="3328" max="3328" width="8.109375" style="2" customWidth="1"/>
    <col min="3329" max="3329" width="56.44140625" style="2" customWidth="1"/>
    <col min="3330" max="3332" width="15.33203125" style="2" customWidth="1"/>
    <col min="3333" max="3583" width="9.109375" style="2"/>
    <col min="3584" max="3584" width="8.109375" style="2" customWidth="1"/>
    <col min="3585" max="3585" width="56.44140625" style="2" customWidth="1"/>
    <col min="3586" max="3588" width="15.33203125" style="2" customWidth="1"/>
    <col min="3589" max="3839" width="9.109375" style="2"/>
    <col min="3840" max="3840" width="8.109375" style="2" customWidth="1"/>
    <col min="3841" max="3841" width="56.44140625" style="2" customWidth="1"/>
    <col min="3842" max="3844" width="15.33203125" style="2" customWidth="1"/>
    <col min="3845" max="4095" width="9.109375" style="2"/>
    <col min="4096" max="4096" width="8.109375" style="2" customWidth="1"/>
    <col min="4097" max="4097" width="56.44140625" style="2" customWidth="1"/>
    <col min="4098" max="4100" width="15.33203125" style="2" customWidth="1"/>
    <col min="4101" max="4351" width="9.109375" style="2"/>
    <col min="4352" max="4352" width="8.109375" style="2" customWidth="1"/>
    <col min="4353" max="4353" width="56.44140625" style="2" customWidth="1"/>
    <col min="4354" max="4356" width="15.33203125" style="2" customWidth="1"/>
    <col min="4357" max="4607" width="9.109375" style="2"/>
    <col min="4608" max="4608" width="8.109375" style="2" customWidth="1"/>
    <col min="4609" max="4609" width="56.44140625" style="2" customWidth="1"/>
    <col min="4610" max="4612" width="15.33203125" style="2" customWidth="1"/>
    <col min="4613" max="4863" width="9.109375" style="2"/>
    <col min="4864" max="4864" width="8.109375" style="2" customWidth="1"/>
    <col min="4865" max="4865" width="56.44140625" style="2" customWidth="1"/>
    <col min="4866" max="4868" width="15.33203125" style="2" customWidth="1"/>
    <col min="4869" max="5119" width="9.109375" style="2"/>
    <col min="5120" max="5120" width="8.109375" style="2" customWidth="1"/>
    <col min="5121" max="5121" width="56.44140625" style="2" customWidth="1"/>
    <col min="5122" max="5124" width="15.33203125" style="2" customWidth="1"/>
    <col min="5125" max="5375" width="9.109375" style="2"/>
    <col min="5376" max="5376" width="8.109375" style="2" customWidth="1"/>
    <col min="5377" max="5377" width="56.44140625" style="2" customWidth="1"/>
    <col min="5378" max="5380" width="15.33203125" style="2" customWidth="1"/>
    <col min="5381" max="5631" width="9.109375" style="2"/>
    <col min="5632" max="5632" width="8.109375" style="2" customWidth="1"/>
    <col min="5633" max="5633" width="56.44140625" style="2" customWidth="1"/>
    <col min="5634" max="5636" width="15.33203125" style="2" customWidth="1"/>
    <col min="5637" max="5887" width="9.109375" style="2"/>
    <col min="5888" max="5888" width="8.109375" style="2" customWidth="1"/>
    <col min="5889" max="5889" width="56.44140625" style="2" customWidth="1"/>
    <col min="5890" max="5892" width="15.33203125" style="2" customWidth="1"/>
    <col min="5893" max="6143" width="9.109375" style="2"/>
    <col min="6144" max="6144" width="8.109375" style="2" customWidth="1"/>
    <col min="6145" max="6145" width="56.44140625" style="2" customWidth="1"/>
    <col min="6146" max="6148" width="15.33203125" style="2" customWidth="1"/>
    <col min="6149" max="6399" width="9.109375" style="2"/>
    <col min="6400" max="6400" width="8.109375" style="2" customWidth="1"/>
    <col min="6401" max="6401" width="56.44140625" style="2" customWidth="1"/>
    <col min="6402" max="6404" width="15.33203125" style="2" customWidth="1"/>
    <col min="6405" max="6655" width="9.109375" style="2"/>
    <col min="6656" max="6656" width="8.109375" style="2" customWidth="1"/>
    <col min="6657" max="6657" width="56.44140625" style="2" customWidth="1"/>
    <col min="6658" max="6660" width="15.33203125" style="2" customWidth="1"/>
    <col min="6661" max="6911" width="9.109375" style="2"/>
    <col min="6912" max="6912" width="8.109375" style="2" customWidth="1"/>
    <col min="6913" max="6913" width="56.44140625" style="2" customWidth="1"/>
    <col min="6914" max="6916" width="15.33203125" style="2" customWidth="1"/>
    <col min="6917" max="7167" width="9.109375" style="2"/>
    <col min="7168" max="7168" width="8.109375" style="2" customWidth="1"/>
    <col min="7169" max="7169" width="56.44140625" style="2" customWidth="1"/>
    <col min="7170" max="7172" width="15.33203125" style="2" customWidth="1"/>
    <col min="7173" max="7423" width="9.109375" style="2"/>
    <col min="7424" max="7424" width="8.109375" style="2" customWidth="1"/>
    <col min="7425" max="7425" width="56.44140625" style="2" customWidth="1"/>
    <col min="7426" max="7428" width="15.33203125" style="2" customWidth="1"/>
    <col min="7429" max="7679" width="9.109375" style="2"/>
    <col min="7680" max="7680" width="8.109375" style="2" customWidth="1"/>
    <col min="7681" max="7681" width="56.44140625" style="2" customWidth="1"/>
    <col min="7682" max="7684" width="15.33203125" style="2" customWidth="1"/>
    <col min="7685" max="7935" width="9.109375" style="2"/>
    <col min="7936" max="7936" width="8.109375" style="2" customWidth="1"/>
    <col min="7937" max="7937" width="56.44140625" style="2" customWidth="1"/>
    <col min="7938" max="7940" width="15.33203125" style="2" customWidth="1"/>
    <col min="7941" max="8191" width="9.109375" style="2"/>
    <col min="8192" max="8192" width="8.109375" style="2" customWidth="1"/>
    <col min="8193" max="8193" width="56.44140625" style="2" customWidth="1"/>
    <col min="8194" max="8196" width="15.33203125" style="2" customWidth="1"/>
    <col min="8197" max="8447" width="9.109375" style="2"/>
    <col min="8448" max="8448" width="8.109375" style="2" customWidth="1"/>
    <col min="8449" max="8449" width="56.44140625" style="2" customWidth="1"/>
    <col min="8450" max="8452" width="15.33203125" style="2" customWidth="1"/>
    <col min="8453" max="8703" width="9.109375" style="2"/>
    <col min="8704" max="8704" width="8.109375" style="2" customWidth="1"/>
    <col min="8705" max="8705" width="56.44140625" style="2" customWidth="1"/>
    <col min="8706" max="8708" width="15.33203125" style="2" customWidth="1"/>
    <col min="8709" max="8959" width="9.109375" style="2"/>
    <col min="8960" max="8960" width="8.109375" style="2" customWidth="1"/>
    <col min="8961" max="8961" width="56.44140625" style="2" customWidth="1"/>
    <col min="8962" max="8964" width="15.33203125" style="2" customWidth="1"/>
    <col min="8965" max="9215" width="9.109375" style="2"/>
    <col min="9216" max="9216" width="8.109375" style="2" customWidth="1"/>
    <col min="9217" max="9217" width="56.44140625" style="2" customWidth="1"/>
    <col min="9218" max="9220" width="15.33203125" style="2" customWidth="1"/>
    <col min="9221" max="9471" width="9.109375" style="2"/>
    <col min="9472" max="9472" width="8.109375" style="2" customWidth="1"/>
    <col min="9473" max="9473" width="56.44140625" style="2" customWidth="1"/>
    <col min="9474" max="9476" width="15.33203125" style="2" customWidth="1"/>
    <col min="9477" max="9727" width="9.109375" style="2"/>
    <col min="9728" max="9728" width="8.109375" style="2" customWidth="1"/>
    <col min="9729" max="9729" width="56.44140625" style="2" customWidth="1"/>
    <col min="9730" max="9732" width="15.33203125" style="2" customWidth="1"/>
    <col min="9733" max="9983" width="9.109375" style="2"/>
    <col min="9984" max="9984" width="8.109375" style="2" customWidth="1"/>
    <col min="9985" max="9985" width="56.44140625" style="2" customWidth="1"/>
    <col min="9986" max="9988" width="15.33203125" style="2" customWidth="1"/>
    <col min="9989" max="10239" width="9.109375" style="2"/>
    <col min="10240" max="10240" width="8.109375" style="2" customWidth="1"/>
    <col min="10241" max="10241" width="56.44140625" style="2" customWidth="1"/>
    <col min="10242" max="10244" width="15.33203125" style="2" customWidth="1"/>
    <col min="10245" max="10495" width="9.109375" style="2"/>
    <col min="10496" max="10496" width="8.109375" style="2" customWidth="1"/>
    <col min="10497" max="10497" width="56.44140625" style="2" customWidth="1"/>
    <col min="10498" max="10500" width="15.33203125" style="2" customWidth="1"/>
    <col min="10501" max="10751" width="9.109375" style="2"/>
    <col min="10752" max="10752" width="8.109375" style="2" customWidth="1"/>
    <col min="10753" max="10753" width="56.44140625" style="2" customWidth="1"/>
    <col min="10754" max="10756" width="15.33203125" style="2" customWidth="1"/>
    <col min="10757" max="11007" width="9.109375" style="2"/>
    <col min="11008" max="11008" width="8.109375" style="2" customWidth="1"/>
    <col min="11009" max="11009" width="56.44140625" style="2" customWidth="1"/>
    <col min="11010" max="11012" width="15.33203125" style="2" customWidth="1"/>
    <col min="11013" max="11263" width="9.109375" style="2"/>
    <col min="11264" max="11264" width="8.109375" style="2" customWidth="1"/>
    <col min="11265" max="11265" width="56.44140625" style="2" customWidth="1"/>
    <col min="11266" max="11268" width="15.33203125" style="2" customWidth="1"/>
    <col min="11269" max="11519" width="9.109375" style="2"/>
    <col min="11520" max="11520" width="8.109375" style="2" customWidth="1"/>
    <col min="11521" max="11521" width="56.44140625" style="2" customWidth="1"/>
    <col min="11522" max="11524" width="15.33203125" style="2" customWidth="1"/>
    <col min="11525" max="11775" width="9.109375" style="2"/>
    <col min="11776" max="11776" width="8.109375" style="2" customWidth="1"/>
    <col min="11777" max="11777" width="56.44140625" style="2" customWidth="1"/>
    <col min="11778" max="11780" width="15.33203125" style="2" customWidth="1"/>
    <col min="11781" max="12031" width="9.109375" style="2"/>
    <col min="12032" max="12032" width="8.109375" style="2" customWidth="1"/>
    <col min="12033" max="12033" width="56.44140625" style="2" customWidth="1"/>
    <col min="12034" max="12036" width="15.33203125" style="2" customWidth="1"/>
    <col min="12037" max="12287" width="9.109375" style="2"/>
    <col min="12288" max="12288" width="8.109375" style="2" customWidth="1"/>
    <col min="12289" max="12289" width="56.44140625" style="2" customWidth="1"/>
    <col min="12290" max="12292" width="15.33203125" style="2" customWidth="1"/>
    <col min="12293" max="12543" width="9.109375" style="2"/>
    <col min="12544" max="12544" width="8.109375" style="2" customWidth="1"/>
    <col min="12545" max="12545" width="56.44140625" style="2" customWidth="1"/>
    <col min="12546" max="12548" width="15.33203125" style="2" customWidth="1"/>
    <col min="12549" max="12799" width="9.109375" style="2"/>
    <col min="12800" max="12800" width="8.109375" style="2" customWidth="1"/>
    <col min="12801" max="12801" width="56.44140625" style="2" customWidth="1"/>
    <col min="12802" max="12804" width="15.33203125" style="2" customWidth="1"/>
    <col min="12805" max="13055" width="9.109375" style="2"/>
    <col min="13056" max="13056" width="8.109375" style="2" customWidth="1"/>
    <col min="13057" max="13057" width="56.44140625" style="2" customWidth="1"/>
    <col min="13058" max="13060" width="15.33203125" style="2" customWidth="1"/>
    <col min="13061" max="13311" width="9.109375" style="2"/>
    <col min="13312" max="13312" width="8.109375" style="2" customWidth="1"/>
    <col min="13313" max="13313" width="56.44140625" style="2" customWidth="1"/>
    <col min="13314" max="13316" width="15.33203125" style="2" customWidth="1"/>
    <col min="13317" max="13567" width="9.109375" style="2"/>
    <col min="13568" max="13568" width="8.109375" style="2" customWidth="1"/>
    <col min="13569" max="13569" width="56.44140625" style="2" customWidth="1"/>
    <col min="13570" max="13572" width="15.33203125" style="2" customWidth="1"/>
    <col min="13573" max="13823" width="9.109375" style="2"/>
    <col min="13824" max="13824" width="8.109375" style="2" customWidth="1"/>
    <col min="13825" max="13825" width="56.44140625" style="2" customWidth="1"/>
    <col min="13826" max="13828" width="15.33203125" style="2" customWidth="1"/>
    <col min="13829" max="14079" width="9.109375" style="2"/>
    <col min="14080" max="14080" width="8.109375" style="2" customWidth="1"/>
    <col min="14081" max="14081" width="56.44140625" style="2" customWidth="1"/>
    <col min="14082" max="14084" width="15.33203125" style="2" customWidth="1"/>
    <col min="14085" max="14335" width="9.109375" style="2"/>
    <col min="14336" max="14336" width="8.109375" style="2" customWidth="1"/>
    <col min="14337" max="14337" width="56.44140625" style="2" customWidth="1"/>
    <col min="14338" max="14340" width="15.33203125" style="2" customWidth="1"/>
    <col min="14341" max="14591" width="9.109375" style="2"/>
    <col min="14592" max="14592" width="8.109375" style="2" customWidth="1"/>
    <col min="14593" max="14593" width="56.44140625" style="2" customWidth="1"/>
    <col min="14594" max="14596" width="15.33203125" style="2" customWidth="1"/>
    <col min="14597" max="14847" width="9.109375" style="2"/>
    <col min="14848" max="14848" width="8.109375" style="2" customWidth="1"/>
    <col min="14849" max="14849" width="56.44140625" style="2" customWidth="1"/>
    <col min="14850" max="14852" width="15.33203125" style="2" customWidth="1"/>
    <col min="14853" max="15103" width="9.109375" style="2"/>
    <col min="15104" max="15104" width="8.109375" style="2" customWidth="1"/>
    <col min="15105" max="15105" width="56.44140625" style="2" customWidth="1"/>
    <col min="15106" max="15108" width="15.33203125" style="2" customWidth="1"/>
    <col min="15109" max="15359" width="9.109375" style="2"/>
    <col min="15360" max="15360" width="8.109375" style="2" customWidth="1"/>
    <col min="15361" max="15361" width="56.44140625" style="2" customWidth="1"/>
    <col min="15362" max="15364" width="15.33203125" style="2" customWidth="1"/>
    <col min="15365" max="15615" width="9.109375" style="2"/>
    <col min="15616" max="15616" width="8.109375" style="2" customWidth="1"/>
    <col min="15617" max="15617" width="56.44140625" style="2" customWidth="1"/>
    <col min="15618" max="15620" width="15.33203125" style="2" customWidth="1"/>
    <col min="15621" max="15871" width="9.109375" style="2"/>
    <col min="15872" max="15872" width="8.109375" style="2" customWidth="1"/>
    <col min="15873" max="15873" width="56.44140625" style="2" customWidth="1"/>
    <col min="15874" max="15876" width="15.33203125" style="2" customWidth="1"/>
    <col min="15877" max="16127" width="9.109375" style="2"/>
    <col min="16128" max="16128" width="8.109375" style="2" customWidth="1"/>
    <col min="16129" max="16129" width="56.44140625" style="2" customWidth="1"/>
    <col min="16130" max="16132" width="15.33203125" style="2" customWidth="1"/>
    <col min="16133" max="16384" width="9.109375" style="2"/>
  </cols>
  <sheetData>
    <row r="1" spans="1:4" x14ac:dyDescent="0.3">
      <c r="A1" s="1"/>
      <c r="B1" s="283" t="str">
        <f>CONCATENATE("1.1. melléklet ",[1]Z_ALAPADATOK!A7," ",[1]Z_ALAPADATOK!B7," ",[1]Z_ALAPADATOK!C7," ",[1]Z_ALAPADATOK!D7," ",[1]Z_ALAPADATOK!E7," ",[1]Z_ALAPADATOK!F7," ",[1]Z_ALAPADATOK!G7," ",[1]Z_ALAPADATOK!H7)</f>
        <v>1.1. melléklet a … / 2019. ( … ) önkormányzati rendelethez</v>
      </c>
      <c r="C1" s="284"/>
      <c r="D1" s="284"/>
    </row>
    <row r="2" spans="1:4" x14ac:dyDescent="0.3">
      <c r="A2" s="285" t="str">
        <f>CONCATENATE([1]Z_ALAPADATOK!A3)</f>
        <v>Viss Önkormányzata</v>
      </c>
      <c r="B2" s="286"/>
      <c r="C2" s="286"/>
      <c r="D2" s="286"/>
    </row>
    <row r="3" spans="1:4" x14ac:dyDescent="0.3">
      <c r="A3" s="285" t="s">
        <v>464</v>
      </c>
      <c r="B3" s="285"/>
      <c r="C3" s="287"/>
      <c r="D3" s="285"/>
    </row>
    <row r="4" spans="1:4" ht="12" customHeight="1" x14ac:dyDescent="0.3">
      <c r="A4" s="285"/>
      <c r="B4" s="285"/>
      <c r="C4" s="287"/>
      <c r="D4" s="285"/>
    </row>
    <row r="5" spans="1:4" x14ac:dyDescent="0.3">
      <c r="A5" s="1"/>
      <c r="B5" s="1"/>
      <c r="C5" s="3"/>
      <c r="D5" s="4"/>
    </row>
    <row r="6" spans="1:4" ht="15.9" customHeight="1" x14ac:dyDescent="0.3">
      <c r="A6" s="288" t="s">
        <v>0</v>
      </c>
      <c r="B6" s="288"/>
      <c r="C6" s="288"/>
      <c r="D6" s="288"/>
    </row>
    <row r="7" spans="1:4" ht="15.9" customHeight="1" thickBot="1" x14ac:dyDescent="0.35">
      <c r="A7" s="282" t="s">
        <v>1</v>
      </c>
      <c r="B7" s="282"/>
      <c r="C7" s="5"/>
      <c r="D7" s="4"/>
    </row>
    <row r="8" spans="1:4" x14ac:dyDescent="0.3">
      <c r="A8" s="291" t="s">
        <v>2</v>
      </c>
      <c r="B8" s="293" t="s">
        <v>3</v>
      </c>
      <c r="C8" s="295" t="str">
        <f>+CONCATENATE(LEFT([1]Z_ÖSSZEFÜGGÉSEK!A6,4),". évi")</f>
        <v>2018. évi</v>
      </c>
      <c r="D8" s="296"/>
    </row>
    <row r="9" spans="1:4" ht="23.4" thickBot="1" x14ac:dyDescent="0.35">
      <c r="A9" s="292"/>
      <c r="B9" s="294"/>
      <c r="C9" s="6" t="s">
        <v>4</v>
      </c>
      <c r="D9" s="7" t="s">
        <v>5</v>
      </c>
    </row>
    <row r="10" spans="1:4" s="10" customFormat="1" ht="12" customHeight="1" thickBot="1" x14ac:dyDescent="0.25">
      <c r="A10" s="8" t="s">
        <v>6</v>
      </c>
      <c r="B10" s="9" t="s">
        <v>7</v>
      </c>
      <c r="C10" s="9" t="s">
        <v>8</v>
      </c>
      <c r="D10" s="9" t="s">
        <v>9</v>
      </c>
    </row>
    <row r="11" spans="1:4" s="14" customFormat="1" ht="12" customHeight="1" thickBot="1" x14ac:dyDescent="0.3">
      <c r="A11" s="11" t="s">
        <v>10</v>
      </c>
      <c r="B11" s="12" t="s">
        <v>11</v>
      </c>
      <c r="C11" s="13">
        <f>+C12+C13+C14+C15+C16+C17</f>
        <v>65717508</v>
      </c>
      <c r="D11" s="13">
        <f>+D12+D13+D14+D15+D16+D17</f>
        <v>69380649</v>
      </c>
    </row>
    <row r="12" spans="1:4" s="14" customFormat="1" ht="12" customHeight="1" x14ac:dyDescent="0.25">
      <c r="A12" s="15" t="s">
        <v>12</v>
      </c>
      <c r="B12" s="16" t="s">
        <v>13</v>
      </c>
      <c r="C12" s="17">
        <v>21835061</v>
      </c>
      <c r="D12" s="17">
        <v>21845919</v>
      </c>
    </row>
    <row r="13" spans="1:4" s="14" customFormat="1" ht="12" customHeight="1" x14ac:dyDescent="0.25">
      <c r="A13" s="18" t="s">
        <v>14</v>
      </c>
      <c r="B13" s="19" t="s">
        <v>15</v>
      </c>
      <c r="C13" s="20">
        <v>17307700</v>
      </c>
      <c r="D13" s="20">
        <v>15714634</v>
      </c>
    </row>
    <row r="14" spans="1:4" s="14" customFormat="1" ht="12" customHeight="1" x14ac:dyDescent="0.25">
      <c r="A14" s="18" t="s">
        <v>16</v>
      </c>
      <c r="B14" s="19" t="s">
        <v>17</v>
      </c>
      <c r="C14" s="20">
        <v>24774747</v>
      </c>
      <c r="D14" s="20">
        <v>24256210</v>
      </c>
    </row>
    <row r="15" spans="1:4" s="14" customFormat="1" ht="12" customHeight="1" x14ac:dyDescent="0.25">
      <c r="A15" s="18" t="s">
        <v>18</v>
      </c>
      <c r="B15" s="19" t="s">
        <v>19</v>
      </c>
      <c r="C15" s="20">
        <v>1800000</v>
      </c>
      <c r="D15" s="20">
        <v>1800000</v>
      </c>
    </row>
    <row r="16" spans="1:4" s="14" customFormat="1" ht="12" customHeight="1" x14ac:dyDescent="0.25">
      <c r="A16" s="18" t="s">
        <v>20</v>
      </c>
      <c r="B16" s="21" t="s">
        <v>21</v>
      </c>
      <c r="C16" s="20"/>
      <c r="D16" s="20">
        <v>5763886</v>
      </c>
    </row>
    <row r="17" spans="1:4" s="14" customFormat="1" ht="12" customHeight="1" thickBot="1" x14ac:dyDescent="0.3">
      <c r="A17" s="22" t="s">
        <v>22</v>
      </c>
      <c r="B17" s="23" t="s">
        <v>23</v>
      </c>
      <c r="C17" s="20"/>
      <c r="D17" s="20"/>
    </row>
    <row r="18" spans="1:4" s="14" customFormat="1" ht="12" customHeight="1" thickBot="1" x14ac:dyDescent="0.3">
      <c r="A18" s="11" t="s">
        <v>24</v>
      </c>
      <c r="B18" s="24" t="s">
        <v>25</v>
      </c>
      <c r="C18" s="13">
        <f>+C19+C20+C21+C22+C23</f>
        <v>66831202</v>
      </c>
      <c r="D18" s="13">
        <f>+D19+D20+D21+D22+D23</f>
        <v>98988238</v>
      </c>
    </row>
    <row r="19" spans="1:4" s="14" customFormat="1" ht="12" customHeight="1" x14ac:dyDescent="0.25">
      <c r="A19" s="15" t="s">
        <v>26</v>
      </c>
      <c r="B19" s="16" t="s">
        <v>27</v>
      </c>
      <c r="C19" s="17"/>
      <c r="D19" s="17"/>
    </row>
    <row r="20" spans="1:4" s="14" customFormat="1" ht="12" customHeight="1" x14ac:dyDescent="0.25">
      <c r="A20" s="18" t="s">
        <v>28</v>
      </c>
      <c r="B20" s="19" t="s">
        <v>29</v>
      </c>
      <c r="C20" s="20"/>
      <c r="D20" s="20"/>
    </row>
    <row r="21" spans="1:4" s="14" customFormat="1" ht="12" customHeight="1" x14ac:dyDescent="0.25">
      <c r="A21" s="18" t="s">
        <v>30</v>
      </c>
      <c r="B21" s="19" t="s">
        <v>31</v>
      </c>
      <c r="C21" s="20"/>
      <c r="D21" s="20"/>
    </row>
    <row r="22" spans="1:4" s="14" customFormat="1" ht="12" customHeight="1" x14ac:dyDescent="0.25">
      <c r="A22" s="18" t="s">
        <v>32</v>
      </c>
      <c r="B22" s="19" t="s">
        <v>33</v>
      </c>
      <c r="C22" s="20"/>
      <c r="D22" s="20"/>
    </row>
    <row r="23" spans="1:4" s="14" customFormat="1" ht="12" customHeight="1" x14ac:dyDescent="0.25">
      <c r="A23" s="18" t="s">
        <v>34</v>
      </c>
      <c r="B23" s="19" t="s">
        <v>35</v>
      </c>
      <c r="C23" s="20">
        <v>66831202</v>
      </c>
      <c r="D23" s="20">
        <v>98988238</v>
      </c>
    </row>
    <row r="24" spans="1:4" s="14" customFormat="1" ht="12" customHeight="1" thickBot="1" x14ac:dyDescent="0.3">
      <c r="A24" s="22" t="s">
        <v>36</v>
      </c>
      <c r="B24" s="23" t="s">
        <v>37</v>
      </c>
      <c r="C24" s="25"/>
      <c r="D24" s="25"/>
    </row>
    <row r="25" spans="1:4" s="14" customFormat="1" ht="12" customHeight="1" thickBot="1" x14ac:dyDescent="0.3">
      <c r="A25" s="11" t="s">
        <v>38</v>
      </c>
      <c r="B25" s="12" t="s">
        <v>39</v>
      </c>
      <c r="C25" s="13">
        <f>+C26+C27+C28+C29+C30</f>
        <v>10357142</v>
      </c>
      <c r="D25" s="13">
        <f>+D26+D27+D28+D29+D30</f>
        <v>10357142</v>
      </c>
    </row>
    <row r="26" spans="1:4" s="14" customFormat="1" ht="12" customHeight="1" x14ac:dyDescent="0.25">
      <c r="A26" s="15" t="s">
        <v>40</v>
      </c>
      <c r="B26" s="16" t="s">
        <v>41</v>
      </c>
      <c r="C26" s="17"/>
      <c r="D26" s="17"/>
    </row>
    <row r="27" spans="1:4" s="14" customFormat="1" ht="12" customHeight="1" x14ac:dyDescent="0.25">
      <c r="A27" s="18" t="s">
        <v>42</v>
      </c>
      <c r="B27" s="19" t="s">
        <v>43</v>
      </c>
      <c r="C27" s="20"/>
      <c r="D27" s="20"/>
    </row>
    <row r="28" spans="1:4" s="14" customFormat="1" ht="12" customHeight="1" x14ac:dyDescent="0.25">
      <c r="A28" s="18" t="s">
        <v>44</v>
      </c>
      <c r="B28" s="19" t="s">
        <v>45</v>
      </c>
      <c r="C28" s="20"/>
      <c r="D28" s="20"/>
    </row>
    <row r="29" spans="1:4" s="14" customFormat="1" ht="12" customHeight="1" x14ac:dyDescent="0.25">
      <c r="A29" s="18" t="s">
        <v>46</v>
      </c>
      <c r="B29" s="19" t="s">
        <v>47</v>
      </c>
      <c r="C29" s="20"/>
      <c r="D29" s="20"/>
    </row>
    <row r="30" spans="1:4" s="14" customFormat="1" ht="12" customHeight="1" x14ac:dyDescent="0.25">
      <c r="A30" s="18" t="s">
        <v>48</v>
      </c>
      <c r="B30" s="19" t="s">
        <v>49</v>
      </c>
      <c r="C30" s="20">
        <v>10357142</v>
      </c>
      <c r="D30" s="20">
        <v>10357142</v>
      </c>
    </row>
    <row r="31" spans="1:4" s="14" customFormat="1" ht="12" customHeight="1" thickBot="1" x14ac:dyDescent="0.3">
      <c r="A31" s="22" t="s">
        <v>50</v>
      </c>
      <c r="B31" s="26" t="s">
        <v>51</v>
      </c>
      <c r="C31" s="25"/>
      <c r="D31" s="25"/>
    </row>
    <row r="32" spans="1:4" s="14" customFormat="1" ht="12" customHeight="1" thickBot="1" x14ac:dyDescent="0.3">
      <c r="A32" s="11" t="s">
        <v>52</v>
      </c>
      <c r="B32" s="12" t="s">
        <v>53</v>
      </c>
      <c r="C32" s="27">
        <f>SUM(C33:C40)</f>
        <v>2500000</v>
      </c>
      <c r="D32" s="27">
        <f>SUM(D33:D40)</f>
        <v>2500000</v>
      </c>
    </row>
    <row r="33" spans="1:4" s="14" customFormat="1" ht="12" customHeight="1" x14ac:dyDescent="0.25">
      <c r="A33" s="15" t="s">
        <v>54</v>
      </c>
      <c r="B33" s="16" t="s">
        <v>55</v>
      </c>
      <c r="C33" s="17">
        <f>+C34+C35+C36</f>
        <v>0</v>
      </c>
      <c r="D33" s="17">
        <f>+D34+D35+D36</f>
        <v>0</v>
      </c>
    </row>
    <row r="34" spans="1:4" s="14" customFormat="1" ht="12" customHeight="1" x14ac:dyDescent="0.25">
      <c r="A34" s="18" t="s">
        <v>56</v>
      </c>
      <c r="B34" s="19" t="s">
        <v>57</v>
      </c>
      <c r="C34" s="20"/>
      <c r="D34" s="20"/>
    </row>
    <row r="35" spans="1:4" s="14" customFormat="1" ht="12" customHeight="1" x14ac:dyDescent="0.25">
      <c r="A35" s="18" t="s">
        <v>58</v>
      </c>
      <c r="B35" s="19" t="s">
        <v>59</v>
      </c>
      <c r="C35" s="20"/>
      <c r="D35" s="20"/>
    </row>
    <row r="36" spans="1:4" s="14" customFormat="1" ht="12" customHeight="1" x14ac:dyDescent="0.25">
      <c r="A36" s="18" t="s">
        <v>60</v>
      </c>
      <c r="B36" s="19" t="s">
        <v>61</v>
      </c>
      <c r="C36" s="20"/>
      <c r="D36" s="20"/>
    </row>
    <row r="37" spans="1:4" s="14" customFormat="1" ht="12" customHeight="1" x14ac:dyDescent="0.25">
      <c r="A37" s="18" t="s">
        <v>62</v>
      </c>
      <c r="B37" s="19" t="s">
        <v>63</v>
      </c>
      <c r="C37" s="20">
        <v>500000</v>
      </c>
      <c r="D37" s="20">
        <v>500000</v>
      </c>
    </row>
    <row r="38" spans="1:4" s="14" customFormat="1" ht="12" customHeight="1" x14ac:dyDescent="0.25">
      <c r="A38" s="18" t="s">
        <v>64</v>
      </c>
      <c r="B38" s="19" t="s">
        <v>65</v>
      </c>
      <c r="C38" s="20">
        <v>1900000</v>
      </c>
      <c r="D38" s="20">
        <v>1900000</v>
      </c>
    </row>
    <row r="39" spans="1:4" s="14" customFormat="1" ht="12" customHeight="1" x14ac:dyDescent="0.25">
      <c r="A39" s="22"/>
      <c r="B39" s="26" t="s">
        <v>66</v>
      </c>
      <c r="C39" s="25">
        <v>50000</v>
      </c>
      <c r="D39" s="25">
        <v>50000</v>
      </c>
    </row>
    <row r="40" spans="1:4" s="14" customFormat="1" ht="12" customHeight="1" thickBot="1" x14ac:dyDescent="0.3">
      <c r="A40" s="22" t="s">
        <v>67</v>
      </c>
      <c r="B40" s="28" t="s">
        <v>68</v>
      </c>
      <c r="C40" s="25">
        <v>50000</v>
      </c>
      <c r="D40" s="25">
        <v>50000</v>
      </c>
    </row>
    <row r="41" spans="1:4" s="14" customFormat="1" ht="12" customHeight="1" thickBot="1" x14ac:dyDescent="0.3">
      <c r="A41" s="11" t="s">
        <v>69</v>
      </c>
      <c r="B41" s="12" t="s">
        <v>70</v>
      </c>
      <c r="C41" s="13">
        <f>SUM(C42:C52)</f>
        <v>13363600</v>
      </c>
      <c r="D41" s="13">
        <f>SUM(D42:D52)</f>
        <v>31155765</v>
      </c>
    </row>
    <row r="42" spans="1:4" s="14" customFormat="1" ht="12" customHeight="1" x14ac:dyDescent="0.25">
      <c r="A42" s="15" t="s">
        <v>71</v>
      </c>
      <c r="B42" s="16" t="s">
        <v>72</v>
      </c>
      <c r="C42" s="17">
        <v>3000000</v>
      </c>
      <c r="D42" s="17">
        <v>13506348</v>
      </c>
    </row>
    <row r="43" spans="1:4" s="14" customFormat="1" ht="12" customHeight="1" x14ac:dyDescent="0.25">
      <c r="A43" s="18" t="s">
        <v>73</v>
      </c>
      <c r="B43" s="19" t="s">
        <v>74</v>
      </c>
      <c r="C43" s="20">
        <v>7800000</v>
      </c>
      <c r="D43" s="20">
        <v>12101015</v>
      </c>
    </row>
    <row r="44" spans="1:4" s="14" customFormat="1" ht="12" customHeight="1" x14ac:dyDescent="0.25">
      <c r="A44" s="18" t="s">
        <v>75</v>
      </c>
      <c r="B44" s="19" t="s">
        <v>76</v>
      </c>
      <c r="C44" s="20"/>
      <c r="D44" s="20"/>
    </row>
    <row r="45" spans="1:4" s="14" customFormat="1" ht="12" customHeight="1" x14ac:dyDescent="0.25">
      <c r="A45" s="18" t="s">
        <v>77</v>
      </c>
      <c r="B45" s="19" t="s">
        <v>78</v>
      </c>
      <c r="C45" s="20"/>
      <c r="D45" s="20"/>
    </row>
    <row r="46" spans="1:4" s="14" customFormat="1" ht="12" customHeight="1" x14ac:dyDescent="0.25">
      <c r="A46" s="18" t="s">
        <v>79</v>
      </c>
      <c r="B46" s="19" t="s">
        <v>80</v>
      </c>
      <c r="C46" s="20">
        <v>880000</v>
      </c>
      <c r="D46" s="20">
        <v>1503074</v>
      </c>
    </row>
    <row r="47" spans="1:4" s="14" customFormat="1" ht="12" customHeight="1" x14ac:dyDescent="0.25">
      <c r="A47" s="18" t="s">
        <v>81</v>
      </c>
      <c r="B47" s="19" t="s">
        <v>82</v>
      </c>
      <c r="C47" s="20">
        <v>1680600</v>
      </c>
      <c r="D47" s="20">
        <v>4042328</v>
      </c>
    </row>
    <row r="48" spans="1:4" s="14" customFormat="1" ht="12" customHeight="1" x14ac:dyDescent="0.25">
      <c r="A48" s="18" t="s">
        <v>83</v>
      </c>
      <c r="B48" s="19" t="s">
        <v>84</v>
      </c>
      <c r="C48" s="20"/>
      <c r="D48" s="20"/>
    </row>
    <row r="49" spans="1:4" s="14" customFormat="1" ht="12" customHeight="1" x14ac:dyDescent="0.25">
      <c r="A49" s="18" t="s">
        <v>85</v>
      </c>
      <c r="B49" s="19" t="s">
        <v>86</v>
      </c>
      <c r="C49" s="20">
        <v>3000</v>
      </c>
      <c r="D49" s="20">
        <v>3000</v>
      </c>
    </row>
    <row r="50" spans="1:4" s="14" customFormat="1" ht="12" customHeight="1" x14ac:dyDescent="0.25">
      <c r="A50" s="18" t="s">
        <v>87</v>
      </c>
      <c r="B50" s="19" t="s">
        <v>88</v>
      </c>
      <c r="C50" s="29"/>
      <c r="D50" s="29"/>
    </row>
    <row r="51" spans="1:4" s="14" customFormat="1" ht="12" customHeight="1" x14ac:dyDescent="0.25">
      <c r="A51" s="22" t="s">
        <v>89</v>
      </c>
      <c r="B51" s="26" t="s">
        <v>90</v>
      </c>
      <c r="C51" s="30"/>
      <c r="D51" s="30"/>
    </row>
    <row r="52" spans="1:4" s="14" customFormat="1" ht="12" customHeight="1" thickBot="1" x14ac:dyDescent="0.3">
      <c r="A52" s="22" t="s">
        <v>91</v>
      </c>
      <c r="B52" s="23" t="s">
        <v>92</v>
      </c>
      <c r="C52" s="30"/>
      <c r="D52" s="30"/>
    </row>
    <row r="53" spans="1:4" s="14" customFormat="1" ht="12" customHeight="1" thickBot="1" x14ac:dyDescent="0.3">
      <c r="A53" s="11" t="s">
        <v>93</v>
      </c>
      <c r="B53" s="12" t="s">
        <v>94</v>
      </c>
      <c r="C53" s="13">
        <f>SUM(C54:C58)</f>
        <v>0</v>
      </c>
      <c r="D53" s="13">
        <f>SUM(D54:D58)</f>
        <v>0</v>
      </c>
    </row>
    <row r="54" spans="1:4" s="14" customFormat="1" ht="12" customHeight="1" x14ac:dyDescent="0.25">
      <c r="A54" s="15" t="s">
        <v>95</v>
      </c>
      <c r="B54" s="16" t="s">
        <v>96</v>
      </c>
      <c r="C54" s="31"/>
      <c r="D54" s="31"/>
    </row>
    <row r="55" spans="1:4" s="14" customFormat="1" ht="12" customHeight="1" x14ac:dyDescent="0.25">
      <c r="A55" s="18" t="s">
        <v>97</v>
      </c>
      <c r="B55" s="19" t="s">
        <v>98</v>
      </c>
      <c r="C55" s="29"/>
      <c r="D55" s="29"/>
    </row>
    <row r="56" spans="1:4" s="14" customFormat="1" ht="12" customHeight="1" x14ac:dyDescent="0.25">
      <c r="A56" s="18" t="s">
        <v>99</v>
      </c>
      <c r="B56" s="19" t="s">
        <v>100</v>
      </c>
      <c r="C56" s="29"/>
      <c r="D56" s="29"/>
    </row>
    <row r="57" spans="1:4" s="14" customFormat="1" ht="12" customHeight="1" x14ac:dyDescent="0.25">
      <c r="A57" s="18" t="s">
        <v>101</v>
      </c>
      <c r="B57" s="19" t="s">
        <v>102</v>
      </c>
      <c r="C57" s="29"/>
      <c r="D57" s="29"/>
    </row>
    <row r="58" spans="1:4" s="14" customFormat="1" ht="12" customHeight="1" thickBot="1" x14ac:dyDescent="0.3">
      <c r="A58" s="22" t="s">
        <v>103</v>
      </c>
      <c r="B58" s="23" t="s">
        <v>104</v>
      </c>
      <c r="C58" s="30"/>
      <c r="D58" s="30"/>
    </row>
    <row r="59" spans="1:4" s="14" customFormat="1" ht="12" customHeight="1" thickBot="1" x14ac:dyDescent="0.3">
      <c r="A59" s="11" t="s">
        <v>105</v>
      </c>
      <c r="B59" s="12" t="s">
        <v>106</v>
      </c>
      <c r="C59" s="13">
        <f>SUM(C60:C62)</f>
        <v>150000</v>
      </c>
      <c r="D59" s="13">
        <f>SUM(D60:D62)</f>
        <v>150000</v>
      </c>
    </row>
    <row r="60" spans="1:4" s="14" customFormat="1" ht="12" customHeight="1" x14ac:dyDescent="0.25">
      <c r="A60" s="15" t="s">
        <v>107</v>
      </c>
      <c r="B60" s="16" t="s">
        <v>108</v>
      </c>
      <c r="C60" s="17"/>
      <c r="D60" s="17"/>
    </row>
    <row r="61" spans="1:4" s="14" customFormat="1" ht="12" customHeight="1" x14ac:dyDescent="0.25">
      <c r="A61" s="18" t="s">
        <v>109</v>
      </c>
      <c r="B61" s="19" t="s">
        <v>110</v>
      </c>
      <c r="C61" s="20"/>
      <c r="D61" s="20"/>
    </row>
    <row r="62" spans="1:4" s="14" customFormat="1" ht="12" customHeight="1" x14ac:dyDescent="0.25">
      <c r="A62" s="18" t="s">
        <v>111</v>
      </c>
      <c r="B62" s="19" t="s">
        <v>112</v>
      </c>
      <c r="C62" s="20">
        <v>150000</v>
      </c>
      <c r="D62" s="20">
        <v>150000</v>
      </c>
    </row>
    <row r="63" spans="1:4" s="14" customFormat="1" ht="12" customHeight="1" thickBot="1" x14ac:dyDescent="0.3">
      <c r="A63" s="22" t="s">
        <v>113</v>
      </c>
      <c r="B63" s="23" t="s">
        <v>114</v>
      </c>
      <c r="C63" s="25"/>
      <c r="D63" s="25"/>
    </row>
    <row r="64" spans="1:4" s="14" customFormat="1" ht="12" customHeight="1" thickBot="1" x14ac:dyDescent="0.3">
      <c r="A64" s="11" t="s">
        <v>115</v>
      </c>
      <c r="B64" s="24" t="s">
        <v>116</v>
      </c>
      <c r="C64" s="13">
        <f>SUM(C65:C67)</f>
        <v>0</v>
      </c>
      <c r="D64" s="13">
        <f>SUM(D65:D67)</f>
        <v>0</v>
      </c>
    </row>
    <row r="65" spans="1:4" s="14" customFormat="1" ht="12" customHeight="1" x14ac:dyDescent="0.25">
      <c r="A65" s="15" t="s">
        <v>117</v>
      </c>
      <c r="B65" s="16" t="s">
        <v>118</v>
      </c>
      <c r="C65" s="29"/>
      <c r="D65" s="29"/>
    </row>
    <row r="66" spans="1:4" s="14" customFormat="1" ht="12" customHeight="1" x14ac:dyDescent="0.25">
      <c r="A66" s="18" t="s">
        <v>119</v>
      </c>
      <c r="B66" s="19" t="s">
        <v>120</v>
      </c>
      <c r="C66" s="29"/>
      <c r="D66" s="29"/>
    </row>
    <row r="67" spans="1:4" s="14" customFormat="1" ht="12" customHeight="1" x14ac:dyDescent="0.25">
      <c r="A67" s="18" t="s">
        <v>121</v>
      </c>
      <c r="B67" s="19" t="s">
        <v>122</v>
      </c>
      <c r="C67" s="29"/>
      <c r="D67" s="29"/>
    </row>
    <row r="68" spans="1:4" s="14" customFormat="1" ht="12" customHeight="1" thickBot="1" x14ac:dyDescent="0.3">
      <c r="A68" s="22" t="s">
        <v>123</v>
      </c>
      <c r="B68" s="23" t="s">
        <v>124</v>
      </c>
      <c r="C68" s="29"/>
      <c r="D68" s="29"/>
    </row>
    <row r="69" spans="1:4" s="14" customFormat="1" ht="12" customHeight="1" thickBot="1" x14ac:dyDescent="0.3">
      <c r="A69" s="32" t="s">
        <v>125</v>
      </c>
      <c r="B69" s="12" t="s">
        <v>126</v>
      </c>
      <c r="C69" s="27">
        <f>+C11+C18+C25+C32+C41+C53+C59+C64</f>
        <v>158919452</v>
      </c>
      <c r="D69" s="27">
        <f>+D11+D18+D25+D32+D41+D53+D59+D64</f>
        <v>212531794</v>
      </c>
    </row>
    <row r="70" spans="1:4" s="14" customFormat="1" ht="12" customHeight="1" thickBot="1" x14ac:dyDescent="0.3">
      <c r="A70" s="33" t="s">
        <v>127</v>
      </c>
      <c r="B70" s="24" t="s">
        <v>128</v>
      </c>
      <c r="C70" s="13">
        <f>SUM(C71:C73)</f>
        <v>0</v>
      </c>
      <c r="D70" s="13">
        <f>SUM(D71:D73)</f>
        <v>0</v>
      </c>
    </row>
    <row r="71" spans="1:4" s="14" customFormat="1" ht="12" customHeight="1" x14ac:dyDescent="0.25">
      <c r="A71" s="15" t="s">
        <v>129</v>
      </c>
      <c r="B71" s="16" t="s">
        <v>130</v>
      </c>
      <c r="C71" s="29"/>
      <c r="D71" s="29"/>
    </row>
    <row r="72" spans="1:4" s="14" customFormat="1" ht="12" customHeight="1" x14ac:dyDescent="0.25">
      <c r="A72" s="18" t="s">
        <v>131</v>
      </c>
      <c r="B72" s="19" t="s">
        <v>132</v>
      </c>
      <c r="C72" s="29"/>
      <c r="D72" s="29"/>
    </row>
    <row r="73" spans="1:4" s="14" customFormat="1" ht="12" customHeight="1" thickBot="1" x14ac:dyDescent="0.3">
      <c r="A73" s="22" t="s">
        <v>133</v>
      </c>
      <c r="B73" s="34" t="s">
        <v>134</v>
      </c>
      <c r="C73" s="29"/>
      <c r="D73" s="29"/>
    </row>
    <row r="74" spans="1:4" s="14" customFormat="1" ht="12" customHeight="1" thickBot="1" x14ac:dyDescent="0.3">
      <c r="A74" s="33" t="s">
        <v>135</v>
      </c>
      <c r="B74" s="24" t="s">
        <v>136</v>
      </c>
      <c r="C74" s="13">
        <f>SUM(C75:C78)</f>
        <v>0</v>
      </c>
      <c r="D74" s="13">
        <f>SUM(D75:D78)</f>
        <v>0</v>
      </c>
    </row>
    <row r="75" spans="1:4" s="14" customFormat="1" ht="12" customHeight="1" x14ac:dyDescent="0.25">
      <c r="A75" s="15" t="s">
        <v>137</v>
      </c>
      <c r="B75" s="35" t="s">
        <v>138</v>
      </c>
      <c r="C75" s="29"/>
      <c r="D75" s="29"/>
    </row>
    <row r="76" spans="1:4" s="14" customFormat="1" ht="12" customHeight="1" x14ac:dyDescent="0.25">
      <c r="A76" s="18" t="s">
        <v>139</v>
      </c>
      <c r="B76" s="35" t="s">
        <v>140</v>
      </c>
      <c r="C76" s="29"/>
      <c r="D76" s="29"/>
    </row>
    <row r="77" spans="1:4" s="14" customFormat="1" ht="12" customHeight="1" x14ac:dyDescent="0.25">
      <c r="A77" s="18" t="s">
        <v>141</v>
      </c>
      <c r="B77" s="35" t="s">
        <v>142</v>
      </c>
      <c r="C77" s="29"/>
      <c r="D77" s="29"/>
    </row>
    <row r="78" spans="1:4" s="14" customFormat="1" ht="12" customHeight="1" thickBot="1" x14ac:dyDescent="0.3">
      <c r="A78" s="22" t="s">
        <v>143</v>
      </c>
      <c r="B78" s="36" t="s">
        <v>144</v>
      </c>
      <c r="C78" s="29"/>
      <c r="D78" s="29"/>
    </row>
    <row r="79" spans="1:4" s="14" customFormat="1" ht="12" customHeight="1" thickBot="1" x14ac:dyDescent="0.3">
      <c r="A79" s="33" t="s">
        <v>145</v>
      </c>
      <c r="B79" s="24" t="s">
        <v>146</v>
      </c>
      <c r="C79" s="13">
        <f>SUM(C80:C81)</f>
        <v>16187649</v>
      </c>
      <c r="D79" s="13">
        <f>SUM(D80:D81)</f>
        <v>16187649</v>
      </c>
    </row>
    <row r="80" spans="1:4" s="14" customFormat="1" ht="12" customHeight="1" x14ac:dyDescent="0.25">
      <c r="A80" s="15" t="s">
        <v>147</v>
      </c>
      <c r="B80" s="16" t="s">
        <v>148</v>
      </c>
      <c r="C80" s="29">
        <v>16187649</v>
      </c>
      <c r="D80" s="29">
        <v>16187649</v>
      </c>
    </row>
    <row r="81" spans="1:4" s="14" customFormat="1" ht="12" customHeight="1" thickBot="1" x14ac:dyDescent="0.3">
      <c r="A81" s="22" t="s">
        <v>149</v>
      </c>
      <c r="B81" s="23" t="s">
        <v>150</v>
      </c>
      <c r="C81" s="29"/>
      <c r="D81" s="29"/>
    </row>
    <row r="82" spans="1:4" s="14" customFormat="1" ht="12" customHeight="1" thickBot="1" x14ac:dyDescent="0.3">
      <c r="A82" s="33" t="s">
        <v>151</v>
      </c>
      <c r="B82" s="24" t="s">
        <v>152</v>
      </c>
      <c r="C82" s="13">
        <f>SUM(C83:C85)</f>
        <v>0</v>
      </c>
      <c r="D82" s="13">
        <f>SUM(D83:D85)</f>
        <v>0</v>
      </c>
    </row>
    <row r="83" spans="1:4" s="14" customFormat="1" ht="12" customHeight="1" x14ac:dyDescent="0.25">
      <c r="A83" s="15" t="s">
        <v>153</v>
      </c>
      <c r="B83" s="16" t="s">
        <v>154</v>
      </c>
      <c r="C83" s="29"/>
      <c r="D83" s="29"/>
    </row>
    <row r="84" spans="1:4" s="14" customFormat="1" ht="12" customHeight="1" x14ac:dyDescent="0.25">
      <c r="A84" s="18" t="s">
        <v>155</v>
      </c>
      <c r="B84" s="19" t="s">
        <v>156</v>
      </c>
      <c r="C84" s="29"/>
      <c r="D84" s="29"/>
    </row>
    <row r="85" spans="1:4" s="14" customFormat="1" ht="12" customHeight="1" thickBot="1" x14ac:dyDescent="0.3">
      <c r="A85" s="22" t="s">
        <v>157</v>
      </c>
      <c r="B85" s="23" t="s">
        <v>158</v>
      </c>
      <c r="C85" s="29"/>
      <c r="D85" s="29"/>
    </row>
    <row r="86" spans="1:4" s="14" customFormat="1" ht="12" customHeight="1" thickBot="1" x14ac:dyDescent="0.3">
      <c r="A86" s="33" t="s">
        <v>159</v>
      </c>
      <c r="B86" s="24" t="s">
        <v>160</v>
      </c>
      <c r="C86" s="13">
        <f>SUM(C87:C90)</f>
        <v>0</v>
      </c>
      <c r="D86" s="13">
        <f>SUM(D87:D90)</f>
        <v>0</v>
      </c>
    </row>
    <row r="87" spans="1:4" s="14" customFormat="1" ht="12" customHeight="1" x14ac:dyDescent="0.25">
      <c r="A87" s="37" t="s">
        <v>161</v>
      </c>
      <c r="B87" s="16" t="s">
        <v>162</v>
      </c>
      <c r="C87" s="29"/>
      <c r="D87" s="29"/>
    </row>
    <row r="88" spans="1:4" s="14" customFormat="1" ht="12" customHeight="1" x14ac:dyDescent="0.25">
      <c r="A88" s="38" t="s">
        <v>163</v>
      </c>
      <c r="B88" s="19" t="s">
        <v>164</v>
      </c>
      <c r="C88" s="29"/>
      <c r="D88" s="29"/>
    </row>
    <row r="89" spans="1:4" s="14" customFormat="1" ht="12" customHeight="1" x14ac:dyDescent="0.25">
      <c r="A89" s="38" t="s">
        <v>165</v>
      </c>
      <c r="B89" s="19" t="s">
        <v>166</v>
      </c>
      <c r="C89" s="29"/>
      <c r="D89" s="29"/>
    </row>
    <row r="90" spans="1:4" s="14" customFormat="1" ht="12" customHeight="1" thickBot="1" x14ac:dyDescent="0.3">
      <c r="A90" s="39" t="s">
        <v>167</v>
      </c>
      <c r="B90" s="23" t="s">
        <v>168</v>
      </c>
      <c r="C90" s="29"/>
      <c r="D90" s="29"/>
    </row>
    <row r="91" spans="1:4" s="14" customFormat="1" ht="12" customHeight="1" thickBot="1" x14ac:dyDescent="0.3">
      <c r="A91" s="33" t="s">
        <v>169</v>
      </c>
      <c r="B91" s="24" t="s">
        <v>170</v>
      </c>
      <c r="C91" s="40"/>
      <c r="D91" s="40"/>
    </row>
    <row r="92" spans="1:4" s="14" customFormat="1" ht="13.5" customHeight="1" thickBot="1" x14ac:dyDescent="0.3">
      <c r="A92" s="33" t="s">
        <v>171</v>
      </c>
      <c r="B92" s="24" t="s">
        <v>172</v>
      </c>
      <c r="C92" s="40"/>
      <c r="D92" s="40"/>
    </row>
    <row r="93" spans="1:4" s="14" customFormat="1" ht="15.75" customHeight="1" thickBot="1" x14ac:dyDescent="0.3">
      <c r="A93" s="33" t="s">
        <v>173</v>
      </c>
      <c r="B93" s="41" t="s">
        <v>174</v>
      </c>
      <c r="C93" s="27">
        <f>+C70+C74+C79+C82+C86+C92+C91</f>
        <v>16187649</v>
      </c>
      <c r="D93" s="27">
        <f>+D70+D74+D79+D82+D86+D92+D91</f>
        <v>16187649</v>
      </c>
    </row>
    <row r="94" spans="1:4" s="14" customFormat="1" ht="25.5" customHeight="1" thickBot="1" x14ac:dyDescent="0.3">
      <c r="A94" s="42" t="s">
        <v>175</v>
      </c>
      <c r="B94" s="43" t="s">
        <v>176</v>
      </c>
      <c r="C94" s="27">
        <f>+C69+C93</f>
        <v>175107101</v>
      </c>
      <c r="D94" s="27">
        <f>+D69+D93</f>
        <v>228719443</v>
      </c>
    </row>
    <row r="95" spans="1:4" s="14" customFormat="1" ht="15.15" customHeight="1" x14ac:dyDescent="0.25">
      <c r="A95" s="44"/>
      <c r="B95" s="45"/>
      <c r="C95" s="46"/>
    </row>
    <row r="96" spans="1:4" ht="16.5" customHeight="1" x14ac:dyDescent="0.3">
      <c r="A96" s="297" t="s">
        <v>177</v>
      </c>
      <c r="B96" s="297"/>
      <c r="C96" s="297"/>
      <c r="D96" s="297"/>
    </row>
    <row r="97" spans="1:4" s="48" customFormat="1" ht="16.5" customHeight="1" thickBot="1" x14ac:dyDescent="0.35">
      <c r="A97" s="298" t="s">
        <v>178</v>
      </c>
      <c r="B97" s="298"/>
      <c r="C97" s="47"/>
    </row>
    <row r="98" spans="1:4" x14ac:dyDescent="0.3">
      <c r="A98" s="291" t="s">
        <v>2</v>
      </c>
      <c r="B98" s="293" t="s">
        <v>179</v>
      </c>
      <c r="C98" s="295" t="str">
        <f>+CONCATENATE(LEFT([1]Z_ÖSSZEFÜGGÉSEK!A6,4),". évi")</f>
        <v>2018. évi</v>
      </c>
      <c r="D98" s="296"/>
    </row>
    <row r="99" spans="1:4" ht="23.4" thickBot="1" x14ac:dyDescent="0.35">
      <c r="A99" s="292"/>
      <c r="B99" s="294"/>
      <c r="C99" s="6" t="s">
        <v>4</v>
      </c>
      <c r="D99" s="7" t="s">
        <v>5</v>
      </c>
    </row>
    <row r="100" spans="1:4" s="10" customFormat="1" ht="12" customHeight="1" thickBot="1" x14ac:dyDescent="0.25">
      <c r="A100" s="49" t="s">
        <v>6</v>
      </c>
      <c r="B100" s="50" t="s">
        <v>7</v>
      </c>
      <c r="C100" s="50" t="s">
        <v>8</v>
      </c>
      <c r="D100" s="50" t="s">
        <v>9</v>
      </c>
    </row>
    <row r="101" spans="1:4" ht="12" customHeight="1" thickBot="1" x14ac:dyDescent="0.35">
      <c r="A101" s="51" t="s">
        <v>10</v>
      </c>
      <c r="B101" s="52" t="s">
        <v>180</v>
      </c>
      <c r="C101" s="53">
        <f>C102+C103+C104+C105+C106+C119</f>
        <v>163050544</v>
      </c>
      <c r="D101" s="53">
        <f>D102+D103+D104+D105+D106+D119</f>
        <v>211483752</v>
      </c>
    </row>
    <row r="102" spans="1:4" ht="12" customHeight="1" x14ac:dyDescent="0.3">
      <c r="A102" s="54" t="s">
        <v>12</v>
      </c>
      <c r="B102" s="55" t="s">
        <v>181</v>
      </c>
      <c r="C102" s="56">
        <v>81180361</v>
      </c>
      <c r="D102" s="56">
        <v>108967130</v>
      </c>
    </row>
    <row r="103" spans="1:4" ht="12" customHeight="1" x14ac:dyDescent="0.3">
      <c r="A103" s="18" t="s">
        <v>14</v>
      </c>
      <c r="B103" s="57" t="s">
        <v>182</v>
      </c>
      <c r="C103" s="20">
        <v>11978577</v>
      </c>
      <c r="D103" s="20">
        <v>17836934</v>
      </c>
    </row>
    <row r="104" spans="1:4" ht="12" customHeight="1" x14ac:dyDescent="0.3">
      <c r="A104" s="18" t="s">
        <v>16</v>
      </c>
      <c r="B104" s="57" t="s">
        <v>183</v>
      </c>
      <c r="C104" s="25">
        <v>59585990</v>
      </c>
      <c r="D104" s="25">
        <v>61072325</v>
      </c>
    </row>
    <row r="105" spans="1:4" ht="12" customHeight="1" x14ac:dyDescent="0.3">
      <c r="A105" s="18" t="s">
        <v>18</v>
      </c>
      <c r="B105" s="58" t="s">
        <v>184</v>
      </c>
      <c r="C105" s="25">
        <v>8600000</v>
      </c>
      <c r="D105" s="25">
        <v>16194304</v>
      </c>
    </row>
    <row r="106" spans="1:4" ht="12" customHeight="1" x14ac:dyDescent="0.3">
      <c r="A106" s="18" t="s">
        <v>185</v>
      </c>
      <c r="B106" s="59" t="s">
        <v>186</v>
      </c>
      <c r="C106" s="25">
        <v>1705616</v>
      </c>
      <c r="D106" s="25">
        <v>7413059</v>
      </c>
    </row>
    <row r="107" spans="1:4" ht="12" customHeight="1" x14ac:dyDescent="0.3">
      <c r="A107" s="18" t="s">
        <v>22</v>
      </c>
      <c r="B107" s="57" t="s">
        <v>187</v>
      </c>
      <c r="C107" s="25"/>
      <c r="D107" s="25">
        <v>5205894</v>
      </c>
    </row>
    <row r="108" spans="1:4" ht="12" customHeight="1" x14ac:dyDescent="0.3">
      <c r="A108" s="18" t="s">
        <v>188</v>
      </c>
      <c r="B108" s="60" t="s">
        <v>189</v>
      </c>
      <c r="C108" s="25"/>
      <c r="D108" s="25"/>
    </row>
    <row r="109" spans="1:4" ht="12" customHeight="1" x14ac:dyDescent="0.3">
      <c r="A109" s="18" t="s">
        <v>190</v>
      </c>
      <c r="B109" s="60" t="s">
        <v>191</v>
      </c>
      <c r="C109" s="25"/>
      <c r="D109" s="25"/>
    </row>
    <row r="110" spans="1:4" ht="12" customHeight="1" x14ac:dyDescent="0.3">
      <c r="A110" s="18" t="s">
        <v>192</v>
      </c>
      <c r="B110" s="61" t="s">
        <v>193</v>
      </c>
      <c r="C110" s="25"/>
      <c r="D110" s="25"/>
    </row>
    <row r="111" spans="1:4" ht="12" customHeight="1" x14ac:dyDescent="0.3">
      <c r="A111" s="18" t="s">
        <v>194</v>
      </c>
      <c r="B111" s="62" t="s">
        <v>195</v>
      </c>
      <c r="C111" s="25"/>
      <c r="D111" s="25"/>
    </row>
    <row r="112" spans="1:4" ht="12" customHeight="1" x14ac:dyDescent="0.3">
      <c r="A112" s="18" t="s">
        <v>196</v>
      </c>
      <c r="B112" s="62" t="s">
        <v>197</v>
      </c>
      <c r="C112" s="25"/>
      <c r="D112" s="25"/>
    </row>
    <row r="113" spans="1:4" ht="12" customHeight="1" x14ac:dyDescent="0.3">
      <c r="A113" s="18" t="s">
        <v>198</v>
      </c>
      <c r="B113" s="61" t="s">
        <v>199</v>
      </c>
      <c r="C113" s="25">
        <v>605616</v>
      </c>
      <c r="D113" s="25">
        <v>632505</v>
      </c>
    </row>
    <row r="114" spans="1:4" ht="12" customHeight="1" x14ac:dyDescent="0.3">
      <c r="A114" s="18" t="s">
        <v>200</v>
      </c>
      <c r="B114" s="61" t="s">
        <v>201</v>
      </c>
      <c r="C114" s="25"/>
      <c r="D114" s="25"/>
    </row>
    <row r="115" spans="1:4" ht="12" customHeight="1" x14ac:dyDescent="0.3">
      <c r="A115" s="18" t="s">
        <v>202</v>
      </c>
      <c r="B115" s="62" t="s">
        <v>203</v>
      </c>
      <c r="C115" s="25"/>
      <c r="D115" s="25"/>
    </row>
    <row r="116" spans="1:4" ht="12" customHeight="1" x14ac:dyDescent="0.3">
      <c r="A116" s="63" t="s">
        <v>204</v>
      </c>
      <c r="B116" s="60" t="s">
        <v>205</v>
      </c>
      <c r="C116" s="25"/>
      <c r="D116" s="25"/>
    </row>
    <row r="117" spans="1:4" ht="12" customHeight="1" x14ac:dyDescent="0.3">
      <c r="A117" s="18" t="s">
        <v>206</v>
      </c>
      <c r="B117" s="60" t="s">
        <v>207</v>
      </c>
      <c r="C117" s="25"/>
      <c r="D117" s="25"/>
    </row>
    <row r="118" spans="1:4" ht="12" customHeight="1" x14ac:dyDescent="0.3">
      <c r="A118" s="22" t="s">
        <v>208</v>
      </c>
      <c r="B118" s="60" t="s">
        <v>209</v>
      </c>
      <c r="C118" s="25">
        <v>1100000</v>
      </c>
      <c r="D118" s="25">
        <v>1574660</v>
      </c>
    </row>
    <row r="119" spans="1:4" ht="12" customHeight="1" x14ac:dyDescent="0.3">
      <c r="A119" s="18" t="s">
        <v>210</v>
      </c>
      <c r="B119" s="58" t="s">
        <v>211</v>
      </c>
      <c r="C119" s="20"/>
      <c r="D119" s="20"/>
    </row>
    <row r="120" spans="1:4" ht="12" customHeight="1" x14ac:dyDescent="0.3">
      <c r="A120" s="18" t="s">
        <v>212</v>
      </c>
      <c r="B120" s="57" t="s">
        <v>213</v>
      </c>
      <c r="C120" s="20"/>
      <c r="D120" s="20"/>
    </row>
    <row r="121" spans="1:4" ht="12" customHeight="1" thickBot="1" x14ac:dyDescent="0.35">
      <c r="A121" s="64" t="s">
        <v>214</v>
      </c>
      <c r="B121" s="65" t="s">
        <v>215</v>
      </c>
      <c r="C121" s="66"/>
      <c r="D121" s="66"/>
    </row>
    <row r="122" spans="1:4" ht="12" customHeight="1" thickBot="1" x14ac:dyDescent="0.35">
      <c r="A122" s="67" t="s">
        <v>24</v>
      </c>
      <c r="B122" s="68" t="s">
        <v>216</v>
      </c>
      <c r="C122" s="69">
        <f>+C123+C125+C127</f>
        <v>12056557</v>
      </c>
      <c r="D122" s="13">
        <f>+D123+D125+D127</f>
        <v>14837760</v>
      </c>
    </row>
    <row r="123" spans="1:4" ht="12" customHeight="1" x14ac:dyDescent="0.3">
      <c r="A123" s="15" t="s">
        <v>26</v>
      </c>
      <c r="B123" s="57" t="s">
        <v>217</v>
      </c>
      <c r="C123" s="17">
        <v>10807332</v>
      </c>
      <c r="D123" s="70">
        <v>12984615</v>
      </c>
    </row>
    <row r="124" spans="1:4" ht="12" customHeight="1" x14ac:dyDescent="0.3">
      <c r="A124" s="15" t="s">
        <v>28</v>
      </c>
      <c r="B124" s="71" t="s">
        <v>218</v>
      </c>
      <c r="C124" s="17"/>
      <c r="D124" s="70"/>
    </row>
    <row r="125" spans="1:4" ht="12" customHeight="1" x14ac:dyDescent="0.3">
      <c r="A125" s="15" t="s">
        <v>30</v>
      </c>
      <c r="B125" s="71" t="s">
        <v>219</v>
      </c>
      <c r="C125" s="20">
        <v>1249225</v>
      </c>
      <c r="D125" s="72">
        <v>1853145</v>
      </c>
    </row>
    <row r="126" spans="1:4" ht="12" customHeight="1" x14ac:dyDescent="0.3">
      <c r="A126" s="15" t="s">
        <v>32</v>
      </c>
      <c r="B126" s="71" t="s">
        <v>220</v>
      </c>
      <c r="C126" s="20"/>
      <c r="D126" s="72"/>
    </row>
    <row r="127" spans="1:4" ht="12" customHeight="1" x14ac:dyDescent="0.3">
      <c r="A127" s="15" t="s">
        <v>34</v>
      </c>
      <c r="B127" s="23" t="s">
        <v>221</v>
      </c>
      <c r="C127" s="20"/>
      <c r="D127" s="72"/>
    </row>
    <row r="128" spans="1:4" ht="12" customHeight="1" x14ac:dyDescent="0.3">
      <c r="A128" s="15" t="s">
        <v>36</v>
      </c>
      <c r="B128" s="21" t="s">
        <v>222</v>
      </c>
      <c r="C128" s="20"/>
      <c r="D128" s="72"/>
    </row>
    <row r="129" spans="1:4" ht="12" customHeight="1" x14ac:dyDescent="0.3">
      <c r="A129" s="15" t="s">
        <v>223</v>
      </c>
      <c r="B129" s="73" t="s">
        <v>224</v>
      </c>
      <c r="C129" s="20"/>
      <c r="D129" s="72"/>
    </row>
    <row r="130" spans="1:4" x14ac:dyDescent="0.3">
      <c r="A130" s="15" t="s">
        <v>225</v>
      </c>
      <c r="B130" s="62" t="s">
        <v>197</v>
      </c>
      <c r="C130" s="20"/>
      <c r="D130" s="72"/>
    </row>
    <row r="131" spans="1:4" ht="12" customHeight="1" x14ac:dyDescent="0.3">
      <c r="A131" s="15" t="s">
        <v>226</v>
      </c>
      <c r="B131" s="62" t="s">
        <v>227</v>
      </c>
      <c r="C131" s="20"/>
      <c r="D131" s="72"/>
    </row>
    <row r="132" spans="1:4" ht="12" customHeight="1" x14ac:dyDescent="0.3">
      <c r="A132" s="15" t="s">
        <v>228</v>
      </c>
      <c r="B132" s="62" t="s">
        <v>229</v>
      </c>
      <c r="C132" s="20"/>
      <c r="D132" s="72"/>
    </row>
    <row r="133" spans="1:4" ht="12" customHeight="1" x14ac:dyDescent="0.3">
      <c r="A133" s="15" t="s">
        <v>230</v>
      </c>
      <c r="B133" s="62" t="s">
        <v>203</v>
      </c>
      <c r="C133" s="20"/>
      <c r="D133" s="72"/>
    </row>
    <row r="134" spans="1:4" ht="12" customHeight="1" x14ac:dyDescent="0.3">
      <c r="A134" s="15" t="s">
        <v>231</v>
      </c>
      <c r="B134" s="62" t="s">
        <v>232</v>
      </c>
      <c r="C134" s="20"/>
      <c r="D134" s="72"/>
    </row>
    <row r="135" spans="1:4" ht="16.2" thickBot="1" x14ac:dyDescent="0.35">
      <c r="A135" s="63" t="s">
        <v>233</v>
      </c>
      <c r="B135" s="62" t="s">
        <v>234</v>
      </c>
      <c r="C135" s="25"/>
      <c r="D135" s="74"/>
    </row>
    <row r="136" spans="1:4" ht="12" customHeight="1" thickBot="1" x14ac:dyDescent="0.35">
      <c r="A136" s="11" t="s">
        <v>38</v>
      </c>
      <c r="B136" s="75" t="s">
        <v>235</v>
      </c>
      <c r="C136" s="13">
        <f>+C101+C122</f>
        <v>175107101</v>
      </c>
      <c r="D136" s="76">
        <f>+D101+D122</f>
        <v>226321512</v>
      </c>
    </row>
    <row r="137" spans="1:4" ht="12" customHeight="1" thickBot="1" x14ac:dyDescent="0.35">
      <c r="A137" s="11" t="s">
        <v>236</v>
      </c>
      <c r="B137" s="75" t="s">
        <v>237</v>
      </c>
      <c r="C137" s="13">
        <f>+C138+C139+C140</f>
        <v>0</v>
      </c>
      <c r="D137" s="76">
        <f>+D138+D139+D140</f>
        <v>0</v>
      </c>
    </row>
    <row r="138" spans="1:4" ht="12" customHeight="1" x14ac:dyDescent="0.3">
      <c r="A138" s="15" t="s">
        <v>54</v>
      </c>
      <c r="B138" s="71" t="s">
        <v>238</v>
      </c>
      <c r="C138" s="20"/>
      <c r="D138" s="72"/>
    </row>
    <row r="139" spans="1:4" ht="12" customHeight="1" x14ac:dyDescent="0.3">
      <c r="A139" s="15" t="s">
        <v>56</v>
      </c>
      <c r="B139" s="71" t="s">
        <v>239</v>
      </c>
      <c r="C139" s="20"/>
      <c r="D139" s="72"/>
    </row>
    <row r="140" spans="1:4" ht="12" customHeight="1" thickBot="1" x14ac:dyDescent="0.35">
      <c r="A140" s="63" t="s">
        <v>58</v>
      </c>
      <c r="B140" s="71" t="s">
        <v>240</v>
      </c>
      <c r="C140" s="20"/>
      <c r="D140" s="72"/>
    </row>
    <row r="141" spans="1:4" ht="12" customHeight="1" thickBot="1" x14ac:dyDescent="0.35">
      <c r="A141" s="11" t="s">
        <v>69</v>
      </c>
      <c r="B141" s="75" t="s">
        <v>241</v>
      </c>
      <c r="C141" s="13">
        <f>SUM(C142:C147)</f>
        <v>0</v>
      </c>
      <c r="D141" s="76">
        <f>SUM(D142:D147)</f>
        <v>0</v>
      </c>
    </row>
    <row r="142" spans="1:4" ht="12" customHeight="1" x14ac:dyDescent="0.3">
      <c r="A142" s="15" t="s">
        <v>71</v>
      </c>
      <c r="B142" s="77" t="s">
        <v>242</v>
      </c>
      <c r="C142" s="20"/>
      <c r="D142" s="72"/>
    </row>
    <row r="143" spans="1:4" ht="12" customHeight="1" x14ac:dyDescent="0.3">
      <c r="A143" s="15" t="s">
        <v>73</v>
      </c>
      <c r="B143" s="77" t="s">
        <v>243</v>
      </c>
      <c r="C143" s="20"/>
      <c r="D143" s="72"/>
    </row>
    <row r="144" spans="1:4" ht="12" customHeight="1" x14ac:dyDescent="0.3">
      <c r="A144" s="15" t="s">
        <v>75</v>
      </c>
      <c r="B144" s="77" t="s">
        <v>244</v>
      </c>
      <c r="C144" s="20"/>
      <c r="D144" s="72"/>
    </row>
    <row r="145" spans="1:4" ht="12" customHeight="1" x14ac:dyDescent="0.3">
      <c r="A145" s="15" t="s">
        <v>77</v>
      </c>
      <c r="B145" s="77" t="s">
        <v>245</v>
      </c>
      <c r="C145" s="20"/>
      <c r="D145" s="72"/>
    </row>
    <row r="146" spans="1:4" ht="12" customHeight="1" x14ac:dyDescent="0.3">
      <c r="A146" s="15" t="s">
        <v>79</v>
      </c>
      <c r="B146" s="77" t="s">
        <v>246</v>
      </c>
      <c r="C146" s="20"/>
      <c r="D146" s="72"/>
    </row>
    <row r="147" spans="1:4" ht="12" customHeight="1" thickBot="1" x14ac:dyDescent="0.35">
      <c r="A147" s="64" t="s">
        <v>81</v>
      </c>
      <c r="B147" s="78" t="s">
        <v>247</v>
      </c>
      <c r="C147" s="66"/>
      <c r="D147" s="79"/>
    </row>
    <row r="148" spans="1:4" ht="12" customHeight="1" thickBot="1" x14ac:dyDescent="0.35">
      <c r="A148" s="11" t="s">
        <v>93</v>
      </c>
      <c r="B148" s="75" t="s">
        <v>248</v>
      </c>
      <c r="C148" s="27">
        <f>+C149+C150+C151+C152</f>
        <v>0</v>
      </c>
      <c r="D148" s="80">
        <f>+D149+D150+D151+D152</f>
        <v>2397931</v>
      </c>
    </row>
    <row r="149" spans="1:4" ht="12" customHeight="1" x14ac:dyDescent="0.3">
      <c r="A149" s="15" t="s">
        <v>95</v>
      </c>
      <c r="B149" s="77" t="s">
        <v>249</v>
      </c>
      <c r="C149" s="20"/>
      <c r="D149" s="72"/>
    </row>
    <row r="150" spans="1:4" ht="12" customHeight="1" x14ac:dyDescent="0.3">
      <c r="A150" s="15" t="s">
        <v>97</v>
      </c>
      <c r="B150" s="77" t="s">
        <v>250</v>
      </c>
      <c r="C150" s="20"/>
      <c r="D150" s="72">
        <v>2397931</v>
      </c>
    </row>
    <row r="151" spans="1:4" ht="12" customHeight="1" x14ac:dyDescent="0.3">
      <c r="A151" s="15" t="s">
        <v>99</v>
      </c>
      <c r="B151" s="77" t="s">
        <v>251</v>
      </c>
      <c r="C151" s="20"/>
      <c r="D151" s="72"/>
    </row>
    <row r="152" spans="1:4" ht="12" customHeight="1" thickBot="1" x14ac:dyDescent="0.35">
      <c r="A152" s="63" t="s">
        <v>101</v>
      </c>
      <c r="B152" s="81" t="s">
        <v>252</v>
      </c>
      <c r="C152" s="20"/>
      <c r="D152" s="72"/>
    </row>
    <row r="153" spans="1:4" ht="12" customHeight="1" thickBot="1" x14ac:dyDescent="0.35">
      <c r="A153" s="11" t="s">
        <v>253</v>
      </c>
      <c r="B153" s="75" t="s">
        <v>254</v>
      </c>
      <c r="C153" s="82">
        <f>SUM(C154:C158)</f>
        <v>0</v>
      </c>
      <c r="D153" s="83">
        <f>SUM(D154:D158)</f>
        <v>0</v>
      </c>
    </row>
    <row r="154" spans="1:4" ht="12" customHeight="1" x14ac:dyDescent="0.3">
      <c r="A154" s="15" t="s">
        <v>107</v>
      </c>
      <c r="B154" s="77" t="s">
        <v>255</v>
      </c>
      <c r="C154" s="20"/>
      <c r="D154" s="72"/>
    </row>
    <row r="155" spans="1:4" ht="12" customHeight="1" x14ac:dyDescent="0.3">
      <c r="A155" s="15" t="s">
        <v>109</v>
      </c>
      <c r="B155" s="77" t="s">
        <v>256</v>
      </c>
      <c r="C155" s="20"/>
      <c r="D155" s="72"/>
    </row>
    <row r="156" spans="1:4" ht="12" customHeight="1" x14ac:dyDescent="0.3">
      <c r="A156" s="15" t="s">
        <v>111</v>
      </c>
      <c r="B156" s="77" t="s">
        <v>257</v>
      </c>
      <c r="C156" s="20"/>
      <c r="D156" s="72"/>
    </row>
    <row r="157" spans="1:4" ht="12" customHeight="1" x14ac:dyDescent="0.3">
      <c r="A157" s="15" t="s">
        <v>113</v>
      </c>
      <c r="B157" s="77" t="s">
        <v>258</v>
      </c>
      <c r="C157" s="20"/>
      <c r="D157" s="72"/>
    </row>
    <row r="158" spans="1:4" ht="12" customHeight="1" thickBot="1" x14ac:dyDescent="0.35">
      <c r="A158" s="15" t="s">
        <v>259</v>
      </c>
      <c r="B158" s="77" t="s">
        <v>260</v>
      </c>
      <c r="C158" s="20"/>
      <c r="D158" s="72"/>
    </row>
    <row r="159" spans="1:4" ht="12" customHeight="1" thickBot="1" x14ac:dyDescent="0.35">
      <c r="A159" s="11" t="s">
        <v>115</v>
      </c>
      <c r="B159" s="75" t="s">
        <v>261</v>
      </c>
      <c r="C159" s="84"/>
      <c r="D159" s="85"/>
    </row>
    <row r="160" spans="1:4" ht="12" customHeight="1" thickBot="1" x14ac:dyDescent="0.35">
      <c r="A160" s="11" t="s">
        <v>262</v>
      </c>
      <c r="B160" s="75" t="s">
        <v>263</v>
      </c>
      <c r="C160" s="84"/>
      <c r="D160" s="85"/>
    </row>
    <row r="161" spans="1:8" ht="15.15" customHeight="1" thickBot="1" x14ac:dyDescent="0.35">
      <c r="A161" s="11" t="s">
        <v>264</v>
      </c>
      <c r="B161" s="75" t="s">
        <v>265</v>
      </c>
      <c r="C161" s="86">
        <f>+C137+C141+C148+C153+C159+C160</f>
        <v>0</v>
      </c>
      <c r="D161" s="87">
        <f>+D137+D141+D148+D153+D159+D160</f>
        <v>2397931</v>
      </c>
      <c r="E161" s="88"/>
      <c r="F161" s="89"/>
      <c r="G161" s="89"/>
      <c r="H161" s="89"/>
    </row>
    <row r="162" spans="1:8" s="14" customFormat="1" ht="12.9" customHeight="1" thickBot="1" x14ac:dyDescent="0.3">
      <c r="A162" s="90" t="s">
        <v>266</v>
      </c>
      <c r="B162" s="91" t="s">
        <v>267</v>
      </c>
      <c r="C162" s="86">
        <f>+C136+C161</f>
        <v>175107101</v>
      </c>
      <c r="D162" s="87">
        <f>+D136+D161</f>
        <v>228719443</v>
      </c>
    </row>
    <row r="163" spans="1:8" x14ac:dyDescent="0.3">
      <c r="C163" s="93">
        <f>C94-C162</f>
        <v>0</v>
      </c>
      <c r="D163" s="93">
        <f>D94-D162</f>
        <v>0</v>
      </c>
    </row>
    <row r="164" spans="1:8" x14ac:dyDescent="0.3">
      <c r="A164" s="289" t="s">
        <v>268</v>
      </c>
      <c r="B164" s="289"/>
      <c r="C164" s="289"/>
      <c r="D164" s="289"/>
    </row>
    <row r="165" spans="1:8" ht="15.15" customHeight="1" thickBot="1" x14ac:dyDescent="0.35">
      <c r="A165" s="290" t="s">
        <v>269</v>
      </c>
      <c r="B165" s="290"/>
      <c r="C165" s="94"/>
    </row>
    <row r="166" spans="1:8" ht="25.5" customHeight="1" thickBot="1" x14ac:dyDescent="0.35">
      <c r="A166" s="11">
        <v>1</v>
      </c>
      <c r="B166" s="95" t="s">
        <v>270</v>
      </c>
      <c r="C166" s="96">
        <f>+C69-C136</f>
        <v>-16187649</v>
      </c>
      <c r="D166" s="13">
        <f>+D69-D136</f>
        <v>-13789718</v>
      </c>
    </row>
    <row r="167" spans="1:8" ht="32.4" customHeight="1" thickBot="1" x14ac:dyDescent="0.35">
      <c r="A167" s="11" t="s">
        <v>24</v>
      </c>
      <c r="B167" s="95" t="s">
        <v>271</v>
      </c>
      <c r="C167" s="13">
        <f>+C93-C161</f>
        <v>16187649</v>
      </c>
      <c r="D167" s="13">
        <f>+D93-D161</f>
        <v>13789718</v>
      </c>
    </row>
  </sheetData>
  <mergeCells count="16">
    <mergeCell ref="A164:D164"/>
    <mergeCell ref="A165:B165"/>
    <mergeCell ref="A8:A9"/>
    <mergeCell ref="B8:B9"/>
    <mergeCell ref="C8:D8"/>
    <mergeCell ref="A96:D96"/>
    <mergeCell ref="A97:B97"/>
    <mergeCell ref="A98:A99"/>
    <mergeCell ref="B98:B99"/>
    <mergeCell ref="C98:D98"/>
    <mergeCell ref="A7:B7"/>
    <mergeCell ref="B1:D1"/>
    <mergeCell ref="A2:D2"/>
    <mergeCell ref="A3:D3"/>
    <mergeCell ref="A4:D4"/>
    <mergeCell ref="A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workbookViewId="0">
      <selection activeCell="A3" sqref="A3:D3"/>
    </sheetView>
  </sheetViews>
  <sheetFormatPr defaultRowHeight="15.6" x14ac:dyDescent="0.3"/>
  <cols>
    <col min="1" max="1" width="8.109375" style="92" customWidth="1"/>
    <col min="2" max="2" width="56.44140625" style="92" customWidth="1"/>
    <col min="3" max="3" width="15.33203125" style="97" customWidth="1"/>
    <col min="4" max="4" width="15.33203125" style="2" customWidth="1"/>
    <col min="5" max="255" width="9.109375" style="2"/>
    <col min="256" max="256" width="8.109375" style="2" customWidth="1"/>
    <col min="257" max="257" width="56.44140625" style="2" customWidth="1"/>
    <col min="258" max="260" width="15.33203125" style="2" customWidth="1"/>
    <col min="261" max="511" width="9.109375" style="2"/>
    <col min="512" max="512" width="8.109375" style="2" customWidth="1"/>
    <col min="513" max="513" width="56.44140625" style="2" customWidth="1"/>
    <col min="514" max="516" width="15.33203125" style="2" customWidth="1"/>
    <col min="517" max="767" width="9.109375" style="2"/>
    <col min="768" max="768" width="8.109375" style="2" customWidth="1"/>
    <col min="769" max="769" width="56.44140625" style="2" customWidth="1"/>
    <col min="770" max="772" width="15.33203125" style="2" customWidth="1"/>
    <col min="773" max="1023" width="9.109375" style="2"/>
    <col min="1024" max="1024" width="8.109375" style="2" customWidth="1"/>
    <col min="1025" max="1025" width="56.44140625" style="2" customWidth="1"/>
    <col min="1026" max="1028" width="15.33203125" style="2" customWidth="1"/>
    <col min="1029" max="1279" width="9.109375" style="2"/>
    <col min="1280" max="1280" width="8.109375" style="2" customWidth="1"/>
    <col min="1281" max="1281" width="56.44140625" style="2" customWidth="1"/>
    <col min="1282" max="1284" width="15.33203125" style="2" customWidth="1"/>
    <col min="1285" max="1535" width="9.109375" style="2"/>
    <col min="1536" max="1536" width="8.109375" style="2" customWidth="1"/>
    <col min="1537" max="1537" width="56.44140625" style="2" customWidth="1"/>
    <col min="1538" max="1540" width="15.33203125" style="2" customWidth="1"/>
    <col min="1541" max="1791" width="9.109375" style="2"/>
    <col min="1792" max="1792" width="8.109375" style="2" customWidth="1"/>
    <col min="1793" max="1793" width="56.44140625" style="2" customWidth="1"/>
    <col min="1794" max="1796" width="15.33203125" style="2" customWidth="1"/>
    <col min="1797" max="2047" width="9.109375" style="2"/>
    <col min="2048" max="2048" width="8.109375" style="2" customWidth="1"/>
    <col min="2049" max="2049" width="56.44140625" style="2" customWidth="1"/>
    <col min="2050" max="2052" width="15.33203125" style="2" customWidth="1"/>
    <col min="2053" max="2303" width="9.109375" style="2"/>
    <col min="2304" max="2304" width="8.109375" style="2" customWidth="1"/>
    <col min="2305" max="2305" width="56.44140625" style="2" customWidth="1"/>
    <col min="2306" max="2308" width="15.33203125" style="2" customWidth="1"/>
    <col min="2309" max="2559" width="9.109375" style="2"/>
    <col min="2560" max="2560" width="8.109375" style="2" customWidth="1"/>
    <col min="2561" max="2561" width="56.44140625" style="2" customWidth="1"/>
    <col min="2562" max="2564" width="15.33203125" style="2" customWidth="1"/>
    <col min="2565" max="2815" width="9.109375" style="2"/>
    <col min="2816" max="2816" width="8.109375" style="2" customWidth="1"/>
    <col min="2817" max="2817" width="56.44140625" style="2" customWidth="1"/>
    <col min="2818" max="2820" width="15.33203125" style="2" customWidth="1"/>
    <col min="2821" max="3071" width="9.109375" style="2"/>
    <col min="3072" max="3072" width="8.109375" style="2" customWidth="1"/>
    <col min="3073" max="3073" width="56.44140625" style="2" customWidth="1"/>
    <col min="3074" max="3076" width="15.33203125" style="2" customWidth="1"/>
    <col min="3077" max="3327" width="9.109375" style="2"/>
    <col min="3328" max="3328" width="8.109375" style="2" customWidth="1"/>
    <col min="3329" max="3329" width="56.44140625" style="2" customWidth="1"/>
    <col min="3330" max="3332" width="15.33203125" style="2" customWidth="1"/>
    <col min="3333" max="3583" width="9.109375" style="2"/>
    <col min="3584" max="3584" width="8.109375" style="2" customWidth="1"/>
    <col min="3585" max="3585" width="56.44140625" style="2" customWidth="1"/>
    <col min="3586" max="3588" width="15.33203125" style="2" customWidth="1"/>
    <col min="3589" max="3839" width="9.109375" style="2"/>
    <col min="3840" max="3840" width="8.109375" style="2" customWidth="1"/>
    <col min="3841" max="3841" width="56.44140625" style="2" customWidth="1"/>
    <col min="3842" max="3844" width="15.33203125" style="2" customWidth="1"/>
    <col min="3845" max="4095" width="9.109375" style="2"/>
    <col min="4096" max="4096" width="8.109375" style="2" customWidth="1"/>
    <col min="4097" max="4097" width="56.44140625" style="2" customWidth="1"/>
    <col min="4098" max="4100" width="15.33203125" style="2" customWidth="1"/>
    <col min="4101" max="4351" width="9.109375" style="2"/>
    <col min="4352" max="4352" width="8.109375" style="2" customWidth="1"/>
    <col min="4353" max="4353" width="56.44140625" style="2" customWidth="1"/>
    <col min="4354" max="4356" width="15.33203125" style="2" customWidth="1"/>
    <col min="4357" max="4607" width="9.109375" style="2"/>
    <col min="4608" max="4608" width="8.109375" style="2" customWidth="1"/>
    <col min="4609" max="4609" width="56.44140625" style="2" customWidth="1"/>
    <col min="4610" max="4612" width="15.33203125" style="2" customWidth="1"/>
    <col min="4613" max="4863" width="9.109375" style="2"/>
    <col min="4864" max="4864" width="8.109375" style="2" customWidth="1"/>
    <col min="4865" max="4865" width="56.44140625" style="2" customWidth="1"/>
    <col min="4866" max="4868" width="15.33203125" style="2" customWidth="1"/>
    <col min="4869" max="5119" width="9.109375" style="2"/>
    <col min="5120" max="5120" width="8.109375" style="2" customWidth="1"/>
    <col min="5121" max="5121" width="56.44140625" style="2" customWidth="1"/>
    <col min="5122" max="5124" width="15.33203125" style="2" customWidth="1"/>
    <col min="5125" max="5375" width="9.109375" style="2"/>
    <col min="5376" max="5376" width="8.109375" style="2" customWidth="1"/>
    <col min="5377" max="5377" width="56.44140625" style="2" customWidth="1"/>
    <col min="5378" max="5380" width="15.33203125" style="2" customWidth="1"/>
    <col min="5381" max="5631" width="9.109375" style="2"/>
    <col min="5632" max="5632" width="8.109375" style="2" customWidth="1"/>
    <col min="5633" max="5633" width="56.44140625" style="2" customWidth="1"/>
    <col min="5634" max="5636" width="15.33203125" style="2" customWidth="1"/>
    <col min="5637" max="5887" width="9.109375" style="2"/>
    <col min="5888" max="5888" width="8.109375" style="2" customWidth="1"/>
    <col min="5889" max="5889" width="56.44140625" style="2" customWidth="1"/>
    <col min="5890" max="5892" width="15.33203125" style="2" customWidth="1"/>
    <col min="5893" max="6143" width="9.109375" style="2"/>
    <col min="6144" max="6144" width="8.109375" style="2" customWidth="1"/>
    <col min="6145" max="6145" width="56.44140625" style="2" customWidth="1"/>
    <col min="6146" max="6148" width="15.33203125" style="2" customWidth="1"/>
    <col min="6149" max="6399" width="9.109375" style="2"/>
    <col min="6400" max="6400" width="8.109375" style="2" customWidth="1"/>
    <col min="6401" max="6401" width="56.44140625" style="2" customWidth="1"/>
    <col min="6402" max="6404" width="15.33203125" style="2" customWidth="1"/>
    <col min="6405" max="6655" width="9.109375" style="2"/>
    <col min="6656" max="6656" width="8.109375" style="2" customWidth="1"/>
    <col min="6657" max="6657" width="56.44140625" style="2" customWidth="1"/>
    <col min="6658" max="6660" width="15.33203125" style="2" customWidth="1"/>
    <col min="6661" max="6911" width="9.109375" style="2"/>
    <col min="6912" max="6912" width="8.109375" style="2" customWidth="1"/>
    <col min="6913" max="6913" width="56.44140625" style="2" customWidth="1"/>
    <col min="6914" max="6916" width="15.33203125" style="2" customWidth="1"/>
    <col min="6917" max="7167" width="9.109375" style="2"/>
    <col min="7168" max="7168" width="8.109375" style="2" customWidth="1"/>
    <col min="7169" max="7169" width="56.44140625" style="2" customWidth="1"/>
    <col min="7170" max="7172" width="15.33203125" style="2" customWidth="1"/>
    <col min="7173" max="7423" width="9.109375" style="2"/>
    <col min="7424" max="7424" width="8.109375" style="2" customWidth="1"/>
    <col min="7425" max="7425" width="56.44140625" style="2" customWidth="1"/>
    <col min="7426" max="7428" width="15.33203125" style="2" customWidth="1"/>
    <col min="7429" max="7679" width="9.109375" style="2"/>
    <col min="7680" max="7680" width="8.109375" style="2" customWidth="1"/>
    <col min="7681" max="7681" width="56.44140625" style="2" customWidth="1"/>
    <col min="7682" max="7684" width="15.33203125" style="2" customWidth="1"/>
    <col min="7685" max="7935" width="9.109375" style="2"/>
    <col min="7936" max="7936" width="8.109375" style="2" customWidth="1"/>
    <col min="7937" max="7937" width="56.44140625" style="2" customWidth="1"/>
    <col min="7938" max="7940" width="15.33203125" style="2" customWidth="1"/>
    <col min="7941" max="8191" width="9.109375" style="2"/>
    <col min="8192" max="8192" width="8.109375" style="2" customWidth="1"/>
    <col min="8193" max="8193" width="56.44140625" style="2" customWidth="1"/>
    <col min="8194" max="8196" width="15.33203125" style="2" customWidth="1"/>
    <col min="8197" max="8447" width="9.109375" style="2"/>
    <col min="8448" max="8448" width="8.109375" style="2" customWidth="1"/>
    <col min="8449" max="8449" width="56.44140625" style="2" customWidth="1"/>
    <col min="8450" max="8452" width="15.33203125" style="2" customWidth="1"/>
    <col min="8453" max="8703" width="9.109375" style="2"/>
    <col min="8704" max="8704" width="8.109375" style="2" customWidth="1"/>
    <col min="8705" max="8705" width="56.44140625" style="2" customWidth="1"/>
    <col min="8706" max="8708" width="15.33203125" style="2" customWidth="1"/>
    <col min="8709" max="8959" width="9.109375" style="2"/>
    <col min="8960" max="8960" width="8.109375" style="2" customWidth="1"/>
    <col min="8961" max="8961" width="56.44140625" style="2" customWidth="1"/>
    <col min="8962" max="8964" width="15.33203125" style="2" customWidth="1"/>
    <col min="8965" max="9215" width="9.109375" style="2"/>
    <col min="9216" max="9216" width="8.109375" style="2" customWidth="1"/>
    <col min="9217" max="9217" width="56.44140625" style="2" customWidth="1"/>
    <col min="9218" max="9220" width="15.33203125" style="2" customWidth="1"/>
    <col min="9221" max="9471" width="9.109375" style="2"/>
    <col min="9472" max="9472" width="8.109375" style="2" customWidth="1"/>
    <col min="9473" max="9473" width="56.44140625" style="2" customWidth="1"/>
    <col min="9474" max="9476" width="15.33203125" style="2" customWidth="1"/>
    <col min="9477" max="9727" width="9.109375" style="2"/>
    <col min="9728" max="9728" width="8.109375" style="2" customWidth="1"/>
    <col min="9729" max="9729" width="56.44140625" style="2" customWidth="1"/>
    <col min="9730" max="9732" width="15.33203125" style="2" customWidth="1"/>
    <col min="9733" max="9983" width="9.109375" style="2"/>
    <col min="9984" max="9984" width="8.109375" style="2" customWidth="1"/>
    <col min="9985" max="9985" width="56.44140625" style="2" customWidth="1"/>
    <col min="9986" max="9988" width="15.33203125" style="2" customWidth="1"/>
    <col min="9989" max="10239" width="9.109375" style="2"/>
    <col min="10240" max="10240" width="8.109375" style="2" customWidth="1"/>
    <col min="10241" max="10241" width="56.44140625" style="2" customWidth="1"/>
    <col min="10242" max="10244" width="15.33203125" style="2" customWidth="1"/>
    <col min="10245" max="10495" width="9.109375" style="2"/>
    <col min="10496" max="10496" width="8.109375" style="2" customWidth="1"/>
    <col min="10497" max="10497" width="56.44140625" style="2" customWidth="1"/>
    <col min="10498" max="10500" width="15.33203125" style="2" customWidth="1"/>
    <col min="10501" max="10751" width="9.109375" style="2"/>
    <col min="10752" max="10752" width="8.109375" style="2" customWidth="1"/>
    <col min="10753" max="10753" width="56.44140625" style="2" customWidth="1"/>
    <col min="10754" max="10756" width="15.33203125" style="2" customWidth="1"/>
    <col min="10757" max="11007" width="9.109375" style="2"/>
    <col min="11008" max="11008" width="8.109375" style="2" customWidth="1"/>
    <col min="11009" max="11009" width="56.44140625" style="2" customWidth="1"/>
    <col min="11010" max="11012" width="15.33203125" style="2" customWidth="1"/>
    <col min="11013" max="11263" width="9.109375" style="2"/>
    <col min="11264" max="11264" width="8.109375" style="2" customWidth="1"/>
    <col min="11265" max="11265" width="56.44140625" style="2" customWidth="1"/>
    <col min="11266" max="11268" width="15.33203125" style="2" customWidth="1"/>
    <col min="11269" max="11519" width="9.109375" style="2"/>
    <col min="11520" max="11520" width="8.109375" style="2" customWidth="1"/>
    <col min="11521" max="11521" width="56.44140625" style="2" customWidth="1"/>
    <col min="11522" max="11524" width="15.33203125" style="2" customWidth="1"/>
    <col min="11525" max="11775" width="9.109375" style="2"/>
    <col min="11776" max="11776" width="8.109375" style="2" customWidth="1"/>
    <col min="11777" max="11777" width="56.44140625" style="2" customWidth="1"/>
    <col min="11778" max="11780" width="15.33203125" style="2" customWidth="1"/>
    <col min="11781" max="12031" width="9.109375" style="2"/>
    <col min="12032" max="12032" width="8.109375" style="2" customWidth="1"/>
    <col min="12033" max="12033" width="56.44140625" style="2" customWidth="1"/>
    <col min="12034" max="12036" width="15.33203125" style="2" customWidth="1"/>
    <col min="12037" max="12287" width="9.109375" style="2"/>
    <col min="12288" max="12288" width="8.109375" style="2" customWidth="1"/>
    <col min="12289" max="12289" width="56.44140625" style="2" customWidth="1"/>
    <col min="12290" max="12292" width="15.33203125" style="2" customWidth="1"/>
    <col min="12293" max="12543" width="9.109375" style="2"/>
    <col min="12544" max="12544" width="8.109375" style="2" customWidth="1"/>
    <col min="12545" max="12545" width="56.44140625" style="2" customWidth="1"/>
    <col min="12546" max="12548" width="15.33203125" style="2" customWidth="1"/>
    <col min="12549" max="12799" width="9.109375" style="2"/>
    <col min="12800" max="12800" width="8.109375" style="2" customWidth="1"/>
    <col min="12801" max="12801" width="56.44140625" style="2" customWidth="1"/>
    <col min="12802" max="12804" width="15.33203125" style="2" customWidth="1"/>
    <col min="12805" max="13055" width="9.109375" style="2"/>
    <col min="13056" max="13056" width="8.109375" style="2" customWidth="1"/>
    <col min="13057" max="13057" width="56.44140625" style="2" customWidth="1"/>
    <col min="13058" max="13060" width="15.33203125" style="2" customWidth="1"/>
    <col min="13061" max="13311" width="9.109375" style="2"/>
    <col min="13312" max="13312" width="8.109375" style="2" customWidth="1"/>
    <col min="13313" max="13313" width="56.44140625" style="2" customWidth="1"/>
    <col min="13314" max="13316" width="15.33203125" style="2" customWidth="1"/>
    <col min="13317" max="13567" width="9.109375" style="2"/>
    <col min="13568" max="13568" width="8.109375" style="2" customWidth="1"/>
    <col min="13569" max="13569" width="56.44140625" style="2" customWidth="1"/>
    <col min="13570" max="13572" width="15.33203125" style="2" customWidth="1"/>
    <col min="13573" max="13823" width="9.109375" style="2"/>
    <col min="13824" max="13824" width="8.109375" style="2" customWidth="1"/>
    <col min="13825" max="13825" width="56.44140625" style="2" customWidth="1"/>
    <col min="13826" max="13828" width="15.33203125" style="2" customWidth="1"/>
    <col min="13829" max="14079" width="9.109375" style="2"/>
    <col min="14080" max="14080" width="8.109375" style="2" customWidth="1"/>
    <col min="14081" max="14081" width="56.44140625" style="2" customWidth="1"/>
    <col min="14082" max="14084" width="15.33203125" style="2" customWidth="1"/>
    <col min="14085" max="14335" width="9.109375" style="2"/>
    <col min="14336" max="14336" width="8.109375" style="2" customWidth="1"/>
    <col min="14337" max="14337" width="56.44140625" style="2" customWidth="1"/>
    <col min="14338" max="14340" width="15.33203125" style="2" customWidth="1"/>
    <col min="14341" max="14591" width="9.109375" style="2"/>
    <col min="14592" max="14592" width="8.109375" style="2" customWidth="1"/>
    <col min="14593" max="14593" width="56.44140625" style="2" customWidth="1"/>
    <col min="14594" max="14596" width="15.33203125" style="2" customWidth="1"/>
    <col min="14597" max="14847" width="9.109375" style="2"/>
    <col min="14848" max="14848" width="8.109375" style="2" customWidth="1"/>
    <col min="14849" max="14849" width="56.44140625" style="2" customWidth="1"/>
    <col min="14850" max="14852" width="15.33203125" style="2" customWidth="1"/>
    <col min="14853" max="15103" width="9.109375" style="2"/>
    <col min="15104" max="15104" width="8.109375" style="2" customWidth="1"/>
    <col min="15105" max="15105" width="56.44140625" style="2" customWidth="1"/>
    <col min="15106" max="15108" width="15.33203125" style="2" customWidth="1"/>
    <col min="15109" max="15359" width="9.109375" style="2"/>
    <col min="15360" max="15360" width="8.109375" style="2" customWidth="1"/>
    <col min="15361" max="15361" width="56.44140625" style="2" customWidth="1"/>
    <col min="15362" max="15364" width="15.33203125" style="2" customWidth="1"/>
    <col min="15365" max="15615" width="9.109375" style="2"/>
    <col min="15616" max="15616" width="8.109375" style="2" customWidth="1"/>
    <col min="15617" max="15617" width="56.44140625" style="2" customWidth="1"/>
    <col min="15618" max="15620" width="15.33203125" style="2" customWidth="1"/>
    <col min="15621" max="15871" width="9.109375" style="2"/>
    <col min="15872" max="15872" width="8.109375" style="2" customWidth="1"/>
    <col min="15873" max="15873" width="56.44140625" style="2" customWidth="1"/>
    <col min="15874" max="15876" width="15.33203125" style="2" customWidth="1"/>
    <col min="15877" max="16127" width="9.109375" style="2"/>
    <col min="16128" max="16128" width="8.109375" style="2" customWidth="1"/>
    <col min="16129" max="16129" width="56.44140625" style="2" customWidth="1"/>
    <col min="16130" max="16132" width="15.33203125" style="2" customWidth="1"/>
    <col min="16133" max="16384" width="9.109375" style="2"/>
  </cols>
  <sheetData>
    <row r="1" spans="1:4" x14ac:dyDescent="0.3">
      <c r="A1" s="1"/>
      <c r="B1" s="283" t="str">
        <f>CONCATENATE("1.2. melléklet ",[1]Z_ALAPADATOK!A7," ",[1]Z_ALAPADATOK!B7," ",[1]Z_ALAPADATOK!C7," ",[1]Z_ALAPADATOK!D7," ",[1]Z_ALAPADATOK!E7," ",[1]Z_ALAPADATOK!F7," ",[1]Z_ALAPADATOK!G7," ",[1]Z_ALAPADATOK!H7)</f>
        <v>1.2. melléklet a … / 2019. ( … ) önkormányzati rendelethez</v>
      </c>
      <c r="C1" s="284"/>
      <c r="D1" s="284"/>
    </row>
    <row r="2" spans="1:4" x14ac:dyDescent="0.3">
      <c r="A2" s="285" t="str">
        <f>CONCATENATE([1]Z_ALAPADATOK!A3)</f>
        <v>Viss Önkormányzata</v>
      </c>
      <c r="B2" s="286"/>
      <c r="C2" s="286"/>
      <c r="D2" s="286"/>
    </row>
    <row r="3" spans="1:4" x14ac:dyDescent="0.3">
      <c r="A3" s="285" t="s">
        <v>465</v>
      </c>
      <c r="B3" s="285"/>
      <c r="C3" s="287"/>
      <c r="D3" s="285"/>
    </row>
    <row r="4" spans="1:4" ht="17.25" customHeight="1" x14ac:dyDescent="0.3">
      <c r="A4" s="285" t="s">
        <v>272</v>
      </c>
      <c r="B4" s="285"/>
      <c r="C4" s="287"/>
      <c r="D4" s="285"/>
    </row>
    <row r="5" spans="1:4" x14ac:dyDescent="0.3">
      <c r="A5" s="1"/>
      <c r="B5" s="1"/>
      <c r="C5" s="3"/>
      <c r="D5" s="4"/>
    </row>
    <row r="6" spans="1:4" ht="15.9" customHeight="1" x14ac:dyDescent="0.3">
      <c r="A6" s="288" t="s">
        <v>0</v>
      </c>
      <c r="B6" s="288"/>
      <c r="C6" s="288"/>
      <c r="D6" s="288"/>
    </row>
    <row r="7" spans="1:4" ht="15.9" customHeight="1" thickBot="1" x14ac:dyDescent="0.35">
      <c r="A7" s="282" t="s">
        <v>1</v>
      </c>
      <c r="B7" s="282"/>
      <c r="C7" s="5"/>
      <c r="D7" s="4"/>
    </row>
    <row r="8" spans="1:4" x14ac:dyDescent="0.3">
      <c r="A8" s="291" t="s">
        <v>2</v>
      </c>
      <c r="B8" s="293" t="s">
        <v>3</v>
      </c>
      <c r="C8" s="295" t="str">
        <f>+CONCATENATE(LEFT([1]Z_ÖSSZEFÜGGÉSEK!A6,4),". évi")</f>
        <v>2018. évi</v>
      </c>
      <c r="D8" s="296"/>
    </row>
    <row r="9" spans="1:4" ht="23.4" thickBot="1" x14ac:dyDescent="0.35">
      <c r="A9" s="292"/>
      <c r="B9" s="294"/>
      <c r="C9" s="6" t="s">
        <v>4</v>
      </c>
      <c r="D9" s="7" t="s">
        <v>5</v>
      </c>
    </row>
    <row r="10" spans="1:4" s="10" customFormat="1" ht="12" customHeight="1" thickBot="1" x14ac:dyDescent="0.25">
      <c r="A10" s="8" t="s">
        <v>6</v>
      </c>
      <c r="B10" s="9" t="s">
        <v>7</v>
      </c>
      <c r="C10" s="9" t="s">
        <v>8</v>
      </c>
      <c r="D10" s="9" t="s">
        <v>9</v>
      </c>
    </row>
    <row r="11" spans="1:4" s="14" customFormat="1" ht="12" customHeight="1" thickBot="1" x14ac:dyDescent="0.3">
      <c r="A11" s="11" t="s">
        <v>10</v>
      </c>
      <c r="B11" s="12" t="s">
        <v>11</v>
      </c>
      <c r="C11" s="13">
        <f>+C12+C13+C14+C15+C16+C17</f>
        <v>65717508</v>
      </c>
      <c r="D11" s="13">
        <f>+D12+D13+D14+D15+D16+D17</f>
        <v>69380649</v>
      </c>
    </row>
    <row r="12" spans="1:4" s="14" customFormat="1" ht="12" customHeight="1" x14ac:dyDescent="0.25">
      <c r="A12" s="15" t="s">
        <v>12</v>
      </c>
      <c r="B12" s="16" t="s">
        <v>13</v>
      </c>
      <c r="C12" s="17">
        <v>21835061</v>
      </c>
      <c r="D12" s="17">
        <v>21845919</v>
      </c>
    </row>
    <row r="13" spans="1:4" s="14" customFormat="1" ht="12" customHeight="1" x14ac:dyDescent="0.25">
      <c r="A13" s="18" t="s">
        <v>14</v>
      </c>
      <c r="B13" s="19" t="s">
        <v>15</v>
      </c>
      <c r="C13" s="20">
        <v>17307700</v>
      </c>
      <c r="D13" s="20">
        <v>15714634</v>
      </c>
    </row>
    <row r="14" spans="1:4" s="14" customFormat="1" ht="12" customHeight="1" x14ac:dyDescent="0.25">
      <c r="A14" s="18" t="s">
        <v>16</v>
      </c>
      <c r="B14" s="19" t="s">
        <v>17</v>
      </c>
      <c r="C14" s="20">
        <v>24774747</v>
      </c>
      <c r="D14" s="20">
        <v>24256210</v>
      </c>
    </row>
    <row r="15" spans="1:4" s="14" customFormat="1" ht="12" customHeight="1" x14ac:dyDescent="0.25">
      <c r="A15" s="18" t="s">
        <v>18</v>
      </c>
      <c r="B15" s="19" t="s">
        <v>19</v>
      </c>
      <c r="C15" s="20">
        <v>1800000</v>
      </c>
      <c r="D15" s="20">
        <v>1800000</v>
      </c>
    </row>
    <row r="16" spans="1:4" s="14" customFormat="1" ht="12" customHeight="1" x14ac:dyDescent="0.25">
      <c r="A16" s="18" t="s">
        <v>20</v>
      </c>
      <c r="B16" s="21" t="s">
        <v>21</v>
      </c>
      <c r="C16" s="20"/>
      <c r="D16" s="20">
        <v>5763886</v>
      </c>
    </row>
    <row r="17" spans="1:4" s="14" customFormat="1" ht="12" customHeight="1" thickBot="1" x14ac:dyDescent="0.3">
      <c r="A17" s="22" t="s">
        <v>22</v>
      </c>
      <c r="B17" s="23" t="s">
        <v>23</v>
      </c>
      <c r="C17" s="20"/>
      <c r="D17" s="20"/>
    </row>
    <row r="18" spans="1:4" s="14" customFormat="1" ht="12" customHeight="1" thickBot="1" x14ac:dyDescent="0.3">
      <c r="A18" s="11" t="s">
        <v>24</v>
      </c>
      <c r="B18" s="24" t="s">
        <v>25</v>
      </c>
      <c r="C18" s="13">
        <f>+C19+C20+C21+C22+C23</f>
        <v>66831202</v>
      </c>
      <c r="D18" s="13">
        <f>+D19+D20+D21+D22+D23</f>
        <v>98988238</v>
      </c>
    </row>
    <row r="19" spans="1:4" s="14" customFormat="1" ht="12" customHeight="1" x14ac:dyDescent="0.25">
      <c r="A19" s="15" t="s">
        <v>26</v>
      </c>
      <c r="B19" s="16" t="s">
        <v>27</v>
      </c>
      <c r="C19" s="17"/>
      <c r="D19" s="17"/>
    </row>
    <row r="20" spans="1:4" s="14" customFormat="1" ht="12" customHeight="1" x14ac:dyDescent="0.25">
      <c r="A20" s="18" t="s">
        <v>28</v>
      </c>
      <c r="B20" s="19" t="s">
        <v>29</v>
      </c>
      <c r="C20" s="20"/>
      <c r="D20" s="20"/>
    </row>
    <row r="21" spans="1:4" s="14" customFormat="1" ht="12" customHeight="1" x14ac:dyDescent="0.25">
      <c r="A21" s="18" t="s">
        <v>30</v>
      </c>
      <c r="B21" s="19" t="s">
        <v>31</v>
      </c>
      <c r="C21" s="20"/>
      <c r="D21" s="20"/>
    </row>
    <row r="22" spans="1:4" s="14" customFormat="1" ht="12" customHeight="1" x14ac:dyDescent="0.25">
      <c r="A22" s="18" t="s">
        <v>32</v>
      </c>
      <c r="B22" s="19" t="s">
        <v>33</v>
      </c>
      <c r="C22" s="20"/>
      <c r="D22" s="20"/>
    </row>
    <row r="23" spans="1:4" s="14" customFormat="1" ht="12" customHeight="1" x14ac:dyDescent="0.25">
      <c r="A23" s="18" t="s">
        <v>34</v>
      </c>
      <c r="B23" s="19" t="s">
        <v>35</v>
      </c>
      <c r="C23" s="20">
        <v>66831202</v>
      </c>
      <c r="D23" s="20">
        <v>98988238</v>
      </c>
    </row>
    <row r="24" spans="1:4" s="14" customFormat="1" ht="12" customHeight="1" thickBot="1" x14ac:dyDescent="0.3">
      <c r="A24" s="22" t="s">
        <v>36</v>
      </c>
      <c r="B24" s="23" t="s">
        <v>37</v>
      </c>
      <c r="C24" s="25"/>
      <c r="D24" s="25"/>
    </row>
    <row r="25" spans="1:4" s="14" customFormat="1" ht="12" customHeight="1" thickBot="1" x14ac:dyDescent="0.3">
      <c r="A25" s="11" t="s">
        <v>38</v>
      </c>
      <c r="B25" s="12" t="s">
        <v>39</v>
      </c>
      <c r="C25" s="13">
        <f>+C26+C27+C28+C29+C30</f>
        <v>10357142</v>
      </c>
      <c r="D25" s="13">
        <f>+D26+D27+D28+D29+D30</f>
        <v>10357142</v>
      </c>
    </row>
    <row r="26" spans="1:4" s="14" customFormat="1" ht="12" customHeight="1" x14ac:dyDescent="0.25">
      <c r="A26" s="15" t="s">
        <v>40</v>
      </c>
      <c r="B26" s="16" t="s">
        <v>41</v>
      </c>
      <c r="C26" s="17"/>
      <c r="D26" s="17"/>
    </row>
    <row r="27" spans="1:4" s="14" customFormat="1" ht="12" customHeight="1" x14ac:dyDescent="0.25">
      <c r="A27" s="18" t="s">
        <v>42</v>
      </c>
      <c r="B27" s="19" t="s">
        <v>43</v>
      </c>
      <c r="C27" s="20"/>
      <c r="D27" s="20"/>
    </row>
    <row r="28" spans="1:4" s="14" customFormat="1" ht="12" customHeight="1" x14ac:dyDescent="0.25">
      <c r="A28" s="18" t="s">
        <v>44</v>
      </c>
      <c r="B28" s="19" t="s">
        <v>45</v>
      </c>
      <c r="C28" s="20"/>
      <c r="D28" s="20"/>
    </row>
    <row r="29" spans="1:4" s="14" customFormat="1" ht="12" customHeight="1" x14ac:dyDescent="0.25">
      <c r="A29" s="18" t="s">
        <v>46</v>
      </c>
      <c r="B29" s="19" t="s">
        <v>47</v>
      </c>
      <c r="C29" s="20"/>
      <c r="D29" s="20"/>
    </row>
    <row r="30" spans="1:4" s="14" customFormat="1" ht="12" customHeight="1" x14ac:dyDescent="0.25">
      <c r="A30" s="18" t="s">
        <v>48</v>
      </c>
      <c r="B30" s="19" t="s">
        <v>49</v>
      </c>
      <c r="C30" s="20">
        <v>10357142</v>
      </c>
      <c r="D30" s="20">
        <v>10357142</v>
      </c>
    </row>
    <row r="31" spans="1:4" s="14" customFormat="1" ht="12" customHeight="1" thickBot="1" x14ac:dyDescent="0.3">
      <c r="A31" s="22" t="s">
        <v>50</v>
      </c>
      <c r="B31" s="26" t="s">
        <v>51</v>
      </c>
      <c r="C31" s="25"/>
      <c r="D31" s="25"/>
    </row>
    <row r="32" spans="1:4" s="14" customFormat="1" ht="12" customHeight="1" thickBot="1" x14ac:dyDescent="0.3">
      <c r="A32" s="11" t="s">
        <v>52</v>
      </c>
      <c r="B32" s="12" t="s">
        <v>53</v>
      </c>
      <c r="C32" s="27">
        <f>SUM(C33:C40)</f>
        <v>2500000</v>
      </c>
      <c r="D32" s="27">
        <f>SUM(D33:D40)</f>
        <v>2500000</v>
      </c>
    </row>
    <row r="33" spans="1:4" s="14" customFormat="1" ht="12" customHeight="1" x14ac:dyDescent="0.25">
      <c r="A33" s="15" t="s">
        <v>54</v>
      </c>
      <c r="B33" s="16" t="s">
        <v>55</v>
      </c>
      <c r="C33" s="17">
        <f>+C34+C35+C36</f>
        <v>0</v>
      </c>
      <c r="D33" s="17">
        <f>+D34+D35+D36</f>
        <v>0</v>
      </c>
    </row>
    <row r="34" spans="1:4" s="14" customFormat="1" ht="12" customHeight="1" x14ac:dyDescent="0.25">
      <c r="A34" s="18" t="s">
        <v>56</v>
      </c>
      <c r="B34" s="19" t="s">
        <v>57</v>
      </c>
      <c r="C34" s="20"/>
      <c r="D34" s="20"/>
    </row>
    <row r="35" spans="1:4" s="14" customFormat="1" ht="12" customHeight="1" x14ac:dyDescent="0.25">
      <c r="A35" s="18" t="s">
        <v>58</v>
      </c>
      <c r="B35" s="19" t="s">
        <v>65</v>
      </c>
      <c r="C35" s="20"/>
      <c r="D35" s="20"/>
    </row>
    <row r="36" spans="1:4" s="14" customFormat="1" ht="12" customHeight="1" x14ac:dyDescent="0.25">
      <c r="A36" s="18" t="s">
        <v>60</v>
      </c>
      <c r="B36" s="19" t="s">
        <v>61</v>
      </c>
      <c r="C36" s="20"/>
      <c r="D36" s="20"/>
    </row>
    <row r="37" spans="1:4" s="14" customFormat="1" ht="12" customHeight="1" x14ac:dyDescent="0.25">
      <c r="A37" s="18" t="s">
        <v>62</v>
      </c>
      <c r="B37" s="19" t="s">
        <v>63</v>
      </c>
      <c r="C37" s="20">
        <v>500000</v>
      </c>
      <c r="D37" s="20">
        <v>500000</v>
      </c>
    </row>
    <row r="38" spans="1:4" s="14" customFormat="1" ht="12" customHeight="1" x14ac:dyDescent="0.25">
      <c r="A38" s="18" t="s">
        <v>64</v>
      </c>
      <c r="B38" s="19" t="s">
        <v>65</v>
      </c>
      <c r="C38" s="20">
        <v>1900000</v>
      </c>
      <c r="D38" s="20">
        <v>1900000</v>
      </c>
    </row>
    <row r="39" spans="1:4" s="14" customFormat="1" ht="12" customHeight="1" x14ac:dyDescent="0.25">
      <c r="A39" s="22"/>
      <c r="B39" s="26" t="s">
        <v>66</v>
      </c>
      <c r="C39" s="25">
        <v>50000</v>
      </c>
      <c r="D39" s="25">
        <v>50000</v>
      </c>
    </row>
    <row r="40" spans="1:4" s="14" customFormat="1" ht="12" customHeight="1" thickBot="1" x14ac:dyDescent="0.3">
      <c r="A40" s="22" t="s">
        <v>67</v>
      </c>
      <c r="B40" s="28" t="s">
        <v>68</v>
      </c>
      <c r="C40" s="25">
        <v>50000</v>
      </c>
      <c r="D40" s="25">
        <v>50000</v>
      </c>
    </row>
    <row r="41" spans="1:4" s="14" customFormat="1" ht="12" customHeight="1" thickBot="1" x14ac:dyDescent="0.3">
      <c r="A41" s="11" t="s">
        <v>69</v>
      </c>
      <c r="B41" s="12" t="s">
        <v>70</v>
      </c>
      <c r="C41" s="13">
        <f>SUM(C42:C52)</f>
        <v>8562000</v>
      </c>
      <c r="D41" s="13">
        <f>SUM(D42:D52)</f>
        <v>22253893</v>
      </c>
    </row>
    <row r="42" spans="1:4" s="14" customFormat="1" ht="12" customHeight="1" x14ac:dyDescent="0.25">
      <c r="A42" s="15" t="s">
        <v>71</v>
      </c>
      <c r="B42" s="16" t="s">
        <v>72</v>
      </c>
      <c r="C42" s="17">
        <v>3000000</v>
      </c>
      <c r="D42" s="17">
        <v>13506348</v>
      </c>
    </row>
    <row r="43" spans="1:4" s="14" customFormat="1" ht="12" customHeight="1" x14ac:dyDescent="0.25">
      <c r="A43" s="18" t="s">
        <v>73</v>
      </c>
      <c r="B43" s="19" t="s">
        <v>74</v>
      </c>
      <c r="C43" s="20">
        <v>4900000</v>
      </c>
      <c r="D43" s="20">
        <v>5970995</v>
      </c>
    </row>
    <row r="44" spans="1:4" s="14" customFormat="1" ht="12" customHeight="1" x14ac:dyDescent="0.25">
      <c r="A44" s="18" t="s">
        <v>75</v>
      </c>
      <c r="B44" s="19" t="s">
        <v>76</v>
      </c>
      <c r="C44" s="20"/>
      <c r="D44" s="20"/>
    </row>
    <row r="45" spans="1:4" s="14" customFormat="1" ht="12" customHeight="1" x14ac:dyDescent="0.25">
      <c r="A45" s="18" t="s">
        <v>77</v>
      </c>
      <c r="B45" s="19" t="s">
        <v>78</v>
      </c>
      <c r="C45" s="20"/>
      <c r="D45" s="20"/>
    </row>
    <row r="46" spans="1:4" s="14" customFormat="1" ht="12" customHeight="1" x14ac:dyDescent="0.25">
      <c r="A46" s="18" t="s">
        <v>79</v>
      </c>
      <c r="B46" s="19" t="s">
        <v>80</v>
      </c>
      <c r="C46" s="20"/>
      <c r="D46" s="20"/>
    </row>
    <row r="47" spans="1:4" s="14" customFormat="1" ht="12" customHeight="1" x14ac:dyDescent="0.25">
      <c r="A47" s="18" t="s">
        <v>81</v>
      </c>
      <c r="B47" s="19" t="s">
        <v>82</v>
      </c>
      <c r="C47" s="20">
        <v>660000</v>
      </c>
      <c r="D47" s="20">
        <v>2774550</v>
      </c>
    </row>
    <row r="48" spans="1:4" s="14" customFormat="1" ht="12" customHeight="1" x14ac:dyDescent="0.25">
      <c r="A48" s="18" t="s">
        <v>83</v>
      </c>
      <c r="B48" s="19" t="s">
        <v>84</v>
      </c>
      <c r="C48" s="20"/>
      <c r="D48" s="20"/>
    </row>
    <row r="49" spans="1:4" s="14" customFormat="1" ht="12" customHeight="1" x14ac:dyDescent="0.25">
      <c r="A49" s="18" t="s">
        <v>85</v>
      </c>
      <c r="B49" s="19" t="s">
        <v>86</v>
      </c>
      <c r="C49" s="20">
        <v>2000</v>
      </c>
      <c r="D49" s="20">
        <v>2000</v>
      </c>
    </row>
    <row r="50" spans="1:4" s="14" customFormat="1" ht="12" customHeight="1" x14ac:dyDescent="0.25">
      <c r="A50" s="18" t="s">
        <v>87</v>
      </c>
      <c r="B50" s="19" t="s">
        <v>88</v>
      </c>
      <c r="C50" s="29"/>
      <c r="D50" s="29"/>
    </row>
    <row r="51" spans="1:4" s="14" customFormat="1" ht="12" customHeight="1" x14ac:dyDescent="0.25">
      <c r="A51" s="22" t="s">
        <v>89</v>
      </c>
      <c r="B51" s="26" t="s">
        <v>90</v>
      </c>
      <c r="C51" s="30"/>
      <c r="D51" s="30"/>
    </row>
    <row r="52" spans="1:4" s="14" customFormat="1" ht="12" customHeight="1" thickBot="1" x14ac:dyDescent="0.3">
      <c r="A52" s="22" t="s">
        <v>91</v>
      </c>
      <c r="B52" s="23" t="s">
        <v>92</v>
      </c>
      <c r="C52" s="30"/>
      <c r="D52" s="30"/>
    </row>
    <row r="53" spans="1:4" s="14" customFormat="1" ht="12" customHeight="1" thickBot="1" x14ac:dyDescent="0.3">
      <c r="A53" s="11" t="s">
        <v>93</v>
      </c>
      <c r="B53" s="12" t="s">
        <v>94</v>
      </c>
      <c r="C53" s="13">
        <f>SUM(C54:C58)</f>
        <v>0</v>
      </c>
      <c r="D53" s="13">
        <f>SUM(D54:D58)</f>
        <v>0</v>
      </c>
    </row>
    <row r="54" spans="1:4" s="14" customFormat="1" ht="12" customHeight="1" x14ac:dyDescent="0.25">
      <c r="A54" s="15" t="s">
        <v>95</v>
      </c>
      <c r="B54" s="16" t="s">
        <v>96</v>
      </c>
      <c r="C54" s="31"/>
      <c r="D54" s="31"/>
    </row>
    <row r="55" spans="1:4" s="14" customFormat="1" ht="12" customHeight="1" x14ac:dyDescent="0.25">
      <c r="A55" s="18" t="s">
        <v>97</v>
      </c>
      <c r="B55" s="19" t="s">
        <v>98</v>
      </c>
      <c r="C55" s="29"/>
      <c r="D55" s="29"/>
    </row>
    <row r="56" spans="1:4" s="14" customFormat="1" ht="12" customHeight="1" x14ac:dyDescent="0.25">
      <c r="A56" s="18" t="s">
        <v>99</v>
      </c>
      <c r="B56" s="19" t="s">
        <v>100</v>
      </c>
      <c r="C56" s="29"/>
      <c r="D56" s="29"/>
    </row>
    <row r="57" spans="1:4" s="14" customFormat="1" ht="12" customHeight="1" x14ac:dyDescent="0.25">
      <c r="A57" s="18" t="s">
        <v>101</v>
      </c>
      <c r="B57" s="19" t="s">
        <v>102</v>
      </c>
      <c r="C57" s="29"/>
      <c r="D57" s="29"/>
    </row>
    <row r="58" spans="1:4" s="14" customFormat="1" ht="12" customHeight="1" thickBot="1" x14ac:dyDescent="0.3">
      <c r="A58" s="22" t="s">
        <v>103</v>
      </c>
      <c r="B58" s="23" t="s">
        <v>104</v>
      </c>
      <c r="C58" s="30"/>
      <c r="D58" s="30"/>
    </row>
    <row r="59" spans="1:4" s="14" customFormat="1" ht="12" customHeight="1" thickBot="1" x14ac:dyDescent="0.3">
      <c r="A59" s="11" t="s">
        <v>105</v>
      </c>
      <c r="B59" s="12" t="s">
        <v>106</v>
      </c>
      <c r="C59" s="13">
        <f>SUM(C60:C62)</f>
        <v>150000</v>
      </c>
      <c r="D59" s="13">
        <f>SUM(D60:D62)</f>
        <v>150000</v>
      </c>
    </row>
    <row r="60" spans="1:4" s="14" customFormat="1" ht="12" customHeight="1" x14ac:dyDescent="0.25">
      <c r="A60" s="15" t="s">
        <v>107</v>
      </c>
      <c r="B60" s="16" t="s">
        <v>108</v>
      </c>
      <c r="C60" s="17"/>
      <c r="D60" s="17"/>
    </row>
    <row r="61" spans="1:4" s="14" customFormat="1" ht="12" customHeight="1" x14ac:dyDescent="0.25">
      <c r="A61" s="18" t="s">
        <v>109</v>
      </c>
      <c r="B61" s="19" t="s">
        <v>110</v>
      </c>
      <c r="C61" s="20"/>
      <c r="D61" s="20"/>
    </row>
    <row r="62" spans="1:4" s="14" customFormat="1" ht="12" customHeight="1" x14ac:dyDescent="0.25">
      <c r="A62" s="18" t="s">
        <v>111</v>
      </c>
      <c r="B62" s="19" t="s">
        <v>112</v>
      </c>
      <c r="C62" s="20">
        <v>150000</v>
      </c>
      <c r="D62" s="20">
        <v>150000</v>
      </c>
    </row>
    <row r="63" spans="1:4" s="14" customFormat="1" ht="12" customHeight="1" thickBot="1" x14ac:dyDescent="0.3">
      <c r="A63" s="22" t="s">
        <v>113</v>
      </c>
      <c r="B63" s="23" t="s">
        <v>114</v>
      </c>
      <c r="C63" s="25"/>
      <c r="D63" s="25"/>
    </row>
    <row r="64" spans="1:4" s="14" customFormat="1" ht="12" customHeight="1" thickBot="1" x14ac:dyDescent="0.3">
      <c r="A64" s="11" t="s">
        <v>115</v>
      </c>
      <c r="B64" s="24" t="s">
        <v>116</v>
      </c>
      <c r="C64" s="13">
        <f>SUM(C65:C67)</f>
        <v>0</v>
      </c>
      <c r="D64" s="13">
        <f>SUM(D65:D67)</f>
        <v>0</v>
      </c>
    </row>
    <row r="65" spans="1:4" s="14" customFormat="1" ht="12" customHeight="1" x14ac:dyDescent="0.25">
      <c r="A65" s="15" t="s">
        <v>117</v>
      </c>
      <c r="B65" s="16" t="s">
        <v>118</v>
      </c>
      <c r="C65" s="29"/>
      <c r="D65" s="29"/>
    </row>
    <row r="66" spans="1:4" s="14" customFormat="1" ht="12" customHeight="1" x14ac:dyDescent="0.25">
      <c r="A66" s="18" t="s">
        <v>119</v>
      </c>
      <c r="B66" s="19" t="s">
        <v>120</v>
      </c>
      <c r="C66" s="29"/>
      <c r="D66" s="29"/>
    </row>
    <row r="67" spans="1:4" s="14" customFormat="1" ht="12" customHeight="1" x14ac:dyDescent="0.25">
      <c r="A67" s="18" t="s">
        <v>121</v>
      </c>
      <c r="B67" s="19" t="s">
        <v>122</v>
      </c>
      <c r="C67" s="29"/>
      <c r="D67" s="29"/>
    </row>
    <row r="68" spans="1:4" s="14" customFormat="1" ht="12" customHeight="1" thickBot="1" x14ac:dyDescent="0.3">
      <c r="A68" s="22" t="s">
        <v>123</v>
      </c>
      <c r="B68" s="23" t="s">
        <v>124</v>
      </c>
      <c r="C68" s="29"/>
      <c r="D68" s="29"/>
    </row>
    <row r="69" spans="1:4" s="14" customFormat="1" ht="12" customHeight="1" thickBot="1" x14ac:dyDescent="0.3">
      <c r="A69" s="32" t="s">
        <v>125</v>
      </c>
      <c r="B69" s="12" t="s">
        <v>126</v>
      </c>
      <c r="C69" s="27">
        <f>+C11+C18+C25+C32+C41+C53+C59+C64</f>
        <v>154117852</v>
      </c>
      <c r="D69" s="27">
        <f>+D11+D18+D25+D32+D41+D53+D59+D64</f>
        <v>203629922</v>
      </c>
    </row>
    <row r="70" spans="1:4" s="14" customFormat="1" ht="12" customHeight="1" thickBot="1" x14ac:dyDescent="0.3">
      <c r="A70" s="33" t="s">
        <v>127</v>
      </c>
      <c r="B70" s="24" t="s">
        <v>128</v>
      </c>
      <c r="C70" s="13">
        <f>SUM(C71:C73)</f>
        <v>0</v>
      </c>
      <c r="D70" s="13">
        <f>SUM(D71:D73)</f>
        <v>0</v>
      </c>
    </row>
    <row r="71" spans="1:4" s="14" customFormat="1" ht="12" customHeight="1" x14ac:dyDescent="0.25">
      <c r="A71" s="15" t="s">
        <v>129</v>
      </c>
      <c r="B71" s="16" t="s">
        <v>130</v>
      </c>
      <c r="C71" s="29"/>
      <c r="D71" s="29"/>
    </row>
    <row r="72" spans="1:4" s="14" customFormat="1" ht="12" customHeight="1" x14ac:dyDescent="0.25">
      <c r="A72" s="18" t="s">
        <v>131</v>
      </c>
      <c r="B72" s="19" t="s">
        <v>132</v>
      </c>
      <c r="C72" s="29"/>
      <c r="D72" s="29"/>
    </row>
    <row r="73" spans="1:4" s="14" customFormat="1" ht="12" customHeight="1" thickBot="1" x14ac:dyDescent="0.3">
      <c r="A73" s="22" t="s">
        <v>133</v>
      </c>
      <c r="B73" s="34" t="s">
        <v>134</v>
      </c>
      <c r="C73" s="29"/>
      <c r="D73" s="29"/>
    </row>
    <row r="74" spans="1:4" s="14" customFormat="1" ht="12" customHeight="1" thickBot="1" x14ac:dyDescent="0.3">
      <c r="A74" s="33" t="s">
        <v>135</v>
      </c>
      <c r="B74" s="24" t="s">
        <v>136</v>
      </c>
      <c r="C74" s="13">
        <f>SUM(C75:C78)</f>
        <v>0</v>
      </c>
      <c r="D74" s="13">
        <f>SUM(D75:D78)</f>
        <v>0</v>
      </c>
    </row>
    <row r="75" spans="1:4" s="14" customFormat="1" ht="12" customHeight="1" x14ac:dyDescent="0.25">
      <c r="A75" s="15" t="s">
        <v>137</v>
      </c>
      <c r="B75" s="35" t="s">
        <v>138</v>
      </c>
      <c r="C75" s="29"/>
      <c r="D75" s="29"/>
    </row>
    <row r="76" spans="1:4" s="14" customFormat="1" ht="12" customHeight="1" x14ac:dyDescent="0.25">
      <c r="A76" s="18" t="s">
        <v>139</v>
      </c>
      <c r="B76" s="35" t="s">
        <v>140</v>
      </c>
      <c r="C76" s="29"/>
      <c r="D76" s="29"/>
    </row>
    <row r="77" spans="1:4" s="14" customFormat="1" ht="12" customHeight="1" x14ac:dyDescent="0.25">
      <c r="A77" s="18" t="s">
        <v>141</v>
      </c>
      <c r="B77" s="35" t="s">
        <v>142</v>
      </c>
      <c r="C77" s="29"/>
      <c r="D77" s="29"/>
    </row>
    <row r="78" spans="1:4" s="14" customFormat="1" ht="12" customHeight="1" thickBot="1" x14ac:dyDescent="0.3">
      <c r="A78" s="22" t="s">
        <v>143</v>
      </c>
      <c r="B78" s="36" t="s">
        <v>144</v>
      </c>
      <c r="C78" s="29"/>
      <c r="D78" s="29"/>
    </row>
    <row r="79" spans="1:4" s="14" customFormat="1" ht="12" customHeight="1" thickBot="1" x14ac:dyDescent="0.3">
      <c r="A79" s="33" t="s">
        <v>145</v>
      </c>
      <c r="B79" s="24" t="s">
        <v>146</v>
      </c>
      <c r="C79" s="13">
        <f>SUM(C80:C81)</f>
        <v>15429067</v>
      </c>
      <c r="D79" s="13">
        <f>SUM(D80:D81)</f>
        <v>15429067</v>
      </c>
    </row>
    <row r="80" spans="1:4" s="14" customFormat="1" ht="12" customHeight="1" x14ac:dyDescent="0.25">
      <c r="A80" s="15" t="s">
        <v>147</v>
      </c>
      <c r="B80" s="16" t="s">
        <v>148</v>
      </c>
      <c r="C80" s="29">
        <v>15429067</v>
      </c>
      <c r="D80" s="29">
        <v>15429067</v>
      </c>
    </row>
    <row r="81" spans="1:4" s="14" customFormat="1" ht="12" customHeight="1" thickBot="1" x14ac:dyDescent="0.3">
      <c r="A81" s="22" t="s">
        <v>149</v>
      </c>
      <c r="B81" s="23" t="s">
        <v>150</v>
      </c>
      <c r="C81" s="29"/>
      <c r="D81" s="29"/>
    </row>
    <row r="82" spans="1:4" s="14" customFormat="1" ht="12" customHeight="1" thickBot="1" x14ac:dyDescent="0.3">
      <c r="A82" s="33" t="s">
        <v>151</v>
      </c>
      <c r="B82" s="24" t="s">
        <v>152</v>
      </c>
      <c r="C82" s="13">
        <f>SUM(C83:C85)</f>
        <v>0</v>
      </c>
      <c r="D82" s="13">
        <f>SUM(D83:D85)</f>
        <v>0</v>
      </c>
    </row>
    <row r="83" spans="1:4" s="14" customFormat="1" ht="12" customHeight="1" x14ac:dyDescent="0.25">
      <c r="A83" s="15" t="s">
        <v>153</v>
      </c>
      <c r="B83" s="16" t="s">
        <v>154</v>
      </c>
      <c r="C83" s="29"/>
      <c r="D83" s="29"/>
    </row>
    <row r="84" spans="1:4" s="14" customFormat="1" ht="12" customHeight="1" x14ac:dyDescent="0.25">
      <c r="A84" s="18" t="s">
        <v>155</v>
      </c>
      <c r="B84" s="19" t="s">
        <v>156</v>
      </c>
      <c r="C84" s="29"/>
      <c r="D84" s="29"/>
    </row>
    <row r="85" spans="1:4" s="14" customFormat="1" ht="12" customHeight="1" thickBot="1" x14ac:dyDescent="0.3">
      <c r="A85" s="22" t="s">
        <v>157</v>
      </c>
      <c r="B85" s="23" t="s">
        <v>158</v>
      </c>
      <c r="C85" s="29"/>
      <c r="D85" s="29"/>
    </row>
    <row r="86" spans="1:4" s="14" customFormat="1" ht="12" customHeight="1" thickBot="1" x14ac:dyDescent="0.3">
      <c r="A86" s="33" t="s">
        <v>159</v>
      </c>
      <c r="B86" s="24" t="s">
        <v>160</v>
      </c>
      <c r="C86" s="13">
        <f>SUM(C87:C90)</f>
        <v>0</v>
      </c>
      <c r="D86" s="13">
        <f>SUM(D87:D90)</f>
        <v>0</v>
      </c>
    </row>
    <row r="87" spans="1:4" s="14" customFormat="1" ht="12" customHeight="1" x14ac:dyDescent="0.25">
      <c r="A87" s="37" t="s">
        <v>161</v>
      </c>
      <c r="B87" s="16" t="s">
        <v>162</v>
      </c>
      <c r="C87" s="29"/>
      <c r="D87" s="29"/>
    </row>
    <row r="88" spans="1:4" s="14" customFormat="1" ht="12" customHeight="1" x14ac:dyDescent="0.25">
      <c r="A88" s="38" t="s">
        <v>163</v>
      </c>
      <c r="B88" s="19" t="s">
        <v>164</v>
      </c>
      <c r="C88" s="29"/>
      <c r="D88" s="29"/>
    </row>
    <row r="89" spans="1:4" s="14" customFormat="1" ht="12" customHeight="1" x14ac:dyDescent="0.25">
      <c r="A89" s="38" t="s">
        <v>165</v>
      </c>
      <c r="B89" s="19" t="s">
        <v>166</v>
      </c>
      <c r="C89" s="29"/>
      <c r="D89" s="29"/>
    </row>
    <row r="90" spans="1:4" s="14" customFormat="1" ht="12" customHeight="1" thickBot="1" x14ac:dyDescent="0.3">
      <c r="A90" s="39" t="s">
        <v>167</v>
      </c>
      <c r="B90" s="23" t="s">
        <v>168</v>
      </c>
      <c r="C90" s="29"/>
      <c r="D90" s="29"/>
    </row>
    <row r="91" spans="1:4" s="14" customFormat="1" ht="12" customHeight="1" thickBot="1" x14ac:dyDescent="0.3">
      <c r="A91" s="33" t="s">
        <v>169</v>
      </c>
      <c r="B91" s="24" t="s">
        <v>170</v>
      </c>
      <c r="C91" s="40"/>
      <c r="D91" s="40"/>
    </row>
    <row r="92" spans="1:4" s="14" customFormat="1" ht="13.5" customHeight="1" thickBot="1" x14ac:dyDescent="0.3">
      <c r="A92" s="33" t="s">
        <v>171</v>
      </c>
      <c r="B92" s="24" t="s">
        <v>172</v>
      </c>
      <c r="C92" s="40"/>
      <c r="D92" s="40"/>
    </row>
    <row r="93" spans="1:4" s="14" customFormat="1" ht="15.75" customHeight="1" thickBot="1" x14ac:dyDescent="0.3">
      <c r="A93" s="33" t="s">
        <v>173</v>
      </c>
      <c r="B93" s="41" t="s">
        <v>174</v>
      </c>
      <c r="C93" s="27">
        <f>+C70+C74+C79+C82+C86+C92+C91</f>
        <v>15429067</v>
      </c>
      <c r="D93" s="27">
        <f>+D70+D74+D79+D82+D86+D92+D91</f>
        <v>15429067</v>
      </c>
    </row>
    <row r="94" spans="1:4" s="14" customFormat="1" ht="25.5" customHeight="1" thickBot="1" x14ac:dyDescent="0.3">
      <c r="A94" s="42" t="s">
        <v>175</v>
      </c>
      <c r="B94" s="43" t="s">
        <v>176</v>
      </c>
      <c r="C94" s="27">
        <f>+C69+C93</f>
        <v>169546919</v>
      </c>
      <c r="D94" s="27">
        <f>+D69+D93</f>
        <v>219058989</v>
      </c>
    </row>
    <row r="95" spans="1:4" s="14" customFormat="1" ht="15.15" customHeight="1" x14ac:dyDescent="0.25">
      <c r="A95" s="44"/>
      <c r="B95" s="45"/>
      <c r="C95" s="46"/>
    </row>
    <row r="96" spans="1:4" ht="16.5" customHeight="1" x14ac:dyDescent="0.3">
      <c r="A96" s="297" t="s">
        <v>177</v>
      </c>
      <c r="B96" s="297"/>
      <c r="C96" s="297"/>
      <c r="D96" s="297"/>
    </row>
    <row r="97" spans="1:4" s="48" customFormat="1" ht="16.5" customHeight="1" thickBot="1" x14ac:dyDescent="0.35">
      <c r="A97" s="298" t="s">
        <v>178</v>
      </c>
      <c r="B97" s="298"/>
      <c r="C97" s="47"/>
    </row>
    <row r="98" spans="1:4" x14ac:dyDescent="0.3">
      <c r="A98" s="291" t="s">
        <v>2</v>
      </c>
      <c r="B98" s="293" t="s">
        <v>179</v>
      </c>
      <c r="C98" s="295" t="str">
        <f>+CONCATENATE(LEFT([1]Z_ÖSSZEFÜGGÉSEK!A6,4),". évi")</f>
        <v>2018. évi</v>
      </c>
      <c r="D98" s="296"/>
    </row>
    <row r="99" spans="1:4" ht="23.4" thickBot="1" x14ac:dyDescent="0.35">
      <c r="A99" s="292"/>
      <c r="B99" s="294"/>
      <c r="C99" s="6" t="s">
        <v>4</v>
      </c>
      <c r="D99" s="7" t="s">
        <v>5</v>
      </c>
    </row>
    <row r="100" spans="1:4" s="10" customFormat="1" ht="12" customHeight="1" thickBot="1" x14ac:dyDescent="0.25">
      <c r="A100" s="49" t="s">
        <v>6</v>
      </c>
      <c r="B100" s="50" t="s">
        <v>7</v>
      </c>
      <c r="C100" s="50" t="s">
        <v>8</v>
      </c>
      <c r="D100" s="50" t="s">
        <v>9</v>
      </c>
    </row>
    <row r="101" spans="1:4" ht="12" customHeight="1" thickBot="1" x14ac:dyDescent="0.35">
      <c r="A101" s="51" t="s">
        <v>10</v>
      </c>
      <c r="B101" s="52" t="s">
        <v>180</v>
      </c>
      <c r="C101" s="53">
        <f>C102+C103+C104+C105+C106+C119</f>
        <v>131728105</v>
      </c>
      <c r="D101" s="53">
        <f>D102+D103+D104+D105+D106+D119</f>
        <v>176115978</v>
      </c>
    </row>
    <row r="102" spans="1:4" ht="12" customHeight="1" x14ac:dyDescent="0.3">
      <c r="A102" s="54" t="s">
        <v>12</v>
      </c>
      <c r="B102" s="55" t="s">
        <v>181</v>
      </c>
      <c r="C102" s="56">
        <v>63959311</v>
      </c>
      <c r="D102" s="56">
        <v>89841003</v>
      </c>
    </row>
    <row r="103" spans="1:4" ht="12" customHeight="1" x14ac:dyDescent="0.3">
      <c r="A103" s="18" t="s">
        <v>14</v>
      </c>
      <c r="B103" s="57" t="s">
        <v>182</v>
      </c>
      <c r="C103" s="20">
        <v>8473412</v>
      </c>
      <c r="D103" s="20">
        <v>14098371</v>
      </c>
    </row>
    <row r="104" spans="1:4" ht="12" customHeight="1" x14ac:dyDescent="0.3">
      <c r="A104" s="18" t="s">
        <v>16</v>
      </c>
      <c r="B104" s="57" t="s">
        <v>183</v>
      </c>
      <c r="C104" s="25">
        <v>48989766</v>
      </c>
      <c r="D104" s="25">
        <v>48569241</v>
      </c>
    </row>
    <row r="105" spans="1:4" ht="12" customHeight="1" x14ac:dyDescent="0.3">
      <c r="A105" s="18" t="s">
        <v>18</v>
      </c>
      <c r="B105" s="58" t="s">
        <v>184</v>
      </c>
      <c r="C105" s="25">
        <v>8600000</v>
      </c>
      <c r="D105" s="25">
        <v>16194304</v>
      </c>
    </row>
    <row r="106" spans="1:4" ht="12" customHeight="1" x14ac:dyDescent="0.3">
      <c r="A106" s="18" t="s">
        <v>185</v>
      </c>
      <c r="B106" s="59" t="s">
        <v>186</v>
      </c>
      <c r="C106" s="25">
        <v>1705616</v>
      </c>
      <c r="D106" s="25">
        <v>7413059</v>
      </c>
    </row>
    <row r="107" spans="1:4" ht="12" customHeight="1" x14ac:dyDescent="0.3">
      <c r="A107" s="18" t="s">
        <v>22</v>
      </c>
      <c r="B107" s="57" t="s">
        <v>187</v>
      </c>
      <c r="C107" s="25"/>
      <c r="D107" s="25">
        <v>5205894</v>
      </c>
    </row>
    <row r="108" spans="1:4" ht="12" customHeight="1" x14ac:dyDescent="0.3">
      <c r="A108" s="18" t="s">
        <v>188</v>
      </c>
      <c r="B108" s="60" t="s">
        <v>189</v>
      </c>
      <c r="C108" s="25"/>
      <c r="D108" s="25"/>
    </row>
    <row r="109" spans="1:4" ht="12" customHeight="1" x14ac:dyDescent="0.3">
      <c r="A109" s="18" t="s">
        <v>190</v>
      </c>
      <c r="B109" s="60" t="s">
        <v>191</v>
      </c>
      <c r="C109" s="25"/>
      <c r="D109" s="25"/>
    </row>
    <row r="110" spans="1:4" ht="12" customHeight="1" x14ac:dyDescent="0.3">
      <c r="A110" s="18" t="s">
        <v>192</v>
      </c>
      <c r="B110" s="61" t="s">
        <v>193</v>
      </c>
      <c r="C110" s="25"/>
      <c r="D110" s="25"/>
    </row>
    <row r="111" spans="1:4" ht="12" customHeight="1" x14ac:dyDescent="0.3">
      <c r="A111" s="18" t="s">
        <v>194</v>
      </c>
      <c r="B111" s="62" t="s">
        <v>195</v>
      </c>
      <c r="C111" s="25"/>
      <c r="D111" s="25"/>
    </row>
    <row r="112" spans="1:4" ht="12" customHeight="1" x14ac:dyDescent="0.3">
      <c r="A112" s="18" t="s">
        <v>196</v>
      </c>
      <c r="B112" s="62" t="s">
        <v>197</v>
      </c>
      <c r="C112" s="25"/>
      <c r="D112" s="25"/>
    </row>
    <row r="113" spans="1:4" ht="12" customHeight="1" x14ac:dyDescent="0.3">
      <c r="A113" s="18" t="s">
        <v>198</v>
      </c>
      <c r="B113" s="61" t="s">
        <v>199</v>
      </c>
      <c r="C113" s="25">
        <v>605616</v>
      </c>
      <c r="D113" s="25">
        <v>632505</v>
      </c>
    </row>
    <row r="114" spans="1:4" ht="12" customHeight="1" x14ac:dyDescent="0.3">
      <c r="A114" s="18" t="s">
        <v>200</v>
      </c>
      <c r="B114" s="61" t="s">
        <v>201</v>
      </c>
      <c r="C114" s="25"/>
      <c r="D114" s="25"/>
    </row>
    <row r="115" spans="1:4" ht="12" customHeight="1" x14ac:dyDescent="0.3">
      <c r="A115" s="18" t="s">
        <v>202</v>
      </c>
      <c r="B115" s="62" t="s">
        <v>203</v>
      </c>
      <c r="C115" s="25"/>
      <c r="D115" s="25"/>
    </row>
    <row r="116" spans="1:4" ht="12" customHeight="1" x14ac:dyDescent="0.3">
      <c r="A116" s="63" t="s">
        <v>204</v>
      </c>
      <c r="B116" s="60" t="s">
        <v>205</v>
      </c>
      <c r="C116" s="25"/>
      <c r="D116" s="25"/>
    </row>
    <row r="117" spans="1:4" ht="12" customHeight="1" x14ac:dyDescent="0.3">
      <c r="A117" s="18" t="s">
        <v>206</v>
      </c>
      <c r="B117" s="60" t="s">
        <v>207</v>
      </c>
      <c r="C117" s="25"/>
      <c r="D117" s="25"/>
    </row>
    <row r="118" spans="1:4" ht="12" customHeight="1" x14ac:dyDescent="0.3">
      <c r="A118" s="22" t="s">
        <v>208</v>
      </c>
      <c r="B118" s="60" t="s">
        <v>209</v>
      </c>
      <c r="C118" s="25">
        <v>1100000</v>
      </c>
      <c r="D118" s="25">
        <v>1574660</v>
      </c>
    </row>
    <row r="119" spans="1:4" ht="12" customHeight="1" x14ac:dyDescent="0.3">
      <c r="A119" s="18" t="s">
        <v>210</v>
      </c>
      <c r="B119" s="58" t="s">
        <v>211</v>
      </c>
      <c r="C119" s="20"/>
      <c r="D119" s="20"/>
    </row>
    <row r="120" spans="1:4" ht="12" customHeight="1" x14ac:dyDescent="0.3">
      <c r="A120" s="18" t="s">
        <v>212</v>
      </c>
      <c r="B120" s="57" t="s">
        <v>213</v>
      </c>
      <c r="C120" s="20"/>
      <c r="D120" s="20"/>
    </row>
    <row r="121" spans="1:4" ht="12" customHeight="1" thickBot="1" x14ac:dyDescent="0.35">
      <c r="A121" s="64" t="s">
        <v>214</v>
      </c>
      <c r="B121" s="65" t="s">
        <v>215</v>
      </c>
      <c r="C121" s="66"/>
      <c r="D121" s="66"/>
    </row>
    <row r="122" spans="1:4" ht="12" customHeight="1" thickBot="1" x14ac:dyDescent="0.35">
      <c r="A122" s="67" t="s">
        <v>24</v>
      </c>
      <c r="B122" s="68" t="s">
        <v>216</v>
      </c>
      <c r="C122" s="69">
        <f>+C123+C125+C127</f>
        <v>11806367</v>
      </c>
      <c r="D122" s="13">
        <f>+D123+D125+D127</f>
        <v>12989379</v>
      </c>
    </row>
    <row r="123" spans="1:4" ht="12" customHeight="1" x14ac:dyDescent="0.3">
      <c r="A123" s="15" t="s">
        <v>26</v>
      </c>
      <c r="B123" s="57" t="s">
        <v>217</v>
      </c>
      <c r="C123" s="17">
        <v>10557142</v>
      </c>
      <c r="D123" s="70">
        <v>11136234</v>
      </c>
    </row>
    <row r="124" spans="1:4" ht="12" customHeight="1" x14ac:dyDescent="0.3">
      <c r="A124" s="15" t="s">
        <v>28</v>
      </c>
      <c r="B124" s="71" t="s">
        <v>218</v>
      </c>
      <c r="C124" s="17"/>
      <c r="D124" s="70"/>
    </row>
    <row r="125" spans="1:4" ht="12" customHeight="1" x14ac:dyDescent="0.3">
      <c r="A125" s="15" t="s">
        <v>30</v>
      </c>
      <c r="B125" s="71" t="s">
        <v>219</v>
      </c>
      <c r="C125" s="20">
        <v>1249225</v>
      </c>
      <c r="D125" s="72">
        <v>1853145</v>
      </c>
    </row>
    <row r="126" spans="1:4" ht="12" customHeight="1" x14ac:dyDescent="0.3">
      <c r="A126" s="15" t="s">
        <v>32</v>
      </c>
      <c r="B126" s="71" t="s">
        <v>220</v>
      </c>
      <c r="C126" s="20"/>
      <c r="D126" s="72"/>
    </row>
    <row r="127" spans="1:4" ht="12" customHeight="1" x14ac:dyDescent="0.3">
      <c r="A127" s="15" t="s">
        <v>34</v>
      </c>
      <c r="B127" s="23" t="s">
        <v>221</v>
      </c>
      <c r="C127" s="20"/>
      <c r="D127" s="72"/>
    </row>
    <row r="128" spans="1:4" ht="12" customHeight="1" x14ac:dyDescent="0.3">
      <c r="A128" s="15" t="s">
        <v>36</v>
      </c>
      <c r="B128" s="21" t="s">
        <v>222</v>
      </c>
      <c r="C128" s="20"/>
      <c r="D128" s="72"/>
    </row>
    <row r="129" spans="1:4" ht="12" customHeight="1" x14ac:dyDescent="0.3">
      <c r="A129" s="15" t="s">
        <v>223</v>
      </c>
      <c r="B129" s="73" t="s">
        <v>224</v>
      </c>
      <c r="C129" s="20"/>
      <c r="D129" s="72"/>
    </row>
    <row r="130" spans="1:4" x14ac:dyDescent="0.3">
      <c r="A130" s="15" t="s">
        <v>225</v>
      </c>
      <c r="B130" s="62" t="s">
        <v>197</v>
      </c>
      <c r="C130" s="20"/>
      <c r="D130" s="72"/>
    </row>
    <row r="131" spans="1:4" ht="12" customHeight="1" x14ac:dyDescent="0.3">
      <c r="A131" s="15" t="s">
        <v>226</v>
      </c>
      <c r="B131" s="62" t="s">
        <v>227</v>
      </c>
      <c r="C131" s="20"/>
      <c r="D131" s="72"/>
    </row>
    <row r="132" spans="1:4" ht="12" customHeight="1" x14ac:dyDescent="0.3">
      <c r="A132" s="15" t="s">
        <v>228</v>
      </c>
      <c r="B132" s="62" t="s">
        <v>229</v>
      </c>
      <c r="C132" s="20"/>
      <c r="D132" s="72"/>
    </row>
    <row r="133" spans="1:4" ht="12" customHeight="1" x14ac:dyDescent="0.3">
      <c r="A133" s="15" t="s">
        <v>230</v>
      </c>
      <c r="B133" s="62" t="s">
        <v>203</v>
      </c>
      <c r="C133" s="20"/>
      <c r="D133" s="72"/>
    </row>
    <row r="134" spans="1:4" ht="12" customHeight="1" x14ac:dyDescent="0.3">
      <c r="A134" s="15" t="s">
        <v>231</v>
      </c>
      <c r="B134" s="62" t="s">
        <v>232</v>
      </c>
      <c r="C134" s="20"/>
      <c r="D134" s="72"/>
    </row>
    <row r="135" spans="1:4" ht="16.2" thickBot="1" x14ac:dyDescent="0.35">
      <c r="A135" s="63" t="s">
        <v>233</v>
      </c>
      <c r="B135" s="62" t="s">
        <v>234</v>
      </c>
      <c r="C135" s="25"/>
      <c r="D135" s="74"/>
    </row>
    <row r="136" spans="1:4" ht="12" customHeight="1" thickBot="1" x14ac:dyDescent="0.35">
      <c r="A136" s="11" t="s">
        <v>38</v>
      </c>
      <c r="B136" s="75" t="s">
        <v>235</v>
      </c>
      <c r="C136" s="13">
        <f>+C101+C122</f>
        <v>143534472</v>
      </c>
      <c r="D136" s="76">
        <f>+D101+D122</f>
        <v>189105357</v>
      </c>
    </row>
    <row r="137" spans="1:4" ht="12" customHeight="1" thickBot="1" x14ac:dyDescent="0.35">
      <c r="A137" s="11" t="s">
        <v>236</v>
      </c>
      <c r="B137" s="75" t="s">
        <v>237</v>
      </c>
      <c r="C137" s="13">
        <f>+C138+C139+C140</f>
        <v>0</v>
      </c>
      <c r="D137" s="76">
        <f>+D138+D139+D140</f>
        <v>0</v>
      </c>
    </row>
    <row r="138" spans="1:4" ht="12" customHeight="1" x14ac:dyDescent="0.3">
      <c r="A138" s="15" t="s">
        <v>54</v>
      </c>
      <c r="B138" s="71" t="s">
        <v>238</v>
      </c>
      <c r="C138" s="20"/>
      <c r="D138" s="72"/>
    </row>
    <row r="139" spans="1:4" ht="12" customHeight="1" x14ac:dyDescent="0.3">
      <c r="A139" s="15" t="s">
        <v>56</v>
      </c>
      <c r="B139" s="71" t="s">
        <v>239</v>
      </c>
      <c r="C139" s="20"/>
      <c r="D139" s="72"/>
    </row>
    <row r="140" spans="1:4" ht="12" customHeight="1" thickBot="1" x14ac:dyDescent="0.35">
      <c r="A140" s="63" t="s">
        <v>58</v>
      </c>
      <c r="B140" s="71" t="s">
        <v>240</v>
      </c>
      <c r="C140" s="20"/>
      <c r="D140" s="72"/>
    </row>
    <row r="141" spans="1:4" ht="12" customHeight="1" thickBot="1" x14ac:dyDescent="0.35">
      <c r="A141" s="11" t="s">
        <v>69</v>
      </c>
      <c r="B141" s="75" t="s">
        <v>241</v>
      </c>
      <c r="C141" s="13">
        <f>SUM(C142:C147)</f>
        <v>0</v>
      </c>
      <c r="D141" s="76">
        <f>SUM(D142:D147)</f>
        <v>0</v>
      </c>
    </row>
    <row r="142" spans="1:4" ht="12" customHeight="1" x14ac:dyDescent="0.3">
      <c r="A142" s="15" t="s">
        <v>71</v>
      </c>
      <c r="B142" s="77" t="s">
        <v>242</v>
      </c>
      <c r="C142" s="20"/>
      <c r="D142" s="72"/>
    </row>
    <row r="143" spans="1:4" ht="12" customHeight="1" x14ac:dyDescent="0.3">
      <c r="A143" s="15" t="s">
        <v>73</v>
      </c>
      <c r="B143" s="77" t="s">
        <v>243</v>
      </c>
      <c r="C143" s="20"/>
      <c r="D143" s="72"/>
    </row>
    <row r="144" spans="1:4" ht="12" customHeight="1" x14ac:dyDescent="0.3">
      <c r="A144" s="15" t="s">
        <v>75</v>
      </c>
      <c r="B144" s="77" t="s">
        <v>244</v>
      </c>
      <c r="C144" s="20"/>
      <c r="D144" s="72"/>
    </row>
    <row r="145" spans="1:4" ht="12" customHeight="1" x14ac:dyDescent="0.3">
      <c r="A145" s="15" t="s">
        <v>77</v>
      </c>
      <c r="B145" s="77" t="s">
        <v>245</v>
      </c>
      <c r="C145" s="20"/>
      <c r="D145" s="72"/>
    </row>
    <row r="146" spans="1:4" ht="12" customHeight="1" x14ac:dyDescent="0.3">
      <c r="A146" s="15" t="s">
        <v>79</v>
      </c>
      <c r="B146" s="77" t="s">
        <v>246</v>
      </c>
      <c r="C146" s="20"/>
      <c r="D146" s="72"/>
    </row>
    <row r="147" spans="1:4" ht="12" customHeight="1" thickBot="1" x14ac:dyDescent="0.35">
      <c r="A147" s="64" t="s">
        <v>81</v>
      </c>
      <c r="B147" s="78" t="s">
        <v>247</v>
      </c>
      <c r="C147" s="66"/>
      <c r="D147" s="79"/>
    </row>
    <row r="148" spans="1:4" ht="12" customHeight="1" thickBot="1" x14ac:dyDescent="0.35">
      <c r="A148" s="11" t="s">
        <v>93</v>
      </c>
      <c r="B148" s="75" t="s">
        <v>248</v>
      </c>
      <c r="C148" s="27">
        <f>+C149+C150+C151+C152</f>
        <v>26012447</v>
      </c>
      <c r="D148" s="80">
        <f>+D149+D150+D151+D152</f>
        <v>29953632</v>
      </c>
    </row>
    <row r="149" spans="1:4" ht="12" customHeight="1" x14ac:dyDescent="0.3">
      <c r="A149" s="15" t="s">
        <v>95</v>
      </c>
      <c r="B149" s="77" t="s">
        <v>249</v>
      </c>
      <c r="C149" s="20"/>
      <c r="D149" s="72"/>
    </row>
    <row r="150" spans="1:4" ht="12" customHeight="1" x14ac:dyDescent="0.3">
      <c r="A150" s="15" t="s">
        <v>97</v>
      </c>
      <c r="B150" s="77" t="s">
        <v>250</v>
      </c>
      <c r="C150" s="20"/>
      <c r="D150" s="72">
        <v>2397931</v>
      </c>
    </row>
    <row r="151" spans="1:4" ht="12" customHeight="1" x14ac:dyDescent="0.3">
      <c r="A151" s="15" t="s">
        <v>99</v>
      </c>
      <c r="B151" s="77" t="s">
        <v>251</v>
      </c>
      <c r="C151" s="20"/>
      <c r="D151" s="72"/>
    </row>
    <row r="152" spans="1:4" ht="12" customHeight="1" thickBot="1" x14ac:dyDescent="0.35">
      <c r="A152" s="63" t="s">
        <v>101</v>
      </c>
      <c r="B152" s="81" t="s">
        <v>273</v>
      </c>
      <c r="C152" s="20">
        <v>26012447</v>
      </c>
      <c r="D152" s="72">
        <v>27555701</v>
      </c>
    </row>
    <row r="153" spans="1:4" ht="12" customHeight="1" thickBot="1" x14ac:dyDescent="0.35">
      <c r="A153" s="11" t="s">
        <v>253</v>
      </c>
      <c r="B153" s="75" t="s">
        <v>254</v>
      </c>
      <c r="C153" s="82">
        <f>SUM(C154:C158)</f>
        <v>0</v>
      </c>
      <c r="D153" s="83">
        <f>SUM(D154:D158)</f>
        <v>0</v>
      </c>
    </row>
    <row r="154" spans="1:4" ht="12" customHeight="1" x14ac:dyDescent="0.3">
      <c r="A154" s="15" t="s">
        <v>107</v>
      </c>
      <c r="B154" s="77" t="s">
        <v>255</v>
      </c>
      <c r="C154" s="20"/>
      <c r="D154" s="72"/>
    </row>
    <row r="155" spans="1:4" ht="12" customHeight="1" x14ac:dyDescent="0.3">
      <c r="A155" s="15" t="s">
        <v>109</v>
      </c>
      <c r="B155" s="77" t="s">
        <v>256</v>
      </c>
      <c r="C155" s="20"/>
      <c r="D155" s="72"/>
    </row>
    <row r="156" spans="1:4" ht="12" customHeight="1" x14ac:dyDescent="0.3">
      <c r="A156" s="15" t="s">
        <v>111</v>
      </c>
      <c r="B156" s="77" t="s">
        <v>257</v>
      </c>
      <c r="C156" s="20"/>
      <c r="D156" s="72"/>
    </row>
    <row r="157" spans="1:4" ht="12" customHeight="1" x14ac:dyDescent="0.3">
      <c r="A157" s="15" t="s">
        <v>113</v>
      </c>
      <c r="B157" s="77" t="s">
        <v>258</v>
      </c>
      <c r="C157" s="20"/>
      <c r="D157" s="72"/>
    </row>
    <row r="158" spans="1:4" ht="12" customHeight="1" thickBot="1" x14ac:dyDescent="0.35">
      <c r="A158" s="15" t="s">
        <v>259</v>
      </c>
      <c r="B158" s="77" t="s">
        <v>260</v>
      </c>
      <c r="C158" s="20"/>
      <c r="D158" s="72"/>
    </row>
    <row r="159" spans="1:4" ht="12" customHeight="1" thickBot="1" x14ac:dyDescent="0.35">
      <c r="A159" s="11" t="s">
        <v>115</v>
      </c>
      <c r="B159" s="75" t="s">
        <v>261</v>
      </c>
      <c r="C159" s="84"/>
      <c r="D159" s="85"/>
    </row>
    <row r="160" spans="1:4" ht="12" customHeight="1" thickBot="1" x14ac:dyDescent="0.35">
      <c r="A160" s="11" t="s">
        <v>262</v>
      </c>
      <c r="B160" s="75" t="s">
        <v>263</v>
      </c>
      <c r="C160" s="84"/>
      <c r="D160" s="85"/>
    </row>
    <row r="161" spans="1:8" ht="15.15" customHeight="1" thickBot="1" x14ac:dyDescent="0.35">
      <c r="A161" s="11" t="s">
        <v>264</v>
      </c>
      <c r="B161" s="75" t="s">
        <v>265</v>
      </c>
      <c r="C161" s="86">
        <f>+C137+C141+C148+C153+C159+C160</f>
        <v>26012447</v>
      </c>
      <c r="D161" s="87">
        <f>+D137+D141+D148+D153+D159+D160</f>
        <v>29953632</v>
      </c>
      <c r="E161" s="88"/>
      <c r="F161" s="89"/>
      <c r="G161" s="89"/>
      <c r="H161" s="89"/>
    </row>
    <row r="162" spans="1:8" s="14" customFormat="1" ht="12.9" customHeight="1" thickBot="1" x14ac:dyDescent="0.3">
      <c r="A162" s="90" t="s">
        <v>266</v>
      </c>
      <c r="B162" s="91" t="s">
        <v>267</v>
      </c>
      <c r="C162" s="86">
        <f>+C136+C161</f>
        <v>169546919</v>
      </c>
      <c r="D162" s="87">
        <f>+D136+D161</f>
        <v>219058989</v>
      </c>
    </row>
    <row r="163" spans="1:8" x14ac:dyDescent="0.3">
      <c r="C163" s="93">
        <f>C94-C162</f>
        <v>0</v>
      </c>
      <c r="D163" s="93">
        <f>D94-D162</f>
        <v>0</v>
      </c>
    </row>
    <row r="164" spans="1:8" x14ac:dyDescent="0.3">
      <c r="A164" s="289" t="s">
        <v>268</v>
      </c>
      <c r="B164" s="289"/>
      <c r="C164" s="289"/>
      <c r="D164" s="289"/>
    </row>
    <row r="165" spans="1:8" ht="15.15" customHeight="1" thickBot="1" x14ac:dyDescent="0.35">
      <c r="A165" s="290" t="s">
        <v>269</v>
      </c>
      <c r="B165" s="290"/>
      <c r="C165" s="94"/>
    </row>
    <row r="166" spans="1:8" ht="25.5" customHeight="1" thickBot="1" x14ac:dyDescent="0.35">
      <c r="A166" s="11">
        <v>1</v>
      </c>
      <c r="B166" s="95" t="s">
        <v>270</v>
      </c>
      <c r="C166" s="96">
        <f>+C69-C136</f>
        <v>10583380</v>
      </c>
      <c r="D166" s="13">
        <f>+D69-D136</f>
        <v>14524565</v>
      </c>
    </row>
    <row r="167" spans="1:8" ht="32.4" customHeight="1" thickBot="1" x14ac:dyDescent="0.35">
      <c r="A167" s="11" t="s">
        <v>24</v>
      </c>
      <c r="B167" s="95" t="s">
        <v>271</v>
      </c>
      <c r="C167" s="13">
        <f>+C93-C161</f>
        <v>-10583380</v>
      </c>
      <c r="D167" s="13">
        <f>+D93-D161</f>
        <v>-14524565</v>
      </c>
    </row>
  </sheetData>
  <mergeCells count="16">
    <mergeCell ref="A164:D164"/>
    <mergeCell ref="A165:B165"/>
    <mergeCell ref="A8:A9"/>
    <mergeCell ref="B8:B9"/>
    <mergeCell ref="C8:D8"/>
    <mergeCell ref="A96:D96"/>
    <mergeCell ref="A97:B97"/>
    <mergeCell ref="A98:A99"/>
    <mergeCell ref="B98:B99"/>
    <mergeCell ref="C98:D98"/>
    <mergeCell ref="A7:B7"/>
    <mergeCell ref="B1:D1"/>
    <mergeCell ref="A2:D2"/>
    <mergeCell ref="A3:D3"/>
    <mergeCell ref="A4:D4"/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K12" sqref="K12"/>
    </sheetView>
  </sheetViews>
  <sheetFormatPr defaultRowHeight="14.4" x14ac:dyDescent="0.3"/>
  <cols>
    <col min="1" max="1" width="5.88671875" style="101" customWidth="1"/>
    <col min="2" max="2" width="41.109375" style="146" customWidth="1"/>
    <col min="3" max="4" width="13.33203125" style="101" customWidth="1"/>
    <col min="5" max="5" width="47.33203125" style="101" customWidth="1"/>
    <col min="6" max="7" width="13.33203125" style="101" customWidth="1"/>
    <col min="8" max="8" width="4.109375" style="101" customWidth="1"/>
    <col min="9" max="254" width="9.109375" style="101"/>
    <col min="255" max="255" width="5.88671875" style="101" customWidth="1"/>
    <col min="256" max="256" width="41.109375" style="101" customWidth="1"/>
    <col min="257" max="259" width="13.33203125" style="101" customWidth="1"/>
    <col min="260" max="260" width="47.33203125" style="101" customWidth="1"/>
    <col min="261" max="263" width="13.33203125" style="101" customWidth="1"/>
    <col min="264" max="264" width="4.109375" style="101" customWidth="1"/>
    <col min="265" max="510" width="9.109375" style="101"/>
    <col min="511" max="511" width="5.88671875" style="101" customWidth="1"/>
    <col min="512" max="512" width="41.109375" style="101" customWidth="1"/>
    <col min="513" max="515" width="13.33203125" style="101" customWidth="1"/>
    <col min="516" max="516" width="47.33203125" style="101" customWidth="1"/>
    <col min="517" max="519" width="13.33203125" style="101" customWidth="1"/>
    <col min="520" max="520" width="4.109375" style="101" customWidth="1"/>
    <col min="521" max="766" width="9.109375" style="101"/>
    <col min="767" max="767" width="5.88671875" style="101" customWidth="1"/>
    <col min="768" max="768" width="41.109375" style="101" customWidth="1"/>
    <col min="769" max="771" width="13.33203125" style="101" customWidth="1"/>
    <col min="772" max="772" width="47.33203125" style="101" customWidth="1"/>
    <col min="773" max="775" width="13.33203125" style="101" customWidth="1"/>
    <col min="776" max="776" width="4.109375" style="101" customWidth="1"/>
    <col min="777" max="1022" width="9.109375" style="101"/>
    <col min="1023" max="1023" width="5.88671875" style="101" customWidth="1"/>
    <col min="1024" max="1024" width="41.109375" style="101" customWidth="1"/>
    <col min="1025" max="1027" width="13.33203125" style="101" customWidth="1"/>
    <col min="1028" max="1028" width="47.33203125" style="101" customWidth="1"/>
    <col min="1029" max="1031" width="13.33203125" style="101" customWidth="1"/>
    <col min="1032" max="1032" width="4.109375" style="101" customWidth="1"/>
    <col min="1033" max="1278" width="9.109375" style="101"/>
    <col min="1279" max="1279" width="5.88671875" style="101" customWidth="1"/>
    <col min="1280" max="1280" width="41.109375" style="101" customWidth="1"/>
    <col min="1281" max="1283" width="13.33203125" style="101" customWidth="1"/>
    <col min="1284" max="1284" width="47.33203125" style="101" customWidth="1"/>
    <col min="1285" max="1287" width="13.33203125" style="101" customWidth="1"/>
    <col min="1288" max="1288" width="4.109375" style="101" customWidth="1"/>
    <col min="1289" max="1534" width="9.109375" style="101"/>
    <col min="1535" max="1535" width="5.88671875" style="101" customWidth="1"/>
    <col min="1536" max="1536" width="41.109375" style="101" customWidth="1"/>
    <col min="1537" max="1539" width="13.33203125" style="101" customWidth="1"/>
    <col min="1540" max="1540" width="47.33203125" style="101" customWidth="1"/>
    <col min="1541" max="1543" width="13.33203125" style="101" customWidth="1"/>
    <col min="1544" max="1544" width="4.109375" style="101" customWidth="1"/>
    <col min="1545" max="1790" width="9.109375" style="101"/>
    <col min="1791" max="1791" width="5.88671875" style="101" customWidth="1"/>
    <col min="1792" max="1792" width="41.109375" style="101" customWidth="1"/>
    <col min="1793" max="1795" width="13.33203125" style="101" customWidth="1"/>
    <col min="1796" max="1796" width="47.33203125" style="101" customWidth="1"/>
    <col min="1797" max="1799" width="13.33203125" style="101" customWidth="1"/>
    <col min="1800" max="1800" width="4.109375" style="101" customWidth="1"/>
    <col min="1801" max="2046" width="9.109375" style="101"/>
    <col min="2047" max="2047" width="5.88671875" style="101" customWidth="1"/>
    <col min="2048" max="2048" width="41.109375" style="101" customWidth="1"/>
    <col min="2049" max="2051" width="13.33203125" style="101" customWidth="1"/>
    <col min="2052" max="2052" width="47.33203125" style="101" customWidth="1"/>
    <col min="2053" max="2055" width="13.33203125" style="101" customWidth="1"/>
    <col min="2056" max="2056" width="4.109375" style="101" customWidth="1"/>
    <col min="2057" max="2302" width="9.109375" style="101"/>
    <col min="2303" max="2303" width="5.88671875" style="101" customWidth="1"/>
    <col min="2304" max="2304" width="41.109375" style="101" customWidth="1"/>
    <col min="2305" max="2307" width="13.33203125" style="101" customWidth="1"/>
    <col min="2308" max="2308" width="47.33203125" style="101" customWidth="1"/>
    <col min="2309" max="2311" width="13.33203125" style="101" customWidth="1"/>
    <col min="2312" max="2312" width="4.109375" style="101" customWidth="1"/>
    <col min="2313" max="2558" width="9.109375" style="101"/>
    <col min="2559" max="2559" width="5.88671875" style="101" customWidth="1"/>
    <col min="2560" max="2560" width="41.109375" style="101" customWidth="1"/>
    <col min="2561" max="2563" width="13.33203125" style="101" customWidth="1"/>
    <col min="2564" max="2564" width="47.33203125" style="101" customWidth="1"/>
    <col min="2565" max="2567" width="13.33203125" style="101" customWidth="1"/>
    <col min="2568" max="2568" width="4.109375" style="101" customWidth="1"/>
    <col min="2569" max="2814" width="9.109375" style="101"/>
    <col min="2815" max="2815" width="5.88671875" style="101" customWidth="1"/>
    <col min="2816" max="2816" width="41.109375" style="101" customWidth="1"/>
    <col min="2817" max="2819" width="13.33203125" style="101" customWidth="1"/>
    <col min="2820" max="2820" width="47.33203125" style="101" customWidth="1"/>
    <col min="2821" max="2823" width="13.33203125" style="101" customWidth="1"/>
    <col min="2824" max="2824" width="4.109375" style="101" customWidth="1"/>
    <col min="2825" max="3070" width="9.109375" style="101"/>
    <col min="3071" max="3071" width="5.88671875" style="101" customWidth="1"/>
    <col min="3072" max="3072" width="41.109375" style="101" customWidth="1"/>
    <col min="3073" max="3075" width="13.33203125" style="101" customWidth="1"/>
    <col min="3076" max="3076" width="47.33203125" style="101" customWidth="1"/>
    <col min="3077" max="3079" width="13.33203125" style="101" customWidth="1"/>
    <col min="3080" max="3080" width="4.109375" style="101" customWidth="1"/>
    <col min="3081" max="3326" width="9.109375" style="101"/>
    <col min="3327" max="3327" width="5.88671875" style="101" customWidth="1"/>
    <col min="3328" max="3328" width="41.109375" style="101" customWidth="1"/>
    <col min="3329" max="3331" width="13.33203125" style="101" customWidth="1"/>
    <col min="3332" max="3332" width="47.33203125" style="101" customWidth="1"/>
    <col min="3333" max="3335" width="13.33203125" style="101" customWidth="1"/>
    <col min="3336" max="3336" width="4.109375" style="101" customWidth="1"/>
    <col min="3337" max="3582" width="9.109375" style="101"/>
    <col min="3583" max="3583" width="5.88671875" style="101" customWidth="1"/>
    <col min="3584" max="3584" width="41.109375" style="101" customWidth="1"/>
    <col min="3585" max="3587" width="13.33203125" style="101" customWidth="1"/>
    <col min="3588" max="3588" width="47.33203125" style="101" customWidth="1"/>
    <col min="3589" max="3591" width="13.33203125" style="101" customWidth="1"/>
    <col min="3592" max="3592" width="4.109375" style="101" customWidth="1"/>
    <col min="3593" max="3838" width="9.109375" style="101"/>
    <col min="3839" max="3839" width="5.88671875" style="101" customWidth="1"/>
    <col min="3840" max="3840" width="41.109375" style="101" customWidth="1"/>
    <col min="3841" max="3843" width="13.33203125" style="101" customWidth="1"/>
    <col min="3844" max="3844" width="47.33203125" style="101" customWidth="1"/>
    <col min="3845" max="3847" width="13.33203125" style="101" customWidth="1"/>
    <col min="3848" max="3848" width="4.109375" style="101" customWidth="1"/>
    <col min="3849" max="4094" width="9.109375" style="101"/>
    <col min="4095" max="4095" width="5.88671875" style="101" customWidth="1"/>
    <col min="4096" max="4096" width="41.109375" style="101" customWidth="1"/>
    <col min="4097" max="4099" width="13.33203125" style="101" customWidth="1"/>
    <col min="4100" max="4100" width="47.33203125" style="101" customWidth="1"/>
    <col min="4101" max="4103" width="13.33203125" style="101" customWidth="1"/>
    <col min="4104" max="4104" width="4.109375" style="101" customWidth="1"/>
    <col min="4105" max="4350" width="9.109375" style="101"/>
    <col min="4351" max="4351" width="5.88671875" style="101" customWidth="1"/>
    <col min="4352" max="4352" width="41.109375" style="101" customWidth="1"/>
    <col min="4353" max="4355" width="13.33203125" style="101" customWidth="1"/>
    <col min="4356" max="4356" width="47.33203125" style="101" customWidth="1"/>
    <col min="4357" max="4359" width="13.33203125" style="101" customWidth="1"/>
    <col min="4360" max="4360" width="4.109375" style="101" customWidth="1"/>
    <col min="4361" max="4606" width="9.109375" style="101"/>
    <col min="4607" max="4607" width="5.88671875" style="101" customWidth="1"/>
    <col min="4608" max="4608" width="41.109375" style="101" customWidth="1"/>
    <col min="4609" max="4611" width="13.33203125" style="101" customWidth="1"/>
    <col min="4612" max="4612" width="47.33203125" style="101" customWidth="1"/>
    <col min="4613" max="4615" width="13.33203125" style="101" customWidth="1"/>
    <col min="4616" max="4616" width="4.109375" style="101" customWidth="1"/>
    <col min="4617" max="4862" width="9.109375" style="101"/>
    <col min="4863" max="4863" width="5.88671875" style="101" customWidth="1"/>
    <col min="4864" max="4864" width="41.109375" style="101" customWidth="1"/>
    <col min="4865" max="4867" width="13.33203125" style="101" customWidth="1"/>
    <col min="4868" max="4868" width="47.33203125" style="101" customWidth="1"/>
    <col min="4869" max="4871" width="13.33203125" style="101" customWidth="1"/>
    <col min="4872" max="4872" width="4.109375" style="101" customWidth="1"/>
    <col min="4873" max="5118" width="9.109375" style="101"/>
    <col min="5119" max="5119" width="5.88671875" style="101" customWidth="1"/>
    <col min="5120" max="5120" width="41.109375" style="101" customWidth="1"/>
    <col min="5121" max="5123" width="13.33203125" style="101" customWidth="1"/>
    <col min="5124" max="5124" width="47.33203125" style="101" customWidth="1"/>
    <col min="5125" max="5127" width="13.33203125" style="101" customWidth="1"/>
    <col min="5128" max="5128" width="4.109375" style="101" customWidth="1"/>
    <col min="5129" max="5374" width="9.109375" style="101"/>
    <col min="5375" max="5375" width="5.88671875" style="101" customWidth="1"/>
    <col min="5376" max="5376" width="41.109375" style="101" customWidth="1"/>
    <col min="5377" max="5379" width="13.33203125" style="101" customWidth="1"/>
    <col min="5380" max="5380" width="47.33203125" style="101" customWidth="1"/>
    <col min="5381" max="5383" width="13.33203125" style="101" customWidth="1"/>
    <col min="5384" max="5384" width="4.109375" style="101" customWidth="1"/>
    <col min="5385" max="5630" width="9.109375" style="101"/>
    <col min="5631" max="5631" width="5.88671875" style="101" customWidth="1"/>
    <col min="5632" max="5632" width="41.109375" style="101" customWidth="1"/>
    <col min="5633" max="5635" width="13.33203125" style="101" customWidth="1"/>
    <col min="5636" max="5636" width="47.33203125" style="101" customWidth="1"/>
    <col min="5637" max="5639" width="13.33203125" style="101" customWidth="1"/>
    <col min="5640" max="5640" width="4.109375" style="101" customWidth="1"/>
    <col min="5641" max="5886" width="9.109375" style="101"/>
    <col min="5887" max="5887" width="5.88671875" style="101" customWidth="1"/>
    <col min="5888" max="5888" width="41.109375" style="101" customWidth="1"/>
    <col min="5889" max="5891" width="13.33203125" style="101" customWidth="1"/>
    <col min="5892" max="5892" width="47.33203125" style="101" customWidth="1"/>
    <col min="5893" max="5895" width="13.33203125" style="101" customWidth="1"/>
    <col min="5896" max="5896" width="4.109375" style="101" customWidth="1"/>
    <col min="5897" max="6142" width="9.109375" style="101"/>
    <col min="6143" max="6143" width="5.88671875" style="101" customWidth="1"/>
    <col min="6144" max="6144" width="41.109375" style="101" customWidth="1"/>
    <col min="6145" max="6147" width="13.33203125" style="101" customWidth="1"/>
    <col min="6148" max="6148" width="47.33203125" style="101" customWidth="1"/>
    <col min="6149" max="6151" width="13.33203125" style="101" customWidth="1"/>
    <col min="6152" max="6152" width="4.109375" style="101" customWidth="1"/>
    <col min="6153" max="6398" width="9.109375" style="101"/>
    <col min="6399" max="6399" width="5.88671875" style="101" customWidth="1"/>
    <col min="6400" max="6400" width="41.109375" style="101" customWidth="1"/>
    <col min="6401" max="6403" width="13.33203125" style="101" customWidth="1"/>
    <col min="6404" max="6404" width="47.33203125" style="101" customWidth="1"/>
    <col min="6405" max="6407" width="13.33203125" style="101" customWidth="1"/>
    <col min="6408" max="6408" width="4.109375" style="101" customWidth="1"/>
    <col min="6409" max="6654" width="9.109375" style="101"/>
    <col min="6655" max="6655" width="5.88671875" style="101" customWidth="1"/>
    <col min="6656" max="6656" width="41.109375" style="101" customWidth="1"/>
    <col min="6657" max="6659" width="13.33203125" style="101" customWidth="1"/>
    <col min="6660" max="6660" width="47.33203125" style="101" customWidth="1"/>
    <col min="6661" max="6663" width="13.33203125" style="101" customWidth="1"/>
    <col min="6664" max="6664" width="4.109375" style="101" customWidth="1"/>
    <col min="6665" max="6910" width="9.109375" style="101"/>
    <col min="6911" max="6911" width="5.88671875" style="101" customWidth="1"/>
    <col min="6912" max="6912" width="41.109375" style="101" customWidth="1"/>
    <col min="6913" max="6915" width="13.33203125" style="101" customWidth="1"/>
    <col min="6916" max="6916" width="47.33203125" style="101" customWidth="1"/>
    <col min="6917" max="6919" width="13.33203125" style="101" customWidth="1"/>
    <col min="6920" max="6920" width="4.109375" style="101" customWidth="1"/>
    <col min="6921" max="7166" width="9.109375" style="101"/>
    <col min="7167" max="7167" width="5.88671875" style="101" customWidth="1"/>
    <col min="7168" max="7168" width="41.109375" style="101" customWidth="1"/>
    <col min="7169" max="7171" width="13.33203125" style="101" customWidth="1"/>
    <col min="7172" max="7172" width="47.33203125" style="101" customWidth="1"/>
    <col min="7173" max="7175" width="13.33203125" style="101" customWidth="1"/>
    <col min="7176" max="7176" width="4.109375" style="101" customWidth="1"/>
    <col min="7177" max="7422" width="9.109375" style="101"/>
    <col min="7423" max="7423" width="5.88671875" style="101" customWidth="1"/>
    <col min="7424" max="7424" width="41.109375" style="101" customWidth="1"/>
    <col min="7425" max="7427" width="13.33203125" style="101" customWidth="1"/>
    <col min="7428" max="7428" width="47.33203125" style="101" customWidth="1"/>
    <col min="7429" max="7431" width="13.33203125" style="101" customWidth="1"/>
    <col min="7432" max="7432" width="4.109375" style="101" customWidth="1"/>
    <col min="7433" max="7678" width="9.109375" style="101"/>
    <col min="7679" max="7679" width="5.88671875" style="101" customWidth="1"/>
    <col min="7680" max="7680" width="41.109375" style="101" customWidth="1"/>
    <col min="7681" max="7683" width="13.33203125" style="101" customWidth="1"/>
    <col min="7684" max="7684" width="47.33203125" style="101" customWidth="1"/>
    <col min="7685" max="7687" width="13.33203125" style="101" customWidth="1"/>
    <col min="7688" max="7688" width="4.109375" style="101" customWidth="1"/>
    <col min="7689" max="7934" width="9.109375" style="101"/>
    <col min="7935" max="7935" width="5.88671875" style="101" customWidth="1"/>
    <col min="7936" max="7936" width="41.109375" style="101" customWidth="1"/>
    <col min="7937" max="7939" width="13.33203125" style="101" customWidth="1"/>
    <col min="7940" max="7940" width="47.33203125" style="101" customWidth="1"/>
    <col min="7941" max="7943" width="13.33203125" style="101" customWidth="1"/>
    <col min="7944" max="7944" width="4.109375" style="101" customWidth="1"/>
    <col min="7945" max="8190" width="9.109375" style="101"/>
    <col min="8191" max="8191" width="5.88671875" style="101" customWidth="1"/>
    <col min="8192" max="8192" width="41.109375" style="101" customWidth="1"/>
    <col min="8193" max="8195" width="13.33203125" style="101" customWidth="1"/>
    <col min="8196" max="8196" width="47.33203125" style="101" customWidth="1"/>
    <col min="8197" max="8199" width="13.33203125" style="101" customWidth="1"/>
    <col min="8200" max="8200" width="4.109375" style="101" customWidth="1"/>
    <col min="8201" max="8446" width="9.109375" style="101"/>
    <col min="8447" max="8447" width="5.88671875" style="101" customWidth="1"/>
    <col min="8448" max="8448" width="41.109375" style="101" customWidth="1"/>
    <col min="8449" max="8451" width="13.33203125" style="101" customWidth="1"/>
    <col min="8452" max="8452" width="47.33203125" style="101" customWidth="1"/>
    <col min="8453" max="8455" width="13.33203125" style="101" customWidth="1"/>
    <col min="8456" max="8456" width="4.109375" style="101" customWidth="1"/>
    <col min="8457" max="8702" width="9.109375" style="101"/>
    <col min="8703" max="8703" width="5.88671875" style="101" customWidth="1"/>
    <col min="8704" max="8704" width="41.109375" style="101" customWidth="1"/>
    <col min="8705" max="8707" width="13.33203125" style="101" customWidth="1"/>
    <col min="8708" max="8708" width="47.33203125" style="101" customWidth="1"/>
    <col min="8709" max="8711" width="13.33203125" style="101" customWidth="1"/>
    <col min="8712" max="8712" width="4.109375" style="101" customWidth="1"/>
    <col min="8713" max="8958" width="9.109375" style="101"/>
    <col min="8959" max="8959" width="5.88671875" style="101" customWidth="1"/>
    <col min="8960" max="8960" width="41.109375" style="101" customWidth="1"/>
    <col min="8961" max="8963" width="13.33203125" style="101" customWidth="1"/>
    <col min="8964" max="8964" width="47.33203125" style="101" customWidth="1"/>
    <col min="8965" max="8967" width="13.33203125" style="101" customWidth="1"/>
    <col min="8968" max="8968" width="4.109375" style="101" customWidth="1"/>
    <col min="8969" max="9214" width="9.109375" style="101"/>
    <col min="9215" max="9215" width="5.88671875" style="101" customWidth="1"/>
    <col min="9216" max="9216" width="41.109375" style="101" customWidth="1"/>
    <col min="9217" max="9219" width="13.33203125" style="101" customWidth="1"/>
    <col min="9220" max="9220" width="47.33203125" style="101" customWidth="1"/>
    <col min="9221" max="9223" width="13.33203125" style="101" customWidth="1"/>
    <col min="9224" max="9224" width="4.109375" style="101" customWidth="1"/>
    <col min="9225" max="9470" width="9.109375" style="101"/>
    <col min="9471" max="9471" width="5.88671875" style="101" customWidth="1"/>
    <col min="9472" max="9472" width="41.109375" style="101" customWidth="1"/>
    <col min="9473" max="9475" width="13.33203125" style="101" customWidth="1"/>
    <col min="9476" max="9476" width="47.33203125" style="101" customWidth="1"/>
    <col min="9477" max="9479" width="13.33203125" style="101" customWidth="1"/>
    <col min="9480" max="9480" width="4.109375" style="101" customWidth="1"/>
    <col min="9481" max="9726" width="9.109375" style="101"/>
    <col min="9727" max="9727" width="5.88671875" style="101" customWidth="1"/>
    <col min="9728" max="9728" width="41.109375" style="101" customWidth="1"/>
    <col min="9729" max="9731" width="13.33203125" style="101" customWidth="1"/>
    <col min="9732" max="9732" width="47.33203125" style="101" customWidth="1"/>
    <col min="9733" max="9735" width="13.33203125" style="101" customWidth="1"/>
    <col min="9736" max="9736" width="4.109375" style="101" customWidth="1"/>
    <col min="9737" max="9982" width="9.109375" style="101"/>
    <col min="9983" max="9983" width="5.88671875" style="101" customWidth="1"/>
    <col min="9984" max="9984" width="41.109375" style="101" customWidth="1"/>
    <col min="9985" max="9987" width="13.33203125" style="101" customWidth="1"/>
    <col min="9988" max="9988" width="47.33203125" style="101" customWidth="1"/>
    <col min="9989" max="9991" width="13.33203125" style="101" customWidth="1"/>
    <col min="9992" max="9992" width="4.109375" style="101" customWidth="1"/>
    <col min="9993" max="10238" width="9.109375" style="101"/>
    <col min="10239" max="10239" width="5.88671875" style="101" customWidth="1"/>
    <col min="10240" max="10240" width="41.109375" style="101" customWidth="1"/>
    <col min="10241" max="10243" width="13.33203125" style="101" customWidth="1"/>
    <col min="10244" max="10244" width="47.33203125" style="101" customWidth="1"/>
    <col min="10245" max="10247" width="13.33203125" style="101" customWidth="1"/>
    <col min="10248" max="10248" width="4.109375" style="101" customWidth="1"/>
    <col min="10249" max="10494" width="9.109375" style="101"/>
    <col min="10495" max="10495" width="5.88671875" style="101" customWidth="1"/>
    <col min="10496" max="10496" width="41.109375" style="101" customWidth="1"/>
    <col min="10497" max="10499" width="13.33203125" style="101" customWidth="1"/>
    <col min="10500" max="10500" width="47.33203125" style="101" customWidth="1"/>
    <col min="10501" max="10503" width="13.33203125" style="101" customWidth="1"/>
    <col min="10504" max="10504" width="4.109375" style="101" customWidth="1"/>
    <col min="10505" max="10750" width="9.109375" style="101"/>
    <col min="10751" max="10751" width="5.88671875" style="101" customWidth="1"/>
    <col min="10752" max="10752" width="41.109375" style="101" customWidth="1"/>
    <col min="10753" max="10755" width="13.33203125" style="101" customWidth="1"/>
    <col min="10756" max="10756" width="47.33203125" style="101" customWidth="1"/>
    <col min="10757" max="10759" width="13.33203125" style="101" customWidth="1"/>
    <col min="10760" max="10760" width="4.109375" style="101" customWidth="1"/>
    <col min="10761" max="11006" width="9.109375" style="101"/>
    <col min="11007" max="11007" width="5.88671875" style="101" customWidth="1"/>
    <col min="11008" max="11008" width="41.109375" style="101" customWidth="1"/>
    <col min="11009" max="11011" width="13.33203125" style="101" customWidth="1"/>
    <col min="11012" max="11012" width="47.33203125" style="101" customWidth="1"/>
    <col min="11013" max="11015" width="13.33203125" style="101" customWidth="1"/>
    <col min="11016" max="11016" width="4.109375" style="101" customWidth="1"/>
    <col min="11017" max="11262" width="9.109375" style="101"/>
    <col min="11263" max="11263" width="5.88671875" style="101" customWidth="1"/>
    <col min="11264" max="11264" width="41.109375" style="101" customWidth="1"/>
    <col min="11265" max="11267" width="13.33203125" style="101" customWidth="1"/>
    <col min="11268" max="11268" width="47.33203125" style="101" customWidth="1"/>
    <col min="11269" max="11271" width="13.33203125" style="101" customWidth="1"/>
    <col min="11272" max="11272" width="4.109375" style="101" customWidth="1"/>
    <col min="11273" max="11518" width="9.109375" style="101"/>
    <col min="11519" max="11519" width="5.88671875" style="101" customWidth="1"/>
    <col min="11520" max="11520" width="41.109375" style="101" customWidth="1"/>
    <col min="11521" max="11523" width="13.33203125" style="101" customWidth="1"/>
    <col min="11524" max="11524" width="47.33203125" style="101" customWidth="1"/>
    <col min="11525" max="11527" width="13.33203125" style="101" customWidth="1"/>
    <col min="11528" max="11528" width="4.109375" style="101" customWidth="1"/>
    <col min="11529" max="11774" width="9.109375" style="101"/>
    <col min="11775" max="11775" width="5.88671875" style="101" customWidth="1"/>
    <col min="11776" max="11776" width="41.109375" style="101" customWidth="1"/>
    <col min="11777" max="11779" width="13.33203125" style="101" customWidth="1"/>
    <col min="11780" max="11780" width="47.33203125" style="101" customWidth="1"/>
    <col min="11781" max="11783" width="13.33203125" style="101" customWidth="1"/>
    <col min="11784" max="11784" width="4.109375" style="101" customWidth="1"/>
    <col min="11785" max="12030" width="9.109375" style="101"/>
    <col min="12031" max="12031" width="5.88671875" style="101" customWidth="1"/>
    <col min="12032" max="12032" width="41.109375" style="101" customWidth="1"/>
    <col min="12033" max="12035" width="13.33203125" style="101" customWidth="1"/>
    <col min="12036" max="12036" width="47.33203125" style="101" customWidth="1"/>
    <col min="12037" max="12039" width="13.33203125" style="101" customWidth="1"/>
    <col min="12040" max="12040" width="4.109375" style="101" customWidth="1"/>
    <col min="12041" max="12286" width="9.109375" style="101"/>
    <col min="12287" max="12287" width="5.88671875" style="101" customWidth="1"/>
    <col min="12288" max="12288" width="41.109375" style="101" customWidth="1"/>
    <col min="12289" max="12291" width="13.33203125" style="101" customWidth="1"/>
    <col min="12292" max="12292" width="47.33203125" style="101" customWidth="1"/>
    <col min="12293" max="12295" width="13.33203125" style="101" customWidth="1"/>
    <col min="12296" max="12296" width="4.109375" style="101" customWidth="1"/>
    <col min="12297" max="12542" width="9.109375" style="101"/>
    <col min="12543" max="12543" width="5.88671875" style="101" customWidth="1"/>
    <col min="12544" max="12544" width="41.109375" style="101" customWidth="1"/>
    <col min="12545" max="12547" width="13.33203125" style="101" customWidth="1"/>
    <col min="12548" max="12548" width="47.33203125" style="101" customWidth="1"/>
    <col min="12549" max="12551" width="13.33203125" style="101" customWidth="1"/>
    <col min="12552" max="12552" width="4.109375" style="101" customWidth="1"/>
    <col min="12553" max="12798" width="9.109375" style="101"/>
    <col min="12799" max="12799" width="5.88671875" style="101" customWidth="1"/>
    <col min="12800" max="12800" width="41.109375" style="101" customWidth="1"/>
    <col min="12801" max="12803" width="13.33203125" style="101" customWidth="1"/>
    <col min="12804" max="12804" width="47.33203125" style="101" customWidth="1"/>
    <col min="12805" max="12807" width="13.33203125" style="101" customWidth="1"/>
    <col min="12808" max="12808" width="4.109375" style="101" customWidth="1"/>
    <col min="12809" max="13054" width="9.109375" style="101"/>
    <col min="13055" max="13055" width="5.88671875" style="101" customWidth="1"/>
    <col min="13056" max="13056" width="41.109375" style="101" customWidth="1"/>
    <col min="13057" max="13059" width="13.33203125" style="101" customWidth="1"/>
    <col min="13060" max="13060" width="47.33203125" style="101" customWidth="1"/>
    <col min="13061" max="13063" width="13.33203125" style="101" customWidth="1"/>
    <col min="13064" max="13064" width="4.109375" style="101" customWidth="1"/>
    <col min="13065" max="13310" width="9.109375" style="101"/>
    <col min="13311" max="13311" width="5.88671875" style="101" customWidth="1"/>
    <col min="13312" max="13312" width="41.109375" style="101" customWidth="1"/>
    <col min="13313" max="13315" width="13.33203125" style="101" customWidth="1"/>
    <col min="13316" max="13316" width="47.33203125" style="101" customWidth="1"/>
    <col min="13317" max="13319" width="13.33203125" style="101" customWidth="1"/>
    <col min="13320" max="13320" width="4.109375" style="101" customWidth="1"/>
    <col min="13321" max="13566" width="9.109375" style="101"/>
    <col min="13567" max="13567" width="5.88671875" style="101" customWidth="1"/>
    <col min="13568" max="13568" width="41.109375" style="101" customWidth="1"/>
    <col min="13569" max="13571" width="13.33203125" style="101" customWidth="1"/>
    <col min="13572" max="13572" width="47.33203125" style="101" customWidth="1"/>
    <col min="13573" max="13575" width="13.33203125" style="101" customWidth="1"/>
    <col min="13576" max="13576" width="4.109375" style="101" customWidth="1"/>
    <col min="13577" max="13822" width="9.109375" style="101"/>
    <col min="13823" max="13823" width="5.88671875" style="101" customWidth="1"/>
    <col min="13824" max="13824" width="41.109375" style="101" customWidth="1"/>
    <col min="13825" max="13827" width="13.33203125" style="101" customWidth="1"/>
    <col min="13828" max="13828" width="47.33203125" style="101" customWidth="1"/>
    <col min="13829" max="13831" width="13.33203125" style="101" customWidth="1"/>
    <col min="13832" max="13832" width="4.109375" style="101" customWidth="1"/>
    <col min="13833" max="14078" width="9.109375" style="101"/>
    <col min="14079" max="14079" width="5.88671875" style="101" customWidth="1"/>
    <col min="14080" max="14080" width="41.109375" style="101" customWidth="1"/>
    <col min="14081" max="14083" width="13.33203125" style="101" customWidth="1"/>
    <col min="14084" max="14084" width="47.33203125" style="101" customWidth="1"/>
    <col min="14085" max="14087" width="13.33203125" style="101" customWidth="1"/>
    <col min="14088" max="14088" width="4.109375" style="101" customWidth="1"/>
    <col min="14089" max="14334" width="9.109375" style="101"/>
    <col min="14335" max="14335" width="5.88671875" style="101" customWidth="1"/>
    <col min="14336" max="14336" width="41.109375" style="101" customWidth="1"/>
    <col min="14337" max="14339" width="13.33203125" style="101" customWidth="1"/>
    <col min="14340" max="14340" width="47.33203125" style="101" customWidth="1"/>
    <col min="14341" max="14343" width="13.33203125" style="101" customWidth="1"/>
    <col min="14344" max="14344" width="4.109375" style="101" customWidth="1"/>
    <col min="14345" max="14590" width="9.109375" style="101"/>
    <col min="14591" max="14591" width="5.88671875" style="101" customWidth="1"/>
    <col min="14592" max="14592" width="41.109375" style="101" customWidth="1"/>
    <col min="14593" max="14595" width="13.33203125" style="101" customWidth="1"/>
    <col min="14596" max="14596" width="47.33203125" style="101" customWidth="1"/>
    <col min="14597" max="14599" width="13.33203125" style="101" customWidth="1"/>
    <col min="14600" max="14600" width="4.109375" style="101" customWidth="1"/>
    <col min="14601" max="14846" width="9.109375" style="101"/>
    <col min="14847" max="14847" width="5.88671875" style="101" customWidth="1"/>
    <col min="14848" max="14848" width="41.109375" style="101" customWidth="1"/>
    <col min="14849" max="14851" width="13.33203125" style="101" customWidth="1"/>
    <col min="14852" max="14852" width="47.33203125" style="101" customWidth="1"/>
    <col min="14853" max="14855" width="13.33203125" style="101" customWidth="1"/>
    <col min="14856" max="14856" width="4.109375" style="101" customWidth="1"/>
    <col min="14857" max="15102" width="9.109375" style="101"/>
    <col min="15103" max="15103" width="5.88671875" style="101" customWidth="1"/>
    <col min="15104" max="15104" width="41.109375" style="101" customWidth="1"/>
    <col min="15105" max="15107" width="13.33203125" style="101" customWidth="1"/>
    <col min="15108" max="15108" width="47.33203125" style="101" customWidth="1"/>
    <col min="15109" max="15111" width="13.33203125" style="101" customWidth="1"/>
    <col min="15112" max="15112" width="4.109375" style="101" customWidth="1"/>
    <col min="15113" max="15358" width="9.109375" style="101"/>
    <col min="15359" max="15359" width="5.88671875" style="101" customWidth="1"/>
    <col min="15360" max="15360" width="41.109375" style="101" customWidth="1"/>
    <col min="15361" max="15363" width="13.33203125" style="101" customWidth="1"/>
    <col min="15364" max="15364" width="47.33203125" style="101" customWidth="1"/>
    <col min="15365" max="15367" width="13.33203125" style="101" customWidth="1"/>
    <col min="15368" max="15368" width="4.109375" style="101" customWidth="1"/>
    <col min="15369" max="15614" width="9.109375" style="101"/>
    <col min="15615" max="15615" width="5.88671875" style="101" customWidth="1"/>
    <col min="15616" max="15616" width="41.109375" style="101" customWidth="1"/>
    <col min="15617" max="15619" width="13.33203125" style="101" customWidth="1"/>
    <col min="15620" max="15620" width="47.33203125" style="101" customWidth="1"/>
    <col min="15621" max="15623" width="13.33203125" style="101" customWidth="1"/>
    <col min="15624" max="15624" width="4.109375" style="101" customWidth="1"/>
    <col min="15625" max="15870" width="9.109375" style="101"/>
    <col min="15871" max="15871" width="5.88671875" style="101" customWidth="1"/>
    <col min="15872" max="15872" width="41.109375" style="101" customWidth="1"/>
    <col min="15873" max="15875" width="13.33203125" style="101" customWidth="1"/>
    <col min="15876" max="15876" width="47.33203125" style="101" customWidth="1"/>
    <col min="15877" max="15879" width="13.33203125" style="101" customWidth="1"/>
    <col min="15880" max="15880" width="4.109375" style="101" customWidth="1"/>
    <col min="15881" max="16126" width="9.109375" style="101"/>
    <col min="16127" max="16127" width="5.88671875" style="101" customWidth="1"/>
    <col min="16128" max="16128" width="41.109375" style="101" customWidth="1"/>
    <col min="16129" max="16131" width="13.33203125" style="101" customWidth="1"/>
    <col min="16132" max="16132" width="47.33203125" style="101" customWidth="1"/>
    <col min="16133" max="16135" width="13.33203125" style="101" customWidth="1"/>
    <col min="16136" max="16136" width="4.109375" style="101" customWidth="1"/>
    <col min="16137" max="16384" width="9.109375" style="101"/>
  </cols>
  <sheetData>
    <row r="1" spans="1:8" ht="39.75" customHeight="1" x14ac:dyDescent="0.3">
      <c r="A1" s="98"/>
      <c r="B1" s="99" t="s">
        <v>274</v>
      </c>
      <c r="C1" s="100"/>
      <c r="D1" s="100"/>
      <c r="E1" s="100"/>
      <c r="F1" s="100"/>
      <c r="G1" s="100"/>
      <c r="H1" s="299" t="str">
        <f>CONCATENATE("2.1. melléklet ",[1]Z_ALAPADATOK!A7," ",[1]Z_ALAPADATOK!B7," ",[1]Z_ALAPADATOK!C7," ",[1]Z_ALAPADATOK!D7," ",[1]Z_ALAPADATOK!E7," ",[1]Z_ALAPADATOK!F7," ",[1]Z_ALAPADATOK!G7," ",[1]Z_ALAPADATOK!H7)</f>
        <v>2.1. melléklet a … / 2019. ( … ) önkormányzati rendelethez</v>
      </c>
    </row>
    <row r="2" spans="1:8" ht="15" thickBot="1" x14ac:dyDescent="0.35">
      <c r="A2" s="98"/>
      <c r="B2" s="102"/>
      <c r="C2" s="98"/>
      <c r="D2" s="98"/>
      <c r="E2" s="98"/>
      <c r="F2" s="103"/>
      <c r="G2" s="103"/>
      <c r="H2" s="299"/>
    </row>
    <row r="3" spans="1:8" ht="18" customHeight="1" thickBot="1" x14ac:dyDescent="0.35">
      <c r="A3" s="300" t="s">
        <v>2</v>
      </c>
      <c r="B3" s="104" t="s">
        <v>275</v>
      </c>
      <c r="C3" s="105"/>
      <c r="D3" s="106"/>
      <c r="E3" s="104" t="s">
        <v>276</v>
      </c>
      <c r="F3" s="107"/>
      <c r="G3" s="108"/>
      <c r="H3" s="299"/>
    </row>
    <row r="4" spans="1:8" s="112" customFormat="1" ht="35.25" customHeight="1" thickBot="1" x14ac:dyDescent="0.35">
      <c r="A4" s="301"/>
      <c r="B4" s="109" t="s">
        <v>277</v>
      </c>
      <c r="C4" s="110" t="str">
        <f>+CONCATENATE('[1]Z_1.1.sz.mell.'!C8," eredeti előirányzat")</f>
        <v>2018. évi eredeti előirányzat</v>
      </c>
      <c r="D4" s="111" t="str">
        <f>+CONCATENATE('[1]Z_1.1.sz.mell.'!C8," módosított előirányzat")</f>
        <v>2018. évi módosított előirányzat</v>
      </c>
      <c r="E4" s="109" t="s">
        <v>277</v>
      </c>
      <c r="F4" s="110" t="str">
        <f>+C4</f>
        <v>2018. évi eredeti előirányzat</v>
      </c>
      <c r="G4" s="110" t="str">
        <f>+D4</f>
        <v>2018. évi módosított előirányzat</v>
      </c>
      <c r="H4" s="299"/>
    </row>
    <row r="5" spans="1:8" s="117" customFormat="1" ht="12" customHeight="1" thickBot="1" x14ac:dyDescent="0.35">
      <c r="A5" s="113" t="s">
        <v>6</v>
      </c>
      <c r="B5" s="114" t="s">
        <v>7</v>
      </c>
      <c r="C5" s="115" t="s">
        <v>8</v>
      </c>
      <c r="D5" s="116" t="s">
        <v>9</v>
      </c>
      <c r="E5" s="114" t="s">
        <v>278</v>
      </c>
      <c r="F5" s="115" t="s">
        <v>279</v>
      </c>
      <c r="G5" s="115" t="s">
        <v>280</v>
      </c>
      <c r="H5" s="299"/>
    </row>
    <row r="6" spans="1:8" ht="12.9" customHeight="1" x14ac:dyDescent="0.3">
      <c r="A6" s="118" t="s">
        <v>10</v>
      </c>
      <c r="B6" s="119" t="s">
        <v>281</v>
      </c>
      <c r="C6" s="120">
        <v>64018093</v>
      </c>
      <c r="D6" s="120">
        <v>64900031</v>
      </c>
      <c r="E6" s="119" t="s">
        <v>282</v>
      </c>
      <c r="F6" s="120">
        <v>81180361</v>
      </c>
      <c r="G6" s="120">
        <v>108967130</v>
      </c>
      <c r="H6" s="299"/>
    </row>
    <row r="7" spans="1:8" ht="12.9" customHeight="1" x14ac:dyDescent="0.3">
      <c r="A7" s="121" t="s">
        <v>24</v>
      </c>
      <c r="B7" s="122" t="s">
        <v>283</v>
      </c>
      <c r="C7" s="123">
        <v>66831202</v>
      </c>
      <c r="D7" s="123">
        <v>98988238</v>
      </c>
      <c r="E7" s="122" t="s">
        <v>182</v>
      </c>
      <c r="F7" s="123">
        <v>11978577</v>
      </c>
      <c r="G7" s="123">
        <v>17836934</v>
      </c>
      <c r="H7" s="299"/>
    </row>
    <row r="8" spans="1:8" ht="12.9" customHeight="1" x14ac:dyDescent="0.3">
      <c r="A8" s="121" t="s">
        <v>38</v>
      </c>
      <c r="B8" s="122" t="s">
        <v>284</v>
      </c>
      <c r="C8" s="123"/>
      <c r="D8" s="123"/>
      <c r="E8" s="122" t="s">
        <v>285</v>
      </c>
      <c r="F8" s="123">
        <v>59585990</v>
      </c>
      <c r="G8" s="123">
        <v>61072325</v>
      </c>
      <c r="H8" s="299"/>
    </row>
    <row r="9" spans="1:8" ht="12.9" customHeight="1" x14ac:dyDescent="0.3">
      <c r="A9" s="121" t="s">
        <v>236</v>
      </c>
      <c r="B9" s="122" t="s">
        <v>286</v>
      </c>
      <c r="C9" s="123">
        <v>2500000</v>
      </c>
      <c r="D9" s="123">
        <v>2500000</v>
      </c>
      <c r="E9" s="122" t="s">
        <v>184</v>
      </c>
      <c r="F9" s="123">
        <v>8600000</v>
      </c>
      <c r="G9" s="123">
        <v>16194304</v>
      </c>
      <c r="H9" s="299"/>
    </row>
    <row r="10" spans="1:8" ht="12.9" customHeight="1" x14ac:dyDescent="0.3">
      <c r="A10" s="121" t="s">
        <v>69</v>
      </c>
      <c r="B10" s="124" t="s">
        <v>287</v>
      </c>
      <c r="C10" s="123">
        <v>13363600</v>
      </c>
      <c r="D10" s="123">
        <v>31155765</v>
      </c>
      <c r="E10" s="122" t="s">
        <v>186</v>
      </c>
      <c r="F10" s="123">
        <v>1705616</v>
      </c>
      <c r="G10" s="123">
        <v>7413059</v>
      </c>
      <c r="H10" s="299"/>
    </row>
    <row r="11" spans="1:8" ht="12.9" customHeight="1" x14ac:dyDescent="0.3">
      <c r="A11" s="121" t="s">
        <v>93</v>
      </c>
      <c r="B11" s="122" t="s">
        <v>288</v>
      </c>
      <c r="C11" s="125">
        <v>150000</v>
      </c>
      <c r="D11" s="125">
        <v>150000</v>
      </c>
      <c r="E11" s="122" t="s">
        <v>211</v>
      </c>
      <c r="F11" s="123"/>
      <c r="G11" s="123"/>
      <c r="H11" s="299"/>
    </row>
    <row r="12" spans="1:8" ht="12.9" customHeight="1" x14ac:dyDescent="0.3">
      <c r="A12" s="121" t="s">
        <v>253</v>
      </c>
      <c r="B12" s="122" t="s">
        <v>289</v>
      </c>
      <c r="C12" s="123"/>
      <c r="D12" s="123"/>
      <c r="E12" s="126"/>
      <c r="F12" s="123"/>
      <c r="G12" s="123"/>
      <c r="H12" s="299"/>
    </row>
    <row r="13" spans="1:8" ht="12.9" customHeight="1" x14ac:dyDescent="0.3">
      <c r="A13" s="121" t="s">
        <v>115</v>
      </c>
      <c r="B13" s="126"/>
      <c r="C13" s="123"/>
      <c r="D13" s="123"/>
      <c r="E13" s="126"/>
      <c r="F13" s="123"/>
      <c r="G13" s="123"/>
      <c r="H13" s="299"/>
    </row>
    <row r="14" spans="1:8" ht="12.9" customHeight="1" x14ac:dyDescent="0.3">
      <c r="A14" s="121" t="s">
        <v>262</v>
      </c>
      <c r="B14" s="127"/>
      <c r="C14" s="125"/>
      <c r="D14" s="125"/>
      <c r="E14" s="126"/>
      <c r="F14" s="123"/>
      <c r="G14" s="123"/>
      <c r="H14" s="299"/>
    </row>
    <row r="15" spans="1:8" ht="12.9" customHeight="1" x14ac:dyDescent="0.3">
      <c r="A15" s="121" t="s">
        <v>264</v>
      </c>
      <c r="B15" s="126"/>
      <c r="C15" s="123"/>
      <c r="D15" s="123"/>
      <c r="E15" s="126"/>
      <c r="F15" s="123"/>
      <c r="G15" s="123"/>
      <c r="H15" s="299"/>
    </row>
    <row r="16" spans="1:8" ht="12.9" customHeight="1" x14ac:dyDescent="0.3">
      <c r="A16" s="121" t="s">
        <v>266</v>
      </c>
      <c r="B16" s="126"/>
      <c r="C16" s="123"/>
      <c r="D16" s="123"/>
      <c r="E16" s="126"/>
      <c r="F16" s="123"/>
      <c r="G16" s="123"/>
      <c r="H16" s="299"/>
    </row>
    <row r="17" spans="1:8" ht="12.9" customHeight="1" thickBot="1" x14ac:dyDescent="0.35">
      <c r="A17" s="121" t="s">
        <v>290</v>
      </c>
      <c r="B17" s="128"/>
      <c r="C17" s="129"/>
      <c r="D17" s="129"/>
      <c r="E17" s="126"/>
      <c r="F17" s="129"/>
      <c r="G17" s="129"/>
      <c r="H17" s="299"/>
    </row>
    <row r="18" spans="1:8" ht="15" thickBot="1" x14ac:dyDescent="0.35">
      <c r="A18" s="130" t="s">
        <v>291</v>
      </c>
      <c r="B18" s="131" t="s">
        <v>292</v>
      </c>
      <c r="C18" s="132">
        <f>C6+C7+C9+C10+C11+C13+C14+C15+C16+C17</f>
        <v>146862895</v>
      </c>
      <c r="D18" s="132">
        <f>D6+D7+D9+D10+D11+D13+D14+D15+D16+D17</f>
        <v>197694034</v>
      </c>
      <c r="E18" s="131" t="s">
        <v>293</v>
      </c>
      <c r="F18" s="132">
        <f>SUM(F6:F17)</f>
        <v>163050544</v>
      </c>
      <c r="G18" s="132">
        <f>SUM(G6:G17)</f>
        <v>211483752</v>
      </c>
      <c r="H18" s="299"/>
    </row>
    <row r="19" spans="1:8" ht="12.9" customHeight="1" x14ac:dyDescent="0.3">
      <c r="A19" s="133" t="s">
        <v>294</v>
      </c>
      <c r="B19" s="134" t="s">
        <v>295</v>
      </c>
      <c r="C19" s="135">
        <f>+C20+C21+C22+C23</f>
        <v>16187649</v>
      </c>
      <c r="D19" s="135">
        <f>+D20+D21+D22+D23</f>
        <v>16187649</v>
      </c>
      <c r="E19" s="136" t="s">
        <v>296</v>
      </c>
      <c r="F19" s="137"/>
      <c r="G19" s="137"/>
      <c r="H19" s="299"/>
    </row>
    <row r="20" spans="1:8" ht="12.9" customHeight="1" x14ac:dyDescent="0.3">
      <c r="A20" s="138" t="s">
        <v>297</v>
      </c>
      <c r="B20" s="136" t="s">
        <v>298</v>
      </c>
      <c r="C20" s="139">
        <v>16187649</v>
      </c>
      <c r="D20" s="139">
        <v>16187649</v>
      </c>
      <c r="E20" s="136" t="s">
        <v>299</v>
      </c>
      <c r="F20" s="139"/>
      <c r="G20" s="139"/>
      <c r="H20" s="299"/>
    </row>
    <row r="21" spans="1:8" ht="12.9" customHeight="1" x14ac:dyDescent="0.3">
      <c r="A21" s="138" t="s">
        <v>300</v>
      </c>
      <c r="B21" s="136" t="s">
        <v>301</v>
      </c>
      <c r="C21" s="139"/>
      <c r="D21" s="139"/>
      <c r="E21" s="136" t="s">
        <v>302</v>
      </c>
      <c r="F21" s="139"/>
      <c r="G21" s="139"/>
      <c r="H21" s="299"/>
    </row>
    <row r="22" spans="1:8" ht="12.9" customHeight="1" x14ac:dyDescent="0.3">
      <c r="A22" s="138" t="s">
        <v>303</v>
      </c>
      <c r="B22" s="136" t="s">
        <v>304</v>
      </c>
      <c r="C22" s="139"/>
      <c r="D22" s="139"/>
      <c r="E22" s="136" t="s">
        <v>305</v>
      </c>
      <c r="F22" s="139"/>
      <c r="G22" s="139"/>
      <c r="H22" s="299"/>
    </row>
    <row r="23" spans="1:8" ht="12.9" customHeight="1" x14ac:dyDescent="0.3">
      <c r="A23" s="138" t="s">
        <v>306</v>
      </c>
      <c r="B23" s="136" t="s">
        <v>307</v>
      </c>
      <c r="C23" s="139"/>
      <c r="D23" s="139"/>
      <c r="E23" s="134" t="s">
        <v>308</v>
      </c>
      <c r="F23" s="139"/>
      <c r="G23" s="139"/>
      <c r="H23" s="299"/>
    </row>
    <row r="24" spans="1:8" ht="12.9" customHeight="1" x14ac:dyDescent="0.3">
      <c r="A24" s="121" t="s">
        <v>309</v>
      </c>
      <c r="B24" s="136" t="s">
        <v>310</v>
      </c>
      <c r="C24" s="139"/>
      <c r="D24" s="139"/>
      <c r="E24" s="136" t="s">
        <v>311</v>
      </c>
      <c r="F24" s="139"/>
      <c r="G24" s="139"/>
      <c r="H24" s="299"/>
    </row>
    <row r="25" spans="1:8" ht="12.9" customHeight="1" x14ac:dyDescent="0.3">
      <c r="A25" s="121" t="s">
        <v>312</v>
      </c>
      <c r="B25" s="136" t="s">
        <v>313</v>
      </c>
      <c r="C25" s="140">
        <f>C26+C27+C28</f>
        <v>0</v>
      </c>
      <c r="D25" s="140">
        <f>D26+D27+D28</f>
        <v>0</v>
      </c>
      <c r="E25" s="119" t="s">
        <v>251</v>
      </c>
      <c r="F25" s="139"/>
      <c r="G25" s="139"/>
      <c r="H25" s="299"/>
    </row>
    <row r="26" spans="1:8" ht="12.9" customHeight="1" x14ac:dyDescent="0.3">
      <c r="A26" s="141" t="s">
        <v>314</v>
      </c>
      <c r="B26" s="134" t="s">
        <v>315</v>
      </c>
      <c r="C26" s="137"/>
      <c r="D26" s="137"/>
      <c r="E26" s="122" t="s">
        <v>261</v>
      </c>
      <c r="F26" s="137"/>
      <c r="G26" s="137"/>
      <c r="H26" s="299"/>
    </row>
    <row r="27" spans="1:8" ht="12.9" customHeight="1" x14ac:dyDescent="0.3">
      <c r="A27" s="121" t="s">
        <v>316</v>
      </c>
      <c r="B27" s="136" t="s">
        <v>170</v>
      </c>
      <c r="C27" s="139"/>
      <c r="D27" s="139"/>
      <c r="E27" s="122" t="s">
        <v>263</v>
      </c>
      <c r="F27" s="139"/>
      <c r="G27" s="139"/>
      <c r="H27" s="299"/>
    </row>
    <row r="28" spans="1:8" ht="12.9" customHeight="1" thickBot="1" x14ac:dyDescent="0.35">
      <c r="A28" s="141" t="s">
        <v>317</v>
      </c>
      <c r="B28" s="134" t="s">
        <v>172</v>
      </c>
      <c r="C28" s="137"/>
      <c r="D28" s="137"/>
      <c r="E28" s="142" t="s">
        <v>318</v>
      </c>
      <c r="F28" s="137"/>
      <c r="G28" s="137">
        <v>2397931</v>
      </c>
      <c r="H28" s="299"/>
    </row>
    <row r="29" spans="1:8" ht="24" customHeight="1" thickBot="1" x14ac:dyDescent="0.35">
      <c r="A29" s="130" t="s">
        <v>319</v>
      </c>
      <c r="B29" s="131" t="s">
        <v>320</v>
      </c>
      <c r="C29" s="132">
        <f>+C19+C25</f>
        <v>16187649</v>
      </c>
      <c r="D29" s="132">
        <f>+D19+D25</f>
        <v>16187649</v>
      </c>
      <c r="E29" s="131" t="s">
        <v>321</v>
      </c>
      <c r="F29" s="132">
        <f>SUM(F19:F28)</f>
        <v>0</v>
      </c>
      <c r="G29" s="132">
        <f>SUM(G19:G28)</f>
        <v>2397931</v>
      </c>
      <c r="H29" s="299"/>
    </row>
    <row r="30" spans="1:8" ht="15" thickBot="1" x14ac:dyDescent="0.35">
      <c r="A30" s="130" t="s">
        <v>322</v>
      </c>
      <c r="B30" s="144" t="s">
        <v>323</v>
      </c>
      <c r="C30" s="145">
        <f>+C18+C29</f>
        <v>163050544</v>
      </c>
      <c r="D30" s="145">
        <f>+D18+D29</f>
        <v>213881683</v>
      </c>
      <c r="E30" s="144"/>
      <c r="F30" s="145">
        <f>+F18+F29</f>
        <v>163050544</v>
      </c>
      <c r="G30" s="145">
        <f>+G18+G29</f>
        <v>213881683</v>
      </c>
      <c r="H30" s="299"/>
    </row>
    <row r="31" spans="1:8" ht="15" thickBot="1" x14ac:dyDescent="0.35">
      <c r="A31" s="130" t="s">
        <v>324</v>
      </c>
      <c r="B31" s="144" t="s">
        <v>325</v>
      </c>
      <c r="C31" s="145">
        <f>IF(C18-F18&lt;0,F18-C18,"-")</f>
        <v>16187649</v>
      </c>
      <c r="D31" s="145">
        <f>IF(D18-G18&lt;0,G18-D18,"-")</f>
        <v>13789718</v>
      </c>
      <c r="E31" s="144" t="s">
        <v>326</v>
      </c>
      <c r="F31" s="145" t="str">
        <f>IF(C18-F18&gt;0,C18-F18,"-")</f>
        <v>-</v>
      </c>
      <c r="G31" s="145" t="str">
        <f>IF(D18-G18&gt;0,D18-G18,"-")</f>
        <v>-</v>
      </c>
      <c r="H31" s="299"/>
    </row>
    <row r="32" spans="1:8" ht="15" thickBot="1" x14ac:dyDescent="0.35">
      <c r="A32" s="130" t="s">
        <v>327</v>
      </c>
      <c r="B32" s="144" t="s">
        <v>328</v>
      </c>
      <c r="C32" s="145" t="str">
        <f>IF(C30-F30&lt;0,F30-C30,"-")</f>
        <v>-</v>
      </c>
      <c r="D32" s="145" t="str">
        <f>IF(D30-G30&lt;0,G30-D30,"-")</f>
        <v>-</v>
      </c>
      <c r="E32" s="144" t="s">
        <v>329</v>
      </c>
      <c r="F32" s="145" t="str">
        <f>IF(C30-F30&gt;0,C30-F30,"-")</f>
        <v>-</v>
      </c>
      <c r="G32" s="145" t="str">
        <f>IF(D30-G30&gt;0,D30-G30,"-")</f>
        <v>-</v>
      </c>
      <c r="H32" s="299"/>
    </row>
    <row r="33" spans="2:8" ht="17.399999999999999" x14ac:dyDescent="0.3">
      <c r="B33" s="302"/>
      <c r="C33" s="302"/>
      <c r="D33" s="302"/>
      <c r="E33" s="302"/>
      <c r="H33" s="299"/>
    </row>
  </sheetData>
  <mergeCells count="3">
    <mergeCell ref="H1:H33"/>
    <mergeCell ref="A3:A4"/>
    <mergeCell ref="B33:E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K12" sqref="K12"/>
    </sheetView>
  </sheetViews>
  <sheetFormatPr defaultRowHeight="14.4" x14ac:dyDescent="0.3"/>
  <cols>
    <col min="1" max="1" width="5.88671875" style="101" customWidth="1"/>
    <col min="2" max="2" width="42.6640625" style="146" customWidth="1"/>
    <col min="3" max="4" width="13.33203125" style="101" customWidth="1"/>
    <col min="5" max="5" width="42.6640625" style="101" customWidth="1"/>
    <col min="6" max="7" width="13.33203125" style="101" customWidth="1"/>
    <col min="8" max="8" width="4.109375" style="101" customWidth="1"/>
    <col min="9" max="254" width="9.109375" style="101"/>
    <col min="255" max="255" width="5.88671875" style="101" customWidth="1"/>
    <col min="256" max="256" width="42.6640625" style="101" customWidth="1"/>
    <col min="257" max="259" width="13.33203125" style="101" customWidth="1"/>
    <col min="260" max="260" width="42.6640625" style="101" customWidth="1"/>
    <col min="261" max="263" width="13.33203125" style="101" customWidth="1"/>
    <col min="264" max="264" width="4.109375" style="101" customWidth="1"/>
    <col min="265" max="510" width="9.109375" style="101"/>
    <col min="511" max="511" width="5.88671875" style="101" customWidth="1"/>
    <col min="512" max="512" width="42.6640625" style="101" customWidth="1"/>
    <col min="513" max="515" width="13.33203125" style="101" customWidth="1"/>
    <col min="516" max="516" width="42.6640625" style="101" customWidth="1"/>
    <col min="517" max="519" width="13.33203125" style="101" customWidth="1"/>
    <col min="520" max="520" width="4.109375" style="101" customWidth="1"/>
    <col min="521" max="766" width="9.109375" style="101"/>
    <col min="767" max="767" width="5.88671875" style="101" customWidth="1"/>
    <col min="768" max="768" width="42.6640625" style="101" customWidth="1"/>
    <col min="769" max="771" width="13.33203125" style="101" customWidth="1"/>
    <col min="772" max="772" width="42.6640625" style="101" customWidth="1"/>
    <col min="773" max="775" width="13.33203125" style="101" customWidth="1"/>
    <col min="776" max="776" width="4.109375" style="101" customWidth="1"/>
    <col min="777" max="1022" width="9.109375" style="101"/>
    <col min="1023" max="1023" width="5.88671875" style="101" customWidth="1"/>
    <col min="1024" max="1024" width="42.6640625" style="101" customWidth="1"/>
    <col min="1025" max="1027" width="13.33203125" style="101" customWidth="1"/>
    <col min="1028" max="1028" width="42.6640625" style="101" customWidth="1"/>
    <col min="1029" max="1031" width="13.33203125" style="101" customWidth="1"/>
    <col min="1032" max="1032" width="4.109375" style="101" customWidth="1"/>
    <col min="1033" max="1278" width="9.109375" style="101"/>
    <col min="1279" max="1279" width="5.88671875" style="101" customWidth="1"/>
    <col min="1280" max="1280" width="42.6640625" style="101" customWidth="1"/>
    <col min="1281" max="1283" width="13.33203125" style="101" customWidth="1"/>
    <col min="1284" max="1284" width="42.6640625" style="101" customWidth="1"/>
    <col min="1285" max="1287" width="13.33203125" style="101" customWidth="1"/>
    <col min="1288" max="1288" width="4.109375" style="101" customWidth="1"/>
    <col min="1289" max="1534" width="9.109375" style="101"/>
    <col min="1535" max="1535" width="5.88671875" style="101" customWidth="1"/>
    <col min="1536" max="1536" width="42.6640625" style="101" customWidth="1"/>
    <col min="1537" max="1539" width="13.33203125" style="101" customWidth="1"/>
    <col min="1540" max="1540" width="42.6640625" style="101" customWidth="1"/>
    <col min="1541" max="1543" width="13.33203125" style="101" customWidth="1"/>
    <col min="1544" max="1544" width="4.109375" style="101" customWidth="1"/>
    <col min="1545" max="1790" width="9.109375" style="101"/>
    <col min="1791" max="1791" width="5.88671875" style="101" customWidth="1"/>
    <col min="1792" max="1792" width="42.6640625" style="101" customWidth="1"/>
    <col min="1793" max="1795" width="13.33203125" style="101" customWidth="1"/>
    <col min="1796" max="1796" width="42.6640625" style="101" customWidth="1"/>
    <col min="1797" max="1799" width="13.33203125" style="101" customWidth="1"/>
    <col min="1800" max="1800" width="4.109375" style="101" customWidth="1"/>
    <col min="1801" max="2046" width="9.109375" style="101"/>
    <col min="2047" max="2047" width="5.88671875" style="101" customWidth="1"/>
    <col min="2048" max="2048" width="42.6640625" style="101" customWidth="1"/>
    <col min="2049" max="2051" width="13.33203125" style="101" customWidth="1"/>
    <col min="2052" max="2052" width="42.6640625" style="101" customWidth="1"/>
    <col min="2053" max="2055" width="13.33203125" style="101" customWidth="1"/>
    <col min="2056" max="2056" width="4.109375" style="101" customWidth="1"/>
    <col min="2057" max="2302" width="9.109375" style="101"/>
    <col min="2303" max="2303" width="5.88671875" style="101" customWidth="1"/>
    <col min="2304" max="2304" width="42.6640625" style="101" customWidth="1"/>
    <col min="2305" max="2307" width="13.33203125" style="101" customWidth="1"/>
    <col min="2308" max="2308" width="42.6640625" style="101" customWidth="1"/>
    <col min="2309" max="2311" width="13.33203125" style="101" customWidth="1"/>
    <col min="2312" max="2312" width="4.109375" style="101" customWidth="1"/>
    <col min="2313" max="2558" width="9.109375" style="101"/>
    <col min="2559" max="2559" width="5.88671875" style="101" customWidth="1"/>
    <col min="2560" max="2560" width="42.6640625" style="101" customWidth="1"/>
    <col min="2561" max="2563" width="13.33203125" style="101" customWidth="1"/>
    <col min="2564" max="2564" width="42.6640625" style="101" customWidth="1"/>
    <col min="2565" max="2567" width="13.33203125" style="101" customWidth="1"/>
    <col min="2568" max="2568" width="4.109375" style="101" customWidth="1"/>
    <col min="2569" max="2814" width="9.109375" style="101"/>
    <col min="2815" max="2815" width="5.88671875" style="101" customWidth="1"/>
    <col min="2816" max="2816" width="42.6640625" style="101" customWidth="1"/>
    <col min="2817" max="2819" width="13.33203125" style="101" customWidth="1"/>
    <col min="2820" max="2820" width="42.6640625" style="101" customWidth="1"/>
    <col min="2821" max="2823" width="13.33203125" style="101" customWidth="1"/>
    <col min="2824" max="2824" width="4.109375" style="101" customWidth="1"/>
    <col min="2825" max="3070" width="9.109375" style="101"/>
    <col min="3071" max="3071" width="5.88671875" style="101" customWidth="1"/>
    <col min="3072" max="3072" width="42.6640625" style="101" customWidth="1"/>
    <col min="3073" max="3075" width="13.33203125" style="101" customWidth="1"/>
    <col min="3076" max="3076" width="42.6640625" style="101" customWidth="1"/>
    <col min="3077" max="3079" width="13.33203125" style="101" customWidth="1"/>
    <col min="3080" max="3080" width="4.109375" style="101" customWidth="1"/>
    <col min="3081" max="3326" width="9.109375" style="101"/>
    <col min="3327" max="3327" width="5.88671875" style="101" customWidth="1"/>
    <col min="3328" max="3328" width="42.6640625" style="101" customWidth="1"/>
    <col min="3329" max="3331" width="13.33203125" style="101" customWidth="1"/>
    <col min="3332" max="3332" width="42.6640625" style="101" customWidth="1"/>
    <col min="3333" max="3335" width="13.33203125" style="101" customWidth="1"/>
    <col min="3336" max="3336" width="4.109375" style="101" customWidth="1"/>
    <col min="3337" max="3582" width="9.109375" style="101"/>
    <col min="3583" max="3583" width="5.88671875" style="101" customWidth="1"/>
    <col min="3584" max="3584" width="42.6640625" style="101" customWidth="1"/>
    <col min="3585" max="3587" width="13.33203125" style="101" customWidth="1"/>
    <col min="3588" max="3588" width="42.6640625" style="101" customWidth="1"/>
    <col min="3589" max="3591" width="13.33203125" style="101" customWidth="1"/>
    <col min="3592" max="3592" width="4.109375" style="101" customWidth="1"/>
    <col min="3593" max="3838" width="9.109375" style="101"/>
    <col min="3839" max="3839" width="5.88671875" style="101" customWidth="1"/>
    <col min="3840" max="3840" width="42.6640625" style="101" customWidth="1"/>
    <col min="3841" max="3843" width="13.33203125" style="101" customWidth="1"/>
    <col min="3844" max="3844" width="42.6640625" style="101" customWidth="1"/>
    <col min="3845" max="3847" width="13.33203125" style="101" customWidth="1"/>
    <col min="3848" max="3848" width="4.109375" style="101" customWidth="1"/>
    <col min="3849" max="4094" width="9.109375" style="101"/>
    <col min="4095" max="4095" width="5.88671875" style="101" customWidth="1"/>
    <col min="4096" max="4096" width="42.6640625" style="101" customWidth="1"/>
    <col min="4097" max="4099" width="13.33203125" style="101" customWidth="1"/>
    <col min="4100" max="4100" width="42.6640625" style="101" customWidth="1"/>
    <col min="4101" max="4103" width="13.33203125" style="101" customWidth="1"/>
    <col min="4104" max="4104" width="4.109375" style="101" customWidth="1"/>
    <col min="4105" max="4350" width="9.109375" style="101"/>
    <col min="4351" max="4351" width="5.88671875" style="101" customWidth="1"/>
    <col min="4352" max="4352" width="42.6640625" style="101" customWidth="1"/>
    <col min="4353" max="4355" width="13.33203125" style="101" customWidth="1"/>
    <col min="4356" max="4356" width="42.6640625" style="101" customWidth="1"/>
    <col min="4357" max="4359" width="13.33203125" style="101" customWidth="1"/>
    <col min="4360" max="4360" width="4.109375" style="101" customWidth="1"/>
    <col min="4361" max="4606" width="9.109375" style="101"/>
    <col min="4607" max="4607" width="5.88671875" style="101" customWidth="1"/>
    <col min="4608" max="4608" width="42.6640625" style="101" customWidth="1"/>
    <col min="4609" max="4611" width="13.33203125" style="101" customWidth="1"/>
    <col min="4612" max="4612" width="42.6640625" style="101" customWidth="1"/>
    <col min="4613" max="4615" width="13.33203125" style="101" customWidth="1"/>
    <col min="4616" max="4616" width="4.109375" style="101" customWidth="1"/>
    <col min="4617" max="4862" width="9.109375" style="101"/>
    <col min="4863" max="4863" width="5.88671875" style="101" customWidth="1"/>
    <col min="4864" max="4864" width="42.6640625" style="101" customWidth="1"/>
    <col min="4865" max="4867" width="13.33203125" style="101" customWidth="1"/>
    <col min="4868" max="4868" width="42.6640625" style="101" customWidth="1"/>
    <col min="4869" max="4871" width="13.33203125" style="101" customWidth="1"/>
    <col min="4872" max="4872" width="4.109375" style="101" customWidth="1"/>
    <col min="4873" max="5118" width="9.109375" style="101"/>
    <col min="5119" max="5119" width="5.88671875" style="101" customWidth="1"/>
    <col min="5120" max="5120" width="42.6640625" style="101" customWidth="1"/>
    <col min="5121" max="5123" width="13.33203125" style="101" customWidth="1"/>
    <col min="5124" max="5124" width="42.6640625" style="101" customWidth="1"/>
    <col min="5125" max="5127" width="13.33203125" style="101" customWidth="1"/>
    <col min="5128" max="5128" width="4.109375" style="101" customWidth="1"/>
    <col min="5129" max="5374" width="9.109375" style="101"/>
    <col min="5375" max="5375" width="5.88671875" style="101" customWidth="1"/>
    <col min="5376" max="5376" width="42.6640625" style="101" customWidth="1"/>
    <col min="5377" max="5379" width="13.33203125" style="101" customWidth="1"/>
    <col min="5380" max="5380" width="42.6640625" style="101" customWidth="1"/>
    <col min="5381" max="5383" width="13.33203125" style="101" customWidth="1"/>
    <col min="5384" max="5384" width="4.109375" style="101" customWidth="1"/>
    <col min="5385" max="5630" width="9.109375" style="101"/>
    <col min="5631" max="5631" width="5.88671875" style="101" customWidth="1"/>
    <col min="5632" max="5632" width="42.6640625" style="101" customWidth="1"/>
    <col min="5633" max="5635" width="13.33203125" style="101" customWidth="1"/>
    <col min="5636" max="5636" width="42.6640625" style="101" customWidth="1"/>
    <col min="5637" max="5639" width="13.33203125" style="101" customWidth="1"/>
    <col min="5640" max="5640" width="4.109375" style="101" customWidth="1"/>
    <col min="5641" max="5886" width="9.109375" style="101"/>
    <col min="5887" max="5887" width="5.88671875" style="101" customWidth="1"/>
    <col min="5888" max="5888" width="42.6640625" style="101" customWidth="1"/>
    <col min="5889" max="5891" width="13.33203125" style="101" customWidth="1"/>
    <col min="5892" max="5892" width="42.6640625" style="101" customWidth="1"/>
    <col min="5893" max="5895" width="13.33203125" style="101" customWidth="1"/>
    <col min="5896" max="5896" width="4.109375" style="101" customWidth="1"/>
    <col min="5897" max="6142" width="9.109375" style="101"/>
    <col min="6143" max="6143" width="5.88671875" style="101" customWidth="1"/>
    <col min="6144" max="6144" width="42.6640625" style="101" customWidth="1"/>
    <col min="6145" max="6147" width="13.33203125" style="101" customWidth="1"/>
    <col min="6148" max="6148" width="42.6640625" style="101" customWidth="1"/>
    <col min="6149" max="6151" width="13.33203125" style="101" customWidth="1"/>
    <col min="6152" max="6152" width="4.109375" style="101" customWidth="1"/>
    <col min="6153" max="6398" width="9.109375" style="101"/>
    <col min="6399" max="6399" width="5.88671875" style="101" customWidth="1"/>
    <col min="6400" max="6400" width="42.6640625" style="101" customWidth="1"/>
    <col min="6401" max="6403" width="13.33203125" style="101" customWidth="1"/>
    <col min="6404" max="6404" width="42.6640625" style="101" customWidth="1"/>
    <col min="6405" max="6407" width="13.33203125" style="101" customWidth="1"/>
    <col min="6408" max="6408" width="4.109375" style="101" customWidth="1"/>
    <col min="6409" max="6654" width="9.109375" style="101"/>
    <col min="6655" max="6655" width="5.88671875" style="101" customWidth="1"/>
    <col min="6656" max="6656" width="42.6640625" style="101" customWidth="1"/>
    <col min="6657" max="6659" width="13.33203125" style="101" customWidth="1"/>
    <col min="6660" max="6660" width="42.6640625" style="101" customWidth="1"/>
    <col min="6661" max="6663" width="13.33203125" style="101" customWidth="1"/>
    <col min="6664" max="6664" width="4.109375" style="101" customWidth="1"/>
    <col min="6665" max="6910" width="9.109375" style="101"/>
    <col min="6911" max="6911" width="5.88671875" style="101" customWidth="1"/>
    <col min="6912" max="6912" width="42.6640625" style="101" customWidth="1"/>
    <col min="6913" max="6915" width="13.33203125" style="101" customWidth="1"/>
    <col min="6916" max="6916" width="42.6640625" style="101" customWidth="1"/>
    <col min="6917" max="6919" width="13.33203125" style="101" customWidth="1"/>
    <col min="6920" max="6920" width="4.109375" style="101" customWidth="1"/>
    <col min="6921" max="7166" width="9.109375" style="101"/>
    <col min="7167" max="7167" width="5.88671875" style="101" customWidth="1"/>
    <col min="7168" max="7168" width="42.6640625" style="101" customWidth="1"/>
    <col min="7169" max="7171" width="13.33203125" style="101" customWidth="1"/>
    <col min="7172" max="7172" width="42.6640625" style="101" customWidth="1"/>
    <col min="7173" max="7175" width="13.33203125" style="101" customWidth="1"/>
    <col min="7176" max="7176" width="4.109375" style="101" customWidth="1"/>
    <col min="7177" max="7422" width="9.109375" style="101"/>
    <col min="7423" max="7423" width="5.88671875" style="101" customWidth="1"/>
    <col min="7424" max="7424" width="42.6640625" style="101" customWidth="1"/>
    <col min="7425" max="7427" width="13.33203125" style="101" customWidth="1"/>
    <col min="7428" max="7428" width="42.6640625" style="101" customWidth="1"/>
    <col min="7429" max="7431" width="13.33203125" style="101" customWidth="1"/>
    <col min="7432" max="7432" width="4.109375" style="101" customWidth="1"/>
    <col min="7433" max="7678" width="9.109375" style="101"/>
    <col min="7679" max="7679" width="5.88671875" style="101" customWidth="1"/>
    <col min="7680" max="7680" width="42.6640625" style="101" customWidth="1"/>
    <col min="7681" max="7683" width="13.33203125" style="101" customWidth="1"/>
    <col min="7684" max="7684" width="42.6640625" style="101" customWidth="1"/>
    <col min="7685" max="7687" width="13.33203125" style="101" customWidth="1"/>
    <col min="7688" max="7688" width="4.109375" style="101" customWidth="1"/>
    <col min="7689" max="7934" width="9.109375" style="101"/>
    <col min="7935" max="7935" width="5.88671875" style="101" customWidth="1"/>
    <col min="7936" max="7936" width="42.6640625" style="101" customWidth="1"/>
    <col min="7937" max="7939" width="13.33203125" style="101" customWidth="1"/>
    <col min="7940" max="7940" width="42.6640625" style="101" customWidth="1"/>
    <col min="7941" max="7943" width="13.33203125" style="101" customWidth="1"/>
    <col min="7944" max="7944" width="4.109375" style="101" customWidth="1"/>
    <col min="7945" max="8190" width="9.109375" style="101"/>
    <col min="8191" max="8191" width="5.88671875" style="101" customWidth="1"/>
    <col min="8192" max="8192" width="42.6640625" style="101" customWidth="1"/>
    <col min="8193" max="8195" width="13.33203125" style="101" customWidth="1"/>
    <col min="8196" max="8196" width="42.6640625" style="101" customWidth="1"/>
    <col min="8197" max="8199" width="13.33203125" style="101" customWidth="1"/>
    <col min="8200" max="8200" width="4.109375" style="101" customWidth="1"/>
    <col min="8201" max="8446" width="9.109375" style="101"/>
    <col min="8447" max="8447" width="5.88671875" style="101" customWidth="1"/>
    <col min="8448" max="8448" width="42.6640625" style="101" customWidth="1"/>
    <col min="8449" max="8451" width="13.33203125" style="101" customWidth="1"/>
    <col min="8452" max="8452" width="42.6640625" style="101" customWidth="1"/>
    <col min="8453" max="8455" width="13.33203125" style="101" customWidth="1"/>
    <col min="8456" max="8456" width="4.109375" style="101" customWidth="1"/>
    <col min="8457" max="8702" width="9.109375" style="101"/>
    <col min="8703" max="8703" width="5.88671875" style="101" customWidth="1"/>
    <col min="8704" max="8704" width="42.6640625" style="101" customWidth="1"/>
    <col min="8705" max="8707" width="13.33203125" style="101" customWidth="1"/>
    <col min="8708" max="8708" width="42.6640625" style="101" customWidth="1"/>
    <col min="8709" max="8711" width="13.33203125" style="101" customWidth="1"/>
    <col min="8712" max="8712" width="4.109375" style="101" customWidth="1"/>
    <col min="8713" max="8958" width="9.109375" style="101"/>
    <col min="8959" max="8959" width="5.88671875" style="101" customWidth="1"/>
    <col min="8960" max="8960" width="42.6640625" style="101" customWidth="1"/>
    <col min="8961" max="8963" width="13.33203125" style="101" customWidth="1"/>
    <col min="8964" max="8964" width="42.6640625" style="101" customWidth="1"/>
    <col min="8965" max="8967" width="13.33203125" style="101" customWidth="1"/>
    <col min="8968" max="8968" width="4.109375" style="101" customWidth="1"/>
    <col min="8969" max="9214" width="9.109375" style="101"/>
    <col min="9215" max="9215" width="5.88671875" style="101" customWidth="1"/>
    <col min="9216" max="9216" width="42.6640625" style="101" customWidth="1"/>
    <col min="9217" max="9219" width="13.33203125" style="101" customWidth="1"/>
    <col min="9220" max="9220" width="42.6640625" style="101" customWidth="1"/>
    <col min="9221" max="9223" width="13.33203125" style="101" customWidth="1"/>
    <col min="9224" max="9224" width="4.109375" style="101" customWidth="1"/>
    <col min="9225" max="9470" width="9.109375" style="101"/>
    <col min="9471" max="9471" width="5.88671875" style="101" customWidth="1"/>
    <col min="9472" max="9472" width="42.6640625" style="101" customWidth="1"/>
    <col min="9473" max="9475" width="13.33203125" style="101" customWidth="1"/>
    <col min="9476" max="9476" width="42.6640625" style="101" customWidth="1"/>
    <col min="9477" max="9479" width="13.33203125" style="101" customWidth="1"/>
    <col min="9480" max="9480" width="4.109375" style="101" customWidth="1"/>
    <col min="9481" max="9726" width="9.109375" style="101"/>
    <col min="9727" max="9727" width="5.88671875" style="101" customWidth="1"/>
    <col min="9728" max="9728" width="42.6640625" style="101" customWidth="1"/>
    <col min="9729" max="9731" width="13.33203125" style="101" customWidth="1"/>
    <col min="9732" max="9732" width="42.6640625" style="101" customWidth="1"/>
    <col min="9733" max="9735" width="13.33203125" style="101" customWidth="1"/>
    <col min="9736" max="9736" width="4.109375" style="101" customWidth="1"/>
    <col min="9737" max="9982" width="9.109375" style="101"/>
    <col min="9983" max="9983" width="5.88671875" style="101" customWidth="1"/>
    <col min="9984" max="9984" width="42.6640625" style="101" customWidth="1"/>
    <col min="9985" max="9987" width="13.33203125" style="101" customWidth="1"/>
    <col min="9988" max="9988" width="42.6640625" style="101" customWidth="1"/>
    <col min="9989" max="9991" width="13.33203125" style="101" customWidth="1"/>
    <col min="9992" max="9992" width="4.109375" style="101" customWidth="1"/>
    <col min="9993" max="10238" width="9.109375" style="101"/>
    <col min="10239" max="10239" width="5.88671875" style="101" customWidth="1"/>
    <col min="10240" max="10240" width="42.6640625" style="101" customWidth="1"/>
    <col min="10241" max="10243" width="13.33203125" style="101" customWidth="1"/>
    <col min="10244" max="10244" width="42.6640625" style="101" customWidth="1"/>
    <col min="10245" max="10247" width="13.33203125" style="101" customWidth="1"/>
    <col min="10248" max="10248" width="4.109375" style="101" customWidth="1"/>
    <col min="10249" max="10494" width="9.109375" style="101"/>
    <col min="10495" max="10495" width="5.88671875" style="101" customWidth="1"/>
    <col min="10496" max="10496" width="42.6640625" style="101" customWidth="1"/>
    <col min="10497" max="10499" width="13.33203125" style="101" customWidth="1"/>
    <col min="10500" max="10500" width="42.6640625" style="101" customWidth="1"/>
    <col min="10501" max="10503" width="13.33203125" style="101" customWidth="1"/>
    <col min="10504" max="10504" width="4.109375" style="101" customWidth="1"/>
    <col min="10505" max="10750" width="9.109375" style="101"/>
    <col min="10751" max="10751" width="5.88671875" style="101" customWidth="1"/>
    <col min="10752" max="10752" width="42.6640625" style="101" customWidth="1"/>
    <col min="10753" max="10755" width="13.33203125" style="101" customWidth="1"/>
    <col min="10756" max="10756" width="42.6640625" style="101" customWidth="1"/>
    <col min="10757" max="10759" width="13.33203125" style="101" customWidth="1"/>
    <col min="10760" max="10760" width="4.109375" style="101" customWidth="1"/>
    <col min="10761" max="11006" width="9.109375" style="101"/>
    <col min="11007" max="11007" width="5.88671875" style="101" customWidth="1"/>
    <col min="11008" max="11008" width="42.6640625" style="101" customWidth="1"/>
    <col min="11009" max="11011" width="13.33203125" style="101" customWidth="1"/>
    <col min="11012" max="11012" width="42.6640625" style="101" customWidth="1"/>
    <col min="11013" max="11015" width="13.33203125" style="101" customWidth="1"/>
    <col min="11016" max="11016" width="4.109375" style="101" customWidth="1"/>
    <col min="11017" max="11262" width="9.109375" style="101"/>
    <col min="11263" max="11263" width="5.88671875" style="101" customWidth="1"/>
    <col min="11264" max="11264" width="42.6640625" style="101" customWidth="1"/>
    <col min="11265" max="11267" width="13.33203125" style="101" customWidth="1"/>
    <col min="11268" max="11268" width="42.6640625" style="101" customWidth="1"/>
    <col min="11269" max="11271" width="13.33203125" style="101" customWidth="1"/>
    <col min="11272" max="11272" width="4.109375" style="101" customWidth="1"/>
    <col min="11273" max="11518" width="9.109375" style="101"/>
    <col min="11519" max="11519" width="5.88671875" style="101" customWidth="1"/>
    <col min="11520" max="11520" width="42.6640625" style="101" customWidth="1"/>
    <col min="11521" max="11523" width="13.33203125" style="101" customWidth="1"/>
    <col min="11524" max="11524" width="42.6640625" style="101" customWidth="1"/>
    <col min="11525" max="11527" width="13.33203125" style="101" customWidth="1"/>
    <col min="11528" max="11528" width="4.109375" style="101" customWidth="1"/>
    <col min="11529" max="11774" width="9.109375" style="101"/>
    <col min="11775" max="11775" width="5.88671875" style="101" customWidth="1"/>
    <col min="11776" max="11776" width="42.6640625" style="101" customWidth="1"/>
    <col min="11777" max="11779" width="13.33203125" style="101" customWidth="1"/>
    <col min="11780" max="11780" width="42.6640625" style="101" customWidth="1"/>
    <col min="11781" max="11783" width="13.33203125" style="101" customWidth="1"/>
    <col min="11784" max="11784" width="4.109375" style="101" customWidth="1"/>
    <col min="11785" max="12030" width="9.109375" style="101"/>
    <col min="12031" max="12031" width="5.88671875" style="101" customWidth="1"/>
    <col min="12032" max="12032" width="42.6640625" style="101" customWidth="1"/>
    <col min="12033" max="12035" width="13.33203125" style="101" customWidth="1"/>
    <col min="12036" max="12036" width="42.6640625" style="101" customWidth="1"/>
    <col min="12037" max="12039" width="13.33203125" style="101" customWidth="1"/>
    <col min="12040" max="12040" width="4.109375" style="101" customWidth="1"/>
    <col min="12041" max="12286" width="9.109375" style="101"/>
    <col min="12287" max="12287" width="5.88671875" style="101" customWidth="1"/>
    <col min="12288" max="12288" width="42.6640625" style="101" customWidth="1"/>
    <col min="12289" max="12291" width="13.33203125" style="101" customWidth="1"/>
    <col min="12292" max="12292" width="42.6640625" style="101" customWidth="1"/>
    <col min="12293" max="12295" width="13.33203125" style="101" customWidth="1"/>
    <col min="12296" max="12296" width="4.109375" style="101" customWidth="1"/>
    <col min="12297" max="12542" width="9.109375" style="101"/>
    <col min="12543" max="12543" width="5.88671875" style="101" customWidth="1"/>
    <col min="12544" max="12544" width="42.6640625" style="101" customWidth="1"/>
    <col min="12545" max="12547" width="13.33203125" style="101" customWidth="1"/>
    <col min="12548" max="12548" width="42.6640625" style="101" customWidth="1"/>
    <col min="12549" max="12551" width="13.33203125" style="101" customWidth="1"/>
    <col min="12552" max="12552" width="4.109375" style="101" customWidth="1"/>
    <col min="12553" max="12798" width="9.109375" style="101"/>
    <col min="12799" max="12799" width="5.88671875" style="101" customWidth="1"/>
    <col min="12800" max="12800" width="42.6640625" style="101" customWidth="1"/>
    <col min="12801" max="12803" width="13.33203125" style="101" customWidth="1"/>
    <col min="12804" max="12804" width="42.6640625" style="101" customWidth="1"/>
    <col min="12805" max="12807" width="13.33203125" style="101" customWidth="1"/>
    <col min="12808" max="12808" width="4.109375" style="101" customWidth="1"/>
    <col min="12809" max="13054" width="9.109375" style="101"/>
    <col min="13055" max="13055" width="5.88671875" style="101" customWidth="1"/>
    <col min="13056" max="13056" width="42.6640625" style="101" customWidth="1"/>
    <col min="13057" max="13059" width="13.33203125" style="101" customWidth="1"/>
    <col min="13060" max="13060" width="42.6640625" style="101" customWidth="1"/>
    <col min="13061" max="13063" width="13.33203125" style="101" customWidth="1"/>
    <col min="13064" max="13064" width="4.109375" style="101" customWidth="1"/>
    <col min="13065" max="13310" width="9.109375" style="101"/>
    <col min="13311" max="13311" width="5.88671875" style="101" customWidth="1"/>
    <col min="13312" max="13312" width="42.6640625" style="101" customWidth="1"/>
    <col min="13313" max="13315" width="13.33203125" style="101" customWidth="1"/>
    <col min="13316" max="13316" width="42.6640625" style="101" customWidth="1"/>
    <col min="13317" max="13319" width="13.33203125" style="101" customWidth="1"/>
    <col min="13320" max="13320" width="4.109375" style="101" customWidth="1"/>
    <col min="13321" max="13566" width="9.109375" style="101"/>
    <col min="13567" max="13567" width="5.88671875" style="101" customWidth="1"/>
    <col min="13568" max="13568" width="42.6640625" style="101" customWidth="1"/>
    <col min="13569" max="13571" width="13.33203125" style="101" customWidth="1"/>
    <col min="13572" max="13572" width="42.6640625" style="101" customWidth="1"/>
    <col min="13573" max="13575" width="13.33203125" style="101" customWidth="1"/>
    <col min="13576" max="13576" width="4.109375" style="101" customWidth="1"/>
    <col min="13577" max="13822" width="9.109375" style="101"/>
    <col min="13823" max="13823" width="5.88671875" style="101" customWidth="1"/>
    <col min="13824" max="13824" width="42.6640625" style="101" customWidth="1"/>
    <col min="13825" max="13827" width="13.33203125" style="101" customWidth="1"/>
    <col min="13828" max="13828" width="42.6640625" style="101" customWidth="1"/>
    <col min="13829" max="13831" width="13.33203125" style="101" customWidth="1"/>
    <col min="13832" max="13832" width="4.109375" style="101" customWidth="1"/>
    <col min="13833" max="14078" width="9.109375" style="101"/>
    <col min="14079" max="14079" width="5.88671875" style="101" customWidth="1"/>
    <col min="14080" max="14080" width="42.6640625" style="101" customWidth="1"/>
    <col min="14081" max="14083" width="13.33203125" style="101" customWidth="1"/>
    <col min="14084" max="14084" width="42.6640625" style="101" customWidth="1"/>
    <col min="14085" max="14087" width="13.33203125" style="101" customWidth="1"/>
    <col min="14088" max="14088" width="4.109375" style="101" customWidth="1"/>
    <col min="14089" max="14334" width="9.109375" style="101"/>
    <col min="14335" max="14335" width="5.88671875" style="101" customWidth="1"/>
    <col min="14336" max="14336" width="42.6640625" style="101" customWidth="1"/>
    <col min="14337" max="14339" width="13.33203125" style="101" customWidth="1"/>
    <col min="14340" max="14340" width="42.6640625" style="101" customWidth="1"/>
    <col min="14341" max="14343" width="13.33203125" style="101" customWidth="1"/>
    <col min="14344" max="14344" width="4.109375" style="101" customWidth="1"/>
    <col min="14345" max="14590" width="9.109375" style="101"/>
    <col min="14591" max="14591" width="5.88671875" style="101" customWidth="1"/>
    <col min="14592" max="14592" width="42.6640625" style="101" customWidth="1"/>
    <col min="14593" max="14595" width="13.33203125" style="101" customWidth="1"/>
    <col min="14596" max="14596" width="42.6640625" style="101" customWidth="1"/>
    <col min="14597" max="14599" width="13.33203125" style="101" customWidth="1"/>
    <col min="14600" max="14600" width="4.109375" style="101" customWidth="1"/>
    <col min="14601" max="14846" width="9.109375" style="101"/>
    <col min="14847" max="14847" width="5.88671875" style="101" customWidth="1"/>
    <col min="14848" max="14848" width="42.6640625" style="101" customWidth="1"/>
    <col min="14849" max="14851" width="13.33203125" style="101" customWidth="1"/>
    <col min="14852" max="14852" width="42.6640625" style="101" customWidth="1"/>
    <col min="14853" max="14855" width="13.33203125" style="101" customWidth="1"/>
    <col min="14856" max="14856" width="4.109375" style="101" customWidth="1"/>
    <col min="14857" max="15102" width="9.109375" style="101"/>
    <col min="15103" max="15103" width="5.88671875" style="101" customWidth="1"/>
    <col min="15104" max="15104" width="42.6640625" style="101" customWidth="1"/>
    <col min="15105" max="15107" width="13.33203125" style="101" customWidth="1"/>
    <col min="15108" max="15108" width="42.6640625" style="101" customWidth="1"/>
    <col min="15109" max="15111" width="13.33203125" style="101" customWidth="1"/>
    <col min="15112" max="15112" width="4.109375" style="101" customWidth="1"/>
    <col min="15113" max="15358" width="9.109375" style="101"/>
    <col min="15359" max="15359" width="5.88671875" style="101" customWidth="1"/>
    <col min="15360" max="15360" width="42.6640625" style="101" customWidth="1"/>
    <col min="15361" max="15363" width="13.33203125" style="101" customWidth="1"/>
    <col min="15364" max="15364" width="42.6640625" style="101" customWidth="1"/>
    <col min="15365" max="15367" width="13.33203125" style="101" customWidth="1"/>
    <col min="15368" max="15368" width="4.109375" style="101" customWidth="1"/>
    <col min="15369" max="15614" width="9.109375" style="101"/>
    <col min="15615" max="15615" width="5.88671875" style="101" customWidth="1"/>
    <col min="15616" max="15616" width="42.6640625" style="101" customWidth="1"/>
    <col min="15617" max="15619" width="13.33203125" style="101" customWidth="1"/>
    <col min="15620" max="15620" width="42.6640625" style="101" customWidth="1"/>
    <col min="15621" max="15623" width="13.33203125" style="101" customWidth="1"/>
    <col min="15624" max="15624" width="4.109375" style="101" customWidth="1"/>
    <col min="15625" max="15870" width="9.109375" style="101"/>
    <col min="15871" max="15871" width="5.88671875" style="101" customWidth="1"/>
    <col min="15872" max="15872" width="42.6640625" style="101" customWidth="1"/>
    <col min="15873" max="15875" width="13.33203125" style="101" customWidth="1"/>
    <col min="15876" max="15876" width="42.6640625" style="101" customWidth="1"/>
    <col min="15877" max="15879" width="13.33203125" style="101" customWidth="1"/>
    <col min="15880" max="15880" width="4.109375" style="101" customWidth="1"/>
    <col min="15881" max="16126" width="9.109375" style="101"/>
    <col min="16127" max="16127" width="5.88671875" style="101" customWidth="1"/>
    <col min="16128" max="16128" width="42.6640625" style="101" customWidth="1"/>
    <col min="16129" max="16131" width="13.33203125" style="101" customWidth="1"/>
    <col min="16132" max="16132" width="42.6640625" style="101" customWidth="1"/>
    <col min="16133" max="16135" width="13.33203125" style="101" customWidth="1"/>
    <col min="16136" max="16136" width="4.109375" style="101" customWidth="1"/>
    <col min="16137" max="16384" width="9.109375" style="101"/>
  </cols>
  <sheetData>
    <row r="1" spans="1:8" ht="31.2" x14ac:dyDescent="0.3">
      <c r="A1" s="98"/>
      <c r="B1" s="99" t="s">
        <v>330</v>
      </c>
      <c r="C1" s="100"/>
      <c r="D1" s="100"/>
      <c r="E1" s="100"/>
      <c r="F1" s="100"/>
      <c r="G1" s="100"/>
      <c r="H1" s="299" t="str">
        <f>CONCATENATE("2.2. melléklet ",[1]Z_ALAPADATOK!A7," ",[1]Z_ALAPADATOK!B7," ",[1]Z_ALAPADATOK!C7," ",[1]Z_ALAPADATOK!D7," ",[1]Z_ALAPADATOK!E7," ",[1]Z_ALAPADATOK!F7," ",[1]Z_ALAPADATOK!G7," ",[1]Z_ALAPADATOK!H7)</f>
        <v>2.2. melléklet a … / 2019. ( … ) önkormányzati rendelethez</v>
      </c>
    </row>
    <row r="2" spans="1:8" ht="15" thickBot="1" x14ac:dyDescent="0.35">
      <c r="A2" s="98"/>
      <c r="B2" s="102"/>
      <c r="C2" s="98"/>
      <c r="D2" s="98"/>
      <c r="E2" s="98"/>
      <c r="F2" s="103"/>
      <c r="G2" s="103"/>
      <c r="H2" s="299"/>
    </row>
    <row r="3" spans="1:8" ht="13.5" customHeight="1" thickBot="1" x14ac:dyDescent="0.35">
      <c r="A3" s="300" t="s">
        <v>2</v>
      </c>
      <c r="B3" s="104" t="s">
        <v>275</v>
      </c>
      <c r="C3" s="105"/>
      <c r="D3" s="106"/>
      <c r="E3" s="104" t="s">
        <v>276</v>
      </c>
      <c r="F3" s="107"/>
      <c r="G3" s="108"/>
      <c r="H3" s="299"/>
    </row>
    <row r="4" spans="1:8" s="112" customFormat="1" ht="34.799999999999997" thickBot="1" x14ac:dyDescent="0.35">
      <c r="A4" s="301"/>
      <c r="B4" s="109" t="s">
        <v>277</v>
      </c>
      <c r="C4" s="110" t="str">
        <f>+CONCATENATE('[1]Z_1.1.sz.mell.'!C8," eredeti előirányzat")</f>
        <v>2018. évi eredeti előirányzat</v>
      </c>
      <c r="D4" s="111" t="str">
        <f>+CONCATENATE('[1]Z_1.1.sz.mell.'!C8," módosított előirányzat")</f>
        <v>2018. évi módosított előirányzat</v>
      </c>
      <c r="E4" s="109" t="s">
        <v>277</v>
      </c>
      <c r="F4" s="110" t="str">
        <f>+C4</f>
        <v>2018. évi eredeti előirányzat</v>
      </c>
      <c r="G4" s="110" t="str">
        <f>+D4</f>
        <v>2018. évi módosított előirányzat</v>
      </c>
      <c r="H4" s="299"/>
    </row>
    <row r="5" spans="1:8" s="112" customFormat="1" ht="13.8" thickBot="1" x14ac:dyDescent="0.35">
      <c r="A5" s="113" t="s">
        <v>6</v>
      </c>
      <c r="B5" s="114" t="s">
        <v>7</v>
      </c>
      <c r="C5" s="115" t="s">
        <v>8</v>
      </c>
      <c r="D5" s="115" t="s">
        <v>9</v>
      </c>
      <c r="E5" s="114" t="s">
        <v>331</v>
      </c>
      <c r="F5" s="115" t="s">
        <v>279</v>
      </c>
      <c r="G5" s="147" t="s">
        <v>280</v>
      </c>
      <c r="H5" s="299"/>
    </row>
    <row r="6" spans="1:8" ht="12.9" customHeight="1" x14ac:dyDescent="0.3">
      <c r="A6" s="118" t="s">
        <v>10</v>
      </c>
      <c r="B6" s="119" t="s">
        <v>332</v>
      </c>
      <c r="C6" s="120">
        <v>1699415</v>
      </c>
      <c r="D6" s="120">
        <v>4480618</v>
      </c>
      <c r="E6" s="119" t="s">
        <v>217</v>
      </c>
      <c r="F6" s="120">
        <v>10807332</v>
      </c>
      <c r="G6" s="148">
        <v>12984615</v>
      </c>
      <c r="H6" s="299"/>
    </row>
    <row r="7" spans="1:8" x14ac:dyDescent="0.3">
      <c r="A7" s="121" t="s">
        <v>24</v>
      </c>
      <c r="B7" s="122" t="s">
        <v>333</v>
      </c>
      <c r="C7" s="123"/>
      <c r="D7" s="123"/>
      <c r="E7" s="122" t="s">
        <v>334</v>
      </c>
      <c r="F7" s="123"/>
      <c r="G7" s="123"/>
      <c r="H7" s="299"/>
    </row>
    <row r="8" spans="1:8" ht="12.9" customHeight="1" x14ac:dyDescent="0.3">
      <c r="A8" s="121" t="s">
        <v>38</v>
      </c>
      <c r="B8" s="122" t="s">
        <v>335</v>
      </c>
      <c r="C8" s="123"/>
      <c r="D8" s="123"/>
      <c r="E8" s="122" t="s">
        <v>219</v>
      </c>
      <c r="F8" s="123">
        <v>1249225</v>
      </c>
      <c r="G8" s="123">
        <v>1853145</v>
      </c>
      <c r="H8" s="299"/>
    </row>
    <row r="9" spans="1:8" ht="12.9" customHeight="1" x14ac:dyDescent="0.3">
      <c r="A9" s="121" t="s">
        <v>236</v>
      </c>
      <c r="B9" s="122" t="s">
        <v>336</v>
      </c>
      <c r="C9" s="123"/>
      <c r="D9" s="123"/>
      <c r="E9" s="122" t="s">
        <v>337</v>
      </c>
      <c r="F9" s="123"/>
      <c r="G9" s="123"/>
      <c r="H9" s="299"/>
    </row>
    <row r="10" spans="1:8" ht="12.75" customHeight="1" x14ac:dyDescent="0.3">
      <c r="A10" s="121" t="s">
        <v>69</v>
      </c>
      <c r="B10" s="122" t="s">
        <v>338</v>
      </c>
      <c r="C10" s="123"/>
      <c r="D10" s="123"/>
      <c r="E10" s="122" t="s">
        <v>221</v>
      </c>
      <c r="F10" s="123"/>
      <c r="G10" s="123"/>
      <c r="H10" s="299"/>
    </row>
    <row r="11" spans="1:8" ht="12.9" customHeight="1" x14ac:dyDescent="0.3">
      <c r="A11" s="121" t="s">
        <v>93</v>
      </c>
      <c r="B11" s="122" t="s">
        <v>339</v>
      </c>
      <c r="C11" s="125">
        <v>10357142</v>
      </c>
      <c r="D11" s="125">
        <v>10357142</v>
      </c>
      <c r="E11" s="149"/>
      <c r="F11" s="123"/>
      <c r="G11" s="123"/>
      <c r="H11" s="299"/>
    </row>
    <row r="12" spans="1:8" ht="12.9" customHeight="1" x14ac:dyDescent="0.3">
      <c r="A12" s="121" t="s">
        <v>253</v>
      </c>
      <c r="B12" s="126"/>
      <c r="C12" s="123"/>
      <c r="D12" s="123"/>
      <c r="E12" s="149"/>
      <c r="F12" s="123"/>
      <c r="G12" s="123"/>
      <c r="H12" s="299"/>
    </row>
    <row r="13" spans="1:8" ht="12.9" customHeight="1" x14ac:dyDescent="0.3">
      <c r="A13" s="121" t="s">
        <v>115</v>
      </c>
      <c r="B13" s="126"/>
      <c r="C13" s="123"/>
      <c r="D13" s="123"/>
      <c r="E13" s="150"/>
      <c r="F13" s="123"/>
      <c r="G13" s="123"/>
      <c r="H13" s="299"/>
    </row>
    <row r="14" spans="1:8" ht="12.9" customHeight="1" x14ac:dyDescent="0.3">
      <c r="A14" s="121" t="s">
        <v>262</v>
      </c>
      <c r="B14" s="151"/>
      <c r="C14" s="125"/>
      <c r="D14" s="125"/>
      <c r="E14" s="149"/>
      <c r="F14" s="123"/>
      <c r="G14" s="123"/>
      <c r="H14" s="299"/>
    </row>
    <row r="15" spans="1:8" x14ac:dyDescent="0.3">
      <c r="A15" s="121" t="s">
        <v>264</v>
      </c>
      <c r="B15" s="126"/>
      <c r="C15" s="125"/>
      <c r="D15" s="125"/>
      <c r="E15" s="149"/>
      <c r="F15" s="123"/>
      <c r="G15" s="123"/>
      <c r="H15" s="299"/>
    </row>
    <row r="16" spans="1:8" ht="12.9" customHeight="1" thickBot="1" x14ac:dyDescent="0.35">
      <c r="A16" s="141" t="s">
        <v>266</v>
      </c>
      <c r="B16" s="142"/>
      <c r="C16" s="152"/>
      <c r="D16" s="152"/>
      <c r="E16" s="153" t="s">
        <v>211</v>
      </c>
      <c r="F16" s="154"/>
      <c r="G16" s="154"/>
      <c r="H16" s="299"/>
    </row>
    <row r="17" spans="1:8" ht="15.9" customHeight="1" thickBot="1" x14ac:dyDescent="0.35">
      <c r="A17" s="130" t="s">
        <v>290</v>
      </c>
      <c r="B17" s="131" t="s">
        <v>340</v>
      </c>
      <c r="C17" s="132">
        <f>+C6+C8+C9+C11+C12+C13+C14+C15+C16</f>
        <v>12056557</v>
      </c>
      <c r="D17" s="132">
        <f>+D6+D8+D9+D11+D12+D13+D14+D15+D16</f>
        <v>14837760</v>
      </c>
      <c r="E17" s="131" t="s">
        <v>341</v>
      </c>
      <c r="F17" s="132">
        <f>+F6+F8+F10+F11+F12+F13+F14+F15+F16</f>
        <v>12056557</v>
      </c>
      <c r="G17" s="132">
        <f>+G6+G8+G10+G11+G12+G13+G14+G15+G16</f>
        <v>14837760</v>
      </c>
      <c r="H17" s="299"/>
    </row>
    <row r="18" spans="1:8" ht="12.9" customHeight="1" x14ac:dyDescent="0.3">
      <c r="A18" s="118" t="s">
        <v>291</v>
      </c>
      <c r="B18" s="155" t="s">
        <v>342</v>
      </c>
      <c r="C18" s="156">
        <f>+C19+C20+C21+C22+C23</f>
        <v>0</v>
      </c>
      <c r="D18" s="156">
        <f>+D19+D20+D21+D22+D23</f>
        <v>0</v>
      </c>
      <c r="E18" s="136" t="s">
        <v>296</v>
      </c>
      <c r="F18" s="157"/>
      <c r="G18" s="157"/>
      <c r="H18" s="299"/>
    </row>
    <row r="19" spans="1:8" ht="12.9" customHeight="1" x14ac:dyDescent="0.3">
      <c r="A19" s="121" t="s">
        <v>294</v>
      </c>
      <c r="B19" s="158" t="s">
        <v>343</v>
      </c>
      <c r="C19" s="139"/>
      <c r="D19" s="139"/>
      <c r="E19" s="136" t="s">
        <v>344</v>
      </c>
      <c r="F19" s="139"/>
      <c r="G19" s="139"/>
      <c r="H19" s="299"/>
    </row>
    <row r="20" spans="1:8" ht="12.9" customHeight="1" x14ac:dyDescent="0.3">
      <c r="A20" s="118" t="s">
        <v>297</v>
      </c>
      <c r="B20" s="158" t="s">
        <v>345</v>
      </c>
      <c r="C20" s="139"/>
      <c r="D20" s="139"/>
      <c r="E20" s="136" t="s">
        <v>302</v>
      </c>
      <c r="F20" s="139"/>
      <c r="G20" s="139"/>
      <c r="H20" s="299"/>
    </row>
    <row r="21" spans="1:8" ht="12.9" customHeight="1" x14ac:dyDescent="0.3">
      <c r="A21" s="121" t="s">
        <v>300</v>
      </c>
      <c r="B21" s="158" t="s">
        <v>346</v>
      </c>
      <c r="C21" s="139"/>
      <c r="D21" s="139"/>
      <c r="E21" s="136" t="s">
        <v>305</v>
      </c>
      <c r="F21" s="139"/>
      <c r="G21" s="139"/>
      <c r="H21" s="299"/>
    </row>
    <row r="22" spans="1:8" ht="12.9" customHeight="1" x14ac:dyDescent="0.3">
      <c r="A22" s="118" t="s">
        <v>303</v>
      </c>
      <c r="B22" s="158" t="s">
        <v>347</v>
      </c>
      <c r="C22" s="139"/>
      <c r="D22" s="139"/>
      <c r="E22" s="134" t="s">
        <v>308</v>
      </c>
      <c r="F22" s="139"/>
      <c r="G22" s="139"/>
      <c r="H22" s="299"/>
    </row>
    <row r="23" spans="1:8" ht="12.9" customHeight="1" x14ac:dyDescent="0.3">
      <c r="A23" s="121" t="s">
        <v>306</v>
      </c>
      <c r="B23" s="159" t="s">
        <v>348</v>
      </c>
      <c r="C23" s="139"/>
      <c r="D23" s="139"/>
      <c r="E23" s="136" t="s">
        <v>349</v>
      </c>
      <c r="F23" s="139"/>
      <c r="G23" s="139"/>
      <c r="H23" s="299"/>
    </row>
    <row r="24" spans="1:8" ht="12.9" customHeight="1" x14ac:dyDescent="0.3">
      <c r="A24" s="118" t="s">
        <v>309</v>
      </c>
      <c r="B24" s="160" t="s">
        <v>350</v>
      </c>
      <c r="C24" s="140">
        <f>+C25+C26+C27+C28+C29</f>
        <v>0</v>
      </c>
      <c r="D24" s="140">
        <f>+D25+D26+D27+D28+D29</f>
        <v>0</v>
      </c>
      <c r="E24" s="161" t="s">
        <v>351</v>
      </c>
      <c r="F24" s="139"/>
      <c r="G24" s="139"/>
      <c r="H24" s="299"/>
    </row>
    <row r="25" spans="1:8" ht="12.9" customHeight="1" x14ac:dyDescent="0.3">
      <c r="A25" s="121" t="s">
        <v>312</v>
      </c>
      <c r="B25" s="159" t="s">
        <v>352</v>
      </c>
      <c r="C25" s="139"/>
      <c r="D25" s="139"/>
      <c r="E25" s="161" t="s">
        <v>252</v>
      </c>
      <c r="F25" s="139"/>
      <c r="G25" s="139"/>
      <c r="H25" s="299"/>
    </row>
    <row r="26" spans="1:8" ht="12.9" customHeight="1" x14ac:dyDescent="0.3">
      <c r="A26" s="118" t="s">
        <v>314</v>
      </c>
      <c r="B26" s="159" t="s">
        <v>315</v>
      </c>
      <c r="C26" s="139"/>
      <c r="D26" s="139"/>
      <c r="E26" s="162"/>
      <c r="F26" s="139"/>
      <c r="G26" s="139"/>
      <c r="H26" s="299"/>
    </row>
    <row r="27" spans="1:8" ht="12.9" customHeight="1" x14ac:dyDescent="0.3">
      <c r="A27" s="121" t="s">
        <v>316</v>
      </c>
      <c r="B27" s="158" t="s">
        <v>353</v>
      </c>
      <c r="C27" s="139"/>
      <c r="D27" s="139"/>
      <c r="E27" s="163"/>
      <c r="F27" s="139"/>
      <c r="G27" s="139"/>
      <c r="H27" s="299"/>
    </row>
    <row r="28" spans="1:8" ht="12.9" customHeight="1" x14ac:dyDescent="0.3">
      <c r="A28" s="118" t="s">
        <v>317</v>
      </c>
      <c r="B28" s="164" t="s">
        <v>354</v>
      </c>
      <c r="C28" s="139"/>
      <c r="D28" s="139"/>
      <c r="E28" s="126"/>
      <c r="F28" s="139"/>
      <c r="G28" s="139"/>
      <c r="H28" s="299"/>
    </row>
    <row r="29" spans="1:8" ht="12.9" customHeight="1" thickBot="1" x14ac:dyDescent="0.35">
      <c r="A29" s="121" t="s">
        <v>319</v>
      </c>
      <c r="B29" s="165" t="s">
        <v>355</v>
      </c>
      <c r="C29" s="139"/>
      <c r="D29" s="139"/>
      <c r="E29" s="163"/>
      <c r="F29" s="139"/>
      <c r="G29" s="139"/>
      <c r="H29" s="299"/>
    </row>
    <row r="30" spans="1:8" ht="21.75" customHeight="1" thickBot="1" x14ac:dyDescent="0.35">
      <c r="A30" s="130" t="s">
        <v>322</v>
      </c>
      <c r="B30" s="131" t="s">
        <v>356</v>
      </c>
      <c r="C30" s="132">
        <f>+C18+C24</f>
        <v>0</v>
      </c>
      <c r="D30" s="132">
        <f>+D18+D24</f>
        <v>0</v>
      </c>
      <c r="E30" s="131" t="s">
        <v>357</v>
      </c>
      <c r="F30" s="132">
        <f>SUM(F18:F29)</f>
        <v>0</v>
      </c>
      <c r="G30" s="132">
        <f>SUM(G18:G29)</f>
        <v>0</v>
      </c>
      <c r="H30" s="299"/>
    </row>
    <row r="31" spans="1:8" ht="15" thickBot="1" x14ac:dyDescent="0.35">
      <c r="A31" s="130" t="s">
        <v>324</v>
      </c>
      <c r="B31" s="144" t="s">
        <v>358</v>
      </c>
      <c r="C31" s="145">
        <f>+C17+C30</f>
        <v>12056557</v>
      </c>
      <c r="D31" s="145">
        <f>+D17+D30</f>
        <v>14837760</v>
      </c>
      <c r="E31" s="144" t="s">
        <v>359</v>
      </c>
      <c r="F31" s="145">
        <f>+F17+F30</f>
        <v>12056557</v>
      </c>
      <c r="G31" s="145">
        <f>+G17+G30</f>
        <v>14837760</v>
      </c>
      <c r="H31" s="299"/>
    </row>
    <row r="32" spans="1:8" ht="15" thickBot="1" x14ac:dyDescent="0.35">
      <c r="A32" s="130" t="s">
        <v>327</v>
      </c>
      <c r="B32" s="144" t="s">
        <v>325</v>
      </c>
      <c r="C32" s="145" t="str">
        <f>IF(C17-F17&lt;0,F17-C17,"-")</f>
        <v>-</v>
      </c>
      <c r="D32" s="145" t="str">
        <f>IF(D17-G17&lt;0,G17-D17,"-")</f>
        <v>-</v>
      </c>
      <c r="E32" s="144" t="s">
        <v>326</v>
      </c>
      <c r="F32" s="145" t="str">
        <f>IF(C17-F17&gt;0,C17-F17,"-")</f>
        <v>-</v>
      </c>
      <c r="G32" s="145" t="str">
        <f>IF(D17-G17&gt;0,D17-G17,"-")</f>
        <v>-</v>
      </c>
      <c r="H32" s="299"/>
    </row>
    <row r="33" spans="1:8" ht="15" thickBot="1" x14ac:dyDescent="0.35">
      <c r="A33" s="130" t="s">
        <v>360</v>
      </c>
      <c r="B33" s="144" t="s">
        <v>328</v>
      </c>
      <c r="C33" s="145" t="str">
        <f>IF(C31-F31&lt;0,F31-C31,"-")</f>
        <v>-</v>
      </c>
      <c r="D33" s="145" t="str">
        <f>IF(D31-G31&lt;0,G31-D31,"-")</f>
        <v>-</v>
      </c>
      <c r="E33" s="144" t="s">
        <v>329</v>
      </c>
      <c r="F33" s="145" t="str">
        <f>IF(C31-F31&gt;0,C31-F31,"-")</f>
        <v>-</v>
      </c>
      <c r="G33" s="145" t="str">
        <f>IF(D31-G31&gt;0,D31-G31,"-")</f>
        <v>-</v>
      </c>
      <c r="H33" s="299"/>
    </row>
  </sheetData>
  <mergeCells count="2">
    <mergeCell ref="H1:H33"/>
    <mergeCell ref="A3:A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9"/>
  <sheetViews>
    <sheetView workbookViewId="0">
      <selection activeCell="B16" sqref="B16"/>
    </sheetView>
  </sheetViews>
  <sheetFormatPr defaultRowHeight="14.4" x14ac:dyDescent="0.3"/>
  <cols>
    <col min="1" max="1" width="13.88671875" style="209" customWidth="1"/>
    <col min="2" max="2" width="54.6640625" style="210" customWidth="1"/>
    <col min="3" max="3" width="12.109375" style="212" customWidth="1"/>
    <col min="4" max="4" width="12.109375" style="177" customWidth="1"/>
    <col min="5" max="255" width="9.109375" style="177"/>
    <col min="256" max="256" width="13.88671875" style="177" customWidth="1"/>
    <col min="257" max="257" width="54.6640625" style="177" customWidth="1"/>
    <col min="258" max="260" width="12.109375" style="177" customWidth="1"/>
    <col min="261" max="511" width="9.109375" style="177"/>
    <col min="512" max="512" width="13.88671875" style="177" customWidth="1"/>
    <col min="513" max="513" width="54.6640625" style="177" customWidth="1"/>
    <col min="514" max="516" width="12.109375" style="177" customWidth="1"/>
    <col min="517" max="767" width="9.109375" style="177"/>
    <col min="768" max="768" width="13.88671875" style="177" customWidth="1"/>
    <col min="769" max="769" width="54.6640625" style="177" customWidth="1"/>
    <col min="770" max="772" width="12.109375" style="177" customWidth="1"/>
    <col min="773" max="1023" width="9.109375" style="177"/>
    <col min="1024" max="1024" width="13.88671875" style="177" customWidth="1"/>
    <col min="1025" max="1025" width="54.6640625" style="177" customWidth="1"/>
    <col min="1026" max="1028" width="12.109375" style="177" customWidth="1"/>
    <col min="1029" max="1279" width="9.109375" style="177"/>
    <col min="1280" max="1280" width="13.88671875" style="177" customWidth="1"/>
    <col min="1281" max="1281" width="54.6640625" style="177" customWidth="1"/>
    <col min="1282" max="1284" width="12.109375" style="177" customWidth="1"/>
    <col min="1285" max="1535" width="9.109375" style="177"/>
    <col min="1536" max="1536" width="13.88671875" style="177" customWidth="1"/>
    <col min="1537" max="1537" width="54.6640625" style="177" customWidth="1"/>
    <col min="1538" max="1540" width="12.109375" style="177" customWidth="1"/>
    <col min="1541" max="1791" width="9.109375" style="177"/>
    <col min="1792" max="1792" width="13.88671875" style="177" customWidth="1"/>
    <col min="1793" max="1793" width="54.6640625" style="177" customWidth="1"/>
    <col min="1794" max="1796" width="12.109375" style="177" customWidth="1"/>
    <col min="1797" max="2047" width="9.109375" style="177"/>
    <col min="2048" max="2048" width="13.88671875" style="177" customWidth="1"/>
    <col min="2049" max="2049" width="54.6640625" style="177" customWidth="1"/>
    <col min="2050" max="2052" width="12.109375" style="177" customWidth="1"/>
    <col min="2053" max="2303" width="9.109375" style="177"/>
    <col min="2304" max="2304" width="13.88671875" style="177" customWidth="1"/>
    <col min="2305" max="2305" width="54.6640625" style="177" customWidth="1"/>
    <col min="2306" max="2308" width="12.109375" style="177" customWidth="1"/>
    <col min="2309" max="2559" width="9.109375" style="177"/>
    <col min="2560" max="2560" width="13.88671875" style="177" customWidth="1"/>
    <col min="2561" max="2561" width="54.6640625" style="177" customWidth="1"/>
    <col min="2562" max="2564" width="12.109375" style="177" customWidth="1"/>
    <col min="2565" max="2815" width="9.109375" style="177"/>
    <col min="2816" max="2816" width="13.88671875" style="177" customWidth="1"/>
    <col min="2817" max="2817" width="54.6640625" style="177" customWidth="1"/>
    <col min="2818" max="2820" width="12.109375" style="177" customWidth="1"/>
    <col min="2821" max="3071" width="9.109375" style="177"/>
    <col min="3072" max="3072" width="13.88671875" style="177" customWidth="1"/>
    <col min="3073" max="3073" width="54.6640625" style="177" customWidth="1"/>
    <col min="3074" max="3076" width="12.109375" style="177" customWidth="1"/>
    <col min="3077" max="3327" width="9.109375" style="177"/>
    <col min="3328" max="3328" width="13.88671875" style="177" customWidth="1"/>
    <col min="3329" max="3329" width="54.6640625" style="177" customWidth="1"/>
    <col min="3330" max="3332" width="12.109375" style="177" customWidth="1"/>
    <col min="3333" max="3583" width="9.109375" style="177"/>
    <col min="3584" max="3584" width="13.88671875" style="177" customWidth="1"/>
    <col min="3585" max="3585" width="54.6640625" style="177" customWidth="1"/>
    <col min="3586" max="3588" width="12.109375" style="177" customWidth="1"/>
    <col min="3589" max="3839" width="9.109375" style="177"/>
    <col min="3840" max="3840" width="13.88671875" style="177" customWidth="1"/>
    <col min="3841" max="3841" width="54.6640625" style="177" customWidth="1"/>
    <col min="3842" max="3844" width="12.109375" style="177" customWidth="1"/>
    <col min="3845" max="4095" width="9.109375" style="177"/>
    <col min="4096" max="4096" width="13.88671875" style="177" customWidth="1"/>
    <col min="4097" max="4097" width="54.6640625" style="177" customWidth="1"/>
    <col min="4098" max="4100" width="12.109375" style="177" customWidth="1"/>
    <col min="4101" max="4351" width="9.109375" style="177"/>
    <col min="4352" max="4352" width="13.88671875" style="177" customWidth="1"/>
    <col min="4353" max="4353" width="54.6640625" style="177" customWidth="1"/>
    <col min="4354" max="4356" width="12.109375" style="177" customWidth="1"/>
    <col min="4357" max="4607" width="9.109375" style="177"/>
    <col min="4608" max="4608" width="13.88671875" style="177" customWidth="1"/>
    <col min="4609" max="4609" width="54.6640625" style="177" customWidth="1"/>
    <col min="4610" max="4612" width="12.109375" style="177" customWidth="1"/>
    <col min="4613" max="4863" width="9.109375" style="177"/>
    <col min="4864" max="4864" width="13.88671875" style="177" customWidth="1"/>
    <col min="4865" max="4865" width="54.6640625" style="177" customWidth="1"/>
    <col min="4866" max="4868" width="12.109375" style="177" customWidth="1"/>
    <col min="4869" max="5119" width="9.109375" style="177"/>
    <col min="5120" max="5120" width="13.88671875" style="177" customWidth="1"/>
    <col min="5121" max="5121" width="54.6640625" style="177" customWidth="1"/>
    <col min="5122" max="5124" width="12.109375" style="177" customWidth="1"/>
    <col min="5125" max="5375" width="9.109375" style="177"/>
    <col min="5376" max="5376" width="13.88671875" style="177" customWidth="1"/>
    <col min="5377" max="5377" width="54.6640625" style="177" customWidth="1"/>
    <col min="5378" max="5380" width="12.109375" style="177" customWidth="1"/>
    <col min="5381" max="5631" width="9.109375" style="177"/>
    <col min="5632" max="5632" width="13.88671875" style="177" customWidth="1"/>
    <col min="5633" max="5633" width="54.6640625" style="177" customWidth="1"/>
    <col min="5634" max="5636" width="12.109375" style="177" customWidth="1"/>
    <col min="5637" max="5887" width="9.109375" style="177"/>
    <col min="5888" max="5888" width="13.88671875" style="177" customWidth="1"/>
    <col min="5889" max="5889" width="54.6640625" style="177" customWidth="1"/>
    <col min="5890" max="5892" width="12.109375" style="177" customWidth="1"/>
    <col min="5893" max="6143" width="9.109375" style="177"/>
    <col min="6144" max="6144" width="13.88671875" style="177" customWidth="1"/>
    <col min="6145" max="6145" width="54.6640625" style="177" customWidth="1"/>
    <col min="6146" max="6148" width="12.109375" style="177" customWidth="1"/>
    <col min="6149" max="6399" width="9.109375" style="177"/>
    <col min="6400" max="6400" width="13.88671875" style="177" customWidth="1"/>
    <col min="6401" max="6401" width="54.6640625" style="177" customWidth="1"/>
    <col min="6402" max="6404" width="12.109375" style="177" customWidth="1"/>
    <col min="6405" max="6655" width="9.109375" style="177"/>
    <col min="6656" max="6656" width="13.88671875" style="177" customWidth="1"/>
    <col min="6657" max="6657" width="54.6640625" style="177" customWidth="1"/>
    <col min="6658" max="6660" width="12.109375" style="177" customWidth="1"/>
    <col min="6661" max="6911" width="9.109375" style="177"/>
    <col min="6912" max="6912" width="13.88671875" style="177" customWidth="1"/>
    <col min="6913" max="6913" width="54.6640625" style="177" customWidth="1"/>
    <col min="6914" max="6916" width="12.109375" style="177" customWidth="1"/>
    <col min="6917" max="7167" width="9.109375" style="177"/>
    <col min="7168" max="7168" width="13.88671875" style="177" customWidth="1"/>
    <col min="7169" max="7169" width="54.6640625" style="177" customWidth="1"/>
    <col min="7170" max="7172" width="12.109375" style="177" customWidth="1"/>
    <col min="7173" max="7423" width="9.109375" style="177"/>
    <col min="7424" max="7424" width="13.88671875" style="177" customWidth="1"/>
    <col min="7425" max="7425" width="54.6640625" style="177" customWidth="1"/>
    <col min="7426" max="7428" width="12.109375" style="177" customWidth="1"/>
    <col min="7429" max="7679" width="9.109375" style="177"/>
    <col min="7680" max="7680" width="13.88671875" style="177" customWidth="1"/>
    <col min="7681" max="7681" width="54.6640625" style="177" customWidth="1"/>
    <col min="7682" max="7684" width="12.109375" style="177" customWidth="1"/>
    <col min="7685" max="7935" width="9.109375" style="177"/>
    <col min="7936" max="7936" width="13.88671875" style="177" customWidth="1"/>
    <col min="7937" max="7937" width="54.6640625" style="177" customWidth="1"/>
    <col min="7938" max="7940" width="12.109375" style="177" customWidth="1"/>
    <col min="7941" max="8191" width="9.109375" style="177"/>
    <col min="8192" max="8192" width="13.88671875" style="177" customWidth="1"/>
    <col min="8193" max="8193" width="54.6640625" style="177" customWidth="1"/>
    <col min="8194" max="8196" width="12.109375" style="177" customWidth="1"/>
    <col min="8197" max="8447" width="9.109375" style="177"/>
    <col min="8448" max="8448" width="13.88671875" style="177" customWidth="1"/>
    <col min="8449" max="8449" width="54.6640625" style="177" customWidth="1"/>
    <col min="8450" max="8452" width="12.109375" style="177" customWidth="1"/>
    <col min="8453" max="8703" width="9.109375" style="177"/>
    <col min="8704" max="8704" width="13.88671875" style="177" customWidth="1"/>
    <col min="8705" max="8705" width="54.6640625" style="177" customWidth="1"/>
    <col min="8706" max="8708" width="12.109375" style="177" customWidth="1"/>
    <col min="8709" max="8959" width="9.109375" style="177"/>
    <col min="8960" max="8960" width="13.88671875" style="177" customWidth="1"/>
    <col min="8961" max="8961" width="54.6640625" style="177" customWidth="1"/>
    <col min="8962" max="8964" width="12.109375" style="177" customWidth="1"/>
    <col min="8965" max="9215" width="9.109375" style="177"/>
    <col min="9216" max="9216" width="13.88671875" style="177" customWidth="1"/>
    <col min="9217" max="9217" width="54.6640625" style="177" customWidth="1"/>
    <col min="9218" max="9220" width="12.109375" style="177" customWidth="1"/>
    <col min="9221" max="9471" width="9.109375" style="177"/>
    <col min="9472" max="9472" width="13.88671875" style="177" customWidth="1"/>
    <col min="9473" max="9473" width="54.6640625" style="177" customWidth="1"/>
    <col min="9474" max="9476" width="12.109375" style="177" customWidth="1"/>
    <col min="9477" max="9727" width="9.109375" style="177"/>
    <col min="9728" max="9728" width="13.88671875" style="177" customWidth="1"/>
    <col min="9729" max="9729" width="54.6640625" style="177" customWidth="1"/>
    <col min="9730" max="9732" width="12.109375" style="177" customWidth="1"/>
    <col min="9733" max="9983" width="9.109375" style="177"/>
    <col min="9984" max="9984" width="13.88671875" style="177" customWidth="1"/>
    <col min="9985" max="9985" width="54.6640625" style="177" customWidth="1"/>
    <col min="9986" max="9988" width="12.109375" style="177" customWidth="1"/>
    <col min="9989" max="10239" width="9.109375" style="177"/>
    <col min="10240" max="10240" width="13.88671875" style="177" customWidth="1"/>
    <col min="10241" max="10241" width="54.6640625" style="177" customWidth="1"/>
    <col min="10242" max="10244" width="12.109375" style="177" customWidth="1"/>
    <col min="10245" max="10495" width="9.109375" style="177"/>
    <col min="10496" max="10496" width="13.88671875" style="177" customWidth="1"/>
    <col min="10497" max="10497" width="54.6640625" style="177" customWidth="1"/>
    <col min="10498" max="10500" width="12.109375" style="177" customWidth="1"/>
    <col min="10501" max="10751" width="9.109375" style="177"/>
    <col min="10752" max="10752" width="13.88671875" style="177" customWidth="1"/>
    <col min="10753" max="10753" width="54.6640625" style="177" customWidth="1"/>
    <col min="10754" max="10756" width="12.109375" style="177" customWidth="1"/>
    <col min="10757" max="11007" width="9.109375" style="177"/>
    <col min="11008" max="11008" width="13.88671875" style="177" customWidth="1"/>
    <col min="11009" max="11009" width="54.6640625" style="177" customWidth="1"/>
    <col min="11010" max="11012" width="12.109375" style="177" customWidth="1"/>
    <col min="11013" max="11263" width="9.109375" style="177"/>
    <col min="11264" max="11264" width="13.88671875" style="177" customWidth="1"/>
    <col min="11265" max="11265" width="54.6640625" style="177" customWidth="1"/>
    <col min="11266" max="11268" width="12.109375" style="177" customWidth="1"/>
    <col min="11269" max="11519" width="9.109375" style="177"/>
    <col min="11520" max="11520" width="13.88671875" style="177" customWidth="1"/>
    <col min="11521" max="11521" width="54.6640625" style="177" customWidth="1"/>
    <col min="11522" max="11524" width="12.109375" style="177" customWidth="1"/>
    <col min="11525" max="11775" width="9.109375" style="177"/>
    <col min="11776" max="11776" width="13.88671875" style="177" customWidth="1"/>
    <col min="11777" max="11777" width="54.6640625" style="177" customWidth="1"/>
    <col min="11778" max="11780" width="12.109375" style="177" customWidth="1"/>
    <col min="11781" max="12031" width="9.109375" style="177"/>
    <col min="12032" max="12032" width="13.88671875" style="177" customWidth="1"/>
    <col min="12033" max="12033" width="54.6640625" style="177" customWidth="1"/>
    <col min="12034" max="12036" width="12.109375" style="177" customWidth="1"/>
    <col min="12037" max="12287" width="9.109375" style="177"/>
    <col min="12288" max="12288" width="13.88671875" style="177" customWidth="1"/>
    <col min="12289" max="12289" width="54.6640625" style="177" customWidth="1"/>
    <col min="12290" max="12292" width="12.109375" style="177" customWidth="1"/>
    <col min="12293" max="12543" width="9.109375" style="177"/>
    <col min="12544" max="12544" width="13.88671875" style="177" customWidth="1"/>
    <col min="12545" max="12545" width="54.6640625" style="177" customWidth="1"/>
    <col min="12546" max="12548" width="12.109375" style="177" customWidth="1"/>
    <col min="12549" max="12799" width="9.109375" style="177"/>
    <col min="12800" max="12800" width="13.88671875" style="177" customWidth="1"/>
    <col min="12801" max="12801" width="54.6640625" style="177" customWidth="1"/>
    <col min="12802" max="12804" width="12.109375" style="177" customWidth="1"/>
    <col min="12805" max="13055" width="9.109375" style="177"/>
    <col min="13056" max="13056" width="13.88671875" style="177" customWidth="1"/>
    <col min="13057" max="13057" width="54.6640625" style="177" customWidth="1"/>
    <col min="13058" max="13060" width="12.109375" style="177" customWidth="1"/>
    <col min="13061" max="13311" width="9.109375" style="177"/>
    <col min="13312" max="13312" width="13.88671875" style="177" customWidth="1"/>
    <col min="13313" max="13313" width="54.6640625" style="177" customWidth="1"/>
    <col min="13314" max="13316" width="12.109375" style="177" customWidth="1"/>
    <col min="13317" max="13567" width="9.109375" style="177"/>
    <col min="13568" max="13568" width="13.88671875" style="177" customWidth="1"/>
    <col min="13569" max="13569" width="54.6640625" style="177" customWidth="1"/>
    <col min="13570" max="13572" width="12.109375" style="177" customWidth="1"/>
    <col min="13573" max="13823" width="9.109375" style="177"/>
    <col min="13824" max="13824" width="13.88671875" style="177" customWidth="1"/>
    <col min="13825" max="13825" width="54.6640625" style="177" customWidth="1"/>
    <col min="13826" max="13828" width="12.109375" style="177" customWidth="1"/>
    <col min="13829" max="14079" width="9.109375" style="177"/>
    <col min="14080" max="14080" width="13.88671875" style="177" customWidth="1"/>
    <col min="14081" max="14081" width="54.6640625" style="177" customWidth="1"/>
    <col min="14082" max="14084" width="12.109375" style="177" customWidth="1"/>
    <col min="14085" max="14335" width="9.109375" style="177"/>
    <col min="14336" max="14336" width="13.88671875" style="177" customWidth="1"/>
    <col min="14337" max="14337" width="54.6640625" style="177" customWidth="1"/>
    <col min="14338" max="14340" width="12.109375" style="177" customWidth="1"/>
    <col min="14341" max="14591" width="9.109375" style="177"/>
    <col min="14592" max="14592" width="13.88671875" style="177" customWidth="1"/>
    <col min="14593" max="14593" width="54.6640625" style="177" customWidth="1"/>
    <col min="14594" max="14596" width="12.109375" style="177" customWidth="1"/>
    <col min="14597" max="14847" width="9.109375" style="177"/>
    <col min="14848" max="14848" width="13.88671875" style="177" customWidth="1"/>
    <col min="14849" max="14849" width="54.6640625" style="177" customWidth="1"/>
    <col min="14850" max="14852" width="12.109375" style="177" customWidth="1"/>
    <col min="14853" max="15103" width="9.109375" style="177"/>
    <col min="15104" max="15104" width="13.88671875" style="177" customWidth="1"/>
    <col min="15105" max="15105" width="54.6640625" style="177" customWidth="1"/>
    <col min="15106" max="15108" width="12.109375" style="177" customWidth="1"/>
    <col min="15109" max="15359" width="9.109375" style="177"/>
    <col min="15360" max="15360" width="13.88671875" style="177" customWidth="1"/>
    <col min="15361" max="15361" width="54.6640625" style="177" customWidth="1"/>
    <col min="15362" max="15364" width="12.109375" style="177" customWidth="1"/>
    <col min="15365" max="15615" width="9.109375" style="177"/>
    <col min="15616" max="15616" width="13.88671875" style="177" customWidth="1"/>
    <col min="15617" max="15617" width="54.6640625" style="177" customWidth="1"/>
    <col min="15618" max="15620" width="12.109375" style="177" customWidth="1"/>
    <col min="15621" max="15871" width="9.109375" style="177"/>
    <col min="15872" max="15872" width="13.88671875" style="177" customWidth="1"/>
    <col min="15873" max="15873" width="54.6640625" style="177" customWidth="1"/>
    <col min="15874" max="15876" width="12.109375" style="177" customWidth="1"/>
    <col min="15877" max="16127" width="9.109375" style="177"/>
    <col min="16128" max="16128" width="13.88671875" style="177" customWidth="1"/>
    <col min="16129" max="16129" width="54.6640625" style="177" customWidth="1"/>
    <col min="16130" max="16132" width="12.109375" style="177" customWidth="1"/>
    <col min="16133" max="16384" width="9.109375" style="177"/>
  </cols>
  <sheetData>
    <row r="1" spans="1:4" s="167" customFormat="1" ht="16.5" customHeight="1" thickBot="1" x14ac:dyDescent="0.3">
      <c r="A1" s="166"/>
      <c r="B1" s="303" t="str">
        <f>CONCATENATE("3. melléklet ",[1]Z_ALAPADATOK!A7," ",[1]Z_ALAPADATOK!B7," ",[1]Z_ALAPADATOK!C7," ",[1]Z_ALAPADATOK!D7," ",[1]Z_ALAPADATOK!E7," ",[1]Z_ALAPADATOK!F7," ",[1]Z_ALAPADATOK!G7," ",[1]Z_ALAPADATOK!H7)</f>
        <v>3. melléklet a … / 2019. ( … ) önkormányzati rendelethez</v>
      </c>
      <c r="C1" s="304"/>
      <c r="D1" s="304"/>
    </row>
    <row r="2" spans="1:4" s="169" customFormat="1" ht="21.15" customHeight="1" thickBot="1" x14ac:dyDescent="0.35">
      <c r="A2" s="168" t="s">
        <v>277</v>
      </c>
      <c r="B2" s="305" t="str">
        <f>CONCATENATE([1]Z_ALAPADATOK!A3)</f>
        <v>Viss Önkormányzata</v>
      </c>
      <c r="C2" s="305"/>
      <c r="D2" s="305"/>
    </row>
    <row r="3" spans="1:4" s="169" customFormat="1" ht="23.4" thickBot="1" x14ac:dyDescent="0.35">
      <c r="A3" s="168" t="s">
        <v>361</v>
      </c>
      <c r="B3" s="305" t="s">
        <v>362</v>
      </c>
      <c r="C3" s="305"/>
      <c r="D3" s="305"/>
    </row>
    <row r="4" spans="1:4" s="173" customFormat="1" ht="15.9" customHeight="1" thickBot="1" x14ac:dyDescent="0.35">
      <c r="A4" s="170"/>
      <c r="B4" s="170"/>
      <c r="C4" s="171"/>
      <c r="D4" s="172"/>
    </row>
    <row r="5" spans="1:4" ht="23.4" thickBot="1" x14ac:dyDescent="0.35">
      <c r="A5" s="174" t="s">
        <v>363</v>
      </c>
      <c r="B5" s="175" t="s">
        <v>364</v>
      </c>
      <c r="C5" s="175" t="s">
        <v>365</v>
      </c>
      <c r="D5" s="176" t="s">
        <v>366</v>
      </c>
    </row>
    <row r="6" spans="1:4" s="181" customFormat="1" ht="12.9" customHeight="1" thickBot="1" x14ac:dyDescent="0.35">
      <c r="A6" s="178" t="s">
        <v>6</v>
      </c>
      <c r="B6" s="179" t="s">
        <v>7</v>
      </c>
      <c r="C6" s="179" t="s">
        <v>8</v>
      </c>
      <c r="D6" s="180" t="s">
        <v>9</v>
      </c>
    </row>
    <row r="7" spans="1:4" s="181" customFormat="1" ht="15.9" customHeight="1" thickBot="1" x14ac:dyDescent="0.35">
      <c r="A7" s="306" t="s">
        <v>275</v>
      </c>
      <c r="B7" s="307"/>
      <c r="C7" s="307"/>
      <c r="D7" s="307"/>
    </row>
    <row r="8" spans="1:4" s="181" customFormat="1" ht="12" customHeight="1" thickBot="1" x14ac:dyDescent="0.35">
      <c r="A8" s="49" t="s">
        <v>10</v>
      </c>
      <c r="B8" s="12" t="s">
        <v>11</v>
      </c>
      <c r="C8" s="13">
        <f>+C9+C10+C11+C12+C13+C14</f>
        <v>65717508</v>
      </c>
      <c r="D8" s="76">
        <f>+D9+D10+D11+D12+D13+D14</f>
        <v>69380649</v>
      </c>
    </row>
    <row r="9" spans="1:4" s="183" customFormat="1" ht="12" customHeight="1" x14ac:dyDescent="0.2">
      <c r="A9" s="182" t="s">
        <v>12</v>
      </c>
      <c r="B9" s="16" t="s">
        <v>13</v>
      </c>
      <c r="C9" s="17">
        <v>21835061</v>
      </c>
      <c r="D9" s="70">
        <v>21845919</v>
      </c>
    </row>
    <row r="10" spans="1:4" s="185" customFormat="1" ht="12" customHeight="1" x14ac:dyDescent="0.2">
      <c r="A10" s="184" t="s">
        <v>14</v>
      </c>
      <c r="B10" s="19" t="s">
        <v>15</v>
      </c>
      <c r="C10" s="20">
        <v>17307700</v>
      </c>
      <c r="D10" s="72">
        <v>15714634</v>
      </c>
    </row>
    <row r="11" spans="1:4" s="185" customFormat="1" ht="12" customHeight="1" x14ac:dyDescent="0.2">
      <c r="A11" s="184" t="s">
        <v>16</v>
      </c>
      <c r="B11" s="19" t="s">
        <v>17</v>
      </c>
      <c r="C11" s="20">
        <v>24774747</v>
      </c>
      <c r="D11" s="72">
        <v>24256210</v>
      </c>
    </row>
    <row r="12" spans="1:4" s="185" customFormat="1" ht="12" customHeight="1" x14ac:dyDescent="0.2">
      <c r="A12" s="184" t="s">
        <v>18</v>
      </c>
      <c r="B12" s="19" t="s">
        <v>19</v>
      </c>
      <c r="C12" s="20">
        <v>1800000</v>
      </c>
      <c r="D12" s="72">
        <v>1800000</v>
      </c>
    </row>
    <row r="13" spans="1:4" s="185" customFormat="1" ht="12" customHeight="1" x14ac:dyDescent="0.2">
      <c r="A13" s="184" t="s">
        <v>20</v>
      </c>
      <c r="B13" s="19" t="s">
        <v>367</v>
      </c>
      <c r="C13" s="20"/>
      <c r="D13" s="72">
        <v>5763886</v>
      </c>
    </row>
    <row r="14" spans="1:4" s="183" customFormat="1" ht="12" customHeight="1" thickBot="1" x14ac:dyDescent="0.25">
      <c r="A14" s="186" t="s">
        <v>22</v>
      </c>
      <c r="B14" s="26" t="s">
        <v>23</v>
      </c>
      <c r="C14" s="20"/>
      <c r="D14" s="72"/>
    </row>
    <row r="15" spans="1:4" s="183" customFormat="1" ht="12" customHeight="1" thickBot="1" x14ac:dyDescent="0.35">
      <c r="A15" s="49" t="s">
        <v>24</v>
      </c>
      <c r="B15" s="24" t="s">
        <v>25</v>
      </c>
      <c r="C15" s="13">
        <f>+C16+C17+C18+C19+C20</f>
        <v>66831202</v>
      </c>
      <c r="D15" s="76">
        <f>+D16+D17+D18+D19+D20</f>
        <v>98988238</v>
      </c>
    </row>
    <row r="16" spans="1:4" s="183" customFormat="1" ht="12" customHeight="1" x14ac:dyDescent="0.2">
      <c r="A16" s="182" t="s">
        <v>26</v>
      </c>
      <c r="B16" s="16" t="s">
        <v>27</v>
      </c>
      <c r="C16" s="17"/>
      <c r="D16" s="70"/>
    </row>
    <row r="17" spans="1:4" s="183" customFormat="1" ht="12" customHeight="1" x14ac:dyDescent="0.2">
      <c r="A17" s="184" t="s">
        <v>28</v>
      </c>
      <c r="B17" s="19" t="s">
        <v>29</v>
      </c>
      <c r="C17" s="20"/>
      <c r="D17" s="72"/>
    </row>
    <row r="18" spans="1:4" s="183" customFormat="1" ht="12" customHeight="1" x14ac:dyDescent="0.2">
      <c r="A18" s="184" t="s">
        <v>30</v>
      </c>
      <c r="B18" s="19" t="s">
        <v>31</v>
      </c>
      <c r="C18" s="20"/>
      <c r="D18" s="72"/>
    </row>
    <row r="19" spans="1:4" s="183" customFormat="1" ht="12" customHeight="1" x14ac:dyDescent="0.2">
      <c r="A19" s="184" t="s">
        <v>32</v>
      </c>
      <c r="B19" s="19" t="s">
        <v>33</v>
      </c>
      <c r="C19" s="20"/>
      <c r="D19" s="72"/>
    </row>
    <row r="20" spans="1:4" s="183" customFormat="1" ht="12" customHeight="1" x14ac:dyDescent="0.2">
      <c r="A20" s="184" t="s">
        <v>34</v>
      </c>
      <c r="B20" s="19" t="s">
        <v>35</v>
      </c>
      <c r="C20" s="20">
        <v>66831202</v>
      </c>
      <c r="D20" s="72">
        <v>98988238</v>
      </c>
    </row>
    <row r="21" spans="1:4" s="185" customFormat="1" ht="12" customHeight="1" thickBot="1" x14ac:dyDescent="0.25">
      <c r="A21" s="186" t="s">
        <v>36</v>
      </c>
      <c r="B21" s="26" t="s">
        <v>37</v>
      </c>
      <c r="C21" s="25"/>
      <c r="D21" s="74"/>
    </row>
    <row r="22" spans="1:4" s="185" customFormat="1" ht="21.75" customHeight="1" thickBot="1" x14ac:dyDescent="0.35">
      <c r="A22" s="49" t="s">
        <v>38</v>
      </c>
      <c r="B22" s="12" t="s">
        <v>39</v>
      </c>
      <c r="C22" s="13">
        <f>+C23+C24+C25+C26+C27</f>
        <v>10357142</v>
      </c>
      <c r="D22" s="76">
        <f>+D23+D24+D25+D26+D27</f>
        <v>10357142</v>
      </c>
    </row>
    <row r="23" spans="1:4" s="185" customFormat="1" ht="12" customHeight="1" x14ac:dyDescent="0.2">
      <c r="A23" s="182" t="s">
        <v>40</v>
      </c>
      <c r="B23" s="16" t="s">
        <v>41</v>
      </c>
      <c r="C23" s="17"/>
      <c r="D23" s="70"/>
    </row>
    <row r="24" spans="1:4" s="183" customFormat="1" ht="12" customHeight="1" x14ac:dyDescent="0.2">
      <c r="A24" s="184" t="s">
        <v>42</v>
      </c>
      <c r="B24" s="19" t="s">
        <v>43</v>
      </c>
      <c r="C24" s="20"/>
      <c r="D24" s="72"/>
    </row>
    <row r="25" spans="1:4" s="185" customFormat="1" ht="12" customHeight="1" x14ac:dyDescent="0.2">
      <c r="A25" s="184" t="s">
        <v>44</v>
      </c>
      <c r="B25" s="19" t="s">
        <v>45</v>
      </c>
      <c r="C25" s="20"/>
      <c r="D25" s="72"/>
    </row>
    <row r="26" spans="1:4" s="185" customFormat="1" ht="12" customHeight="1" x14ac:dyDescent="0.2">
      <c r="A26" s="184" t="s">
        <v>46</v>
      </c>
      <c r="B26" s="19" t="s">
        <v>47</v>
      </c>
      <c r="C26" s="20"/>
      <c r="D26" s="72"/>
    </row>
    <row r="27" spans="1:4" s="185" customFormat="1" ht="12" customHeight="1" x14ac:dyDescent="0.2">
      <c r="A27" s="184" t="s">
        <v>48</v>
      </c>
      <c r="B27" s="19" t="s">
        <v>49</v>
      </c>
      <c r="C27" s="20">
        <v>10357142</v>
      </c>
      <c r="D27" s="72">
        <v>10357142</v>
      </c>
    </row>
    <row r="28" spans="1:4" s="185" customFormat="1" ht="12" customHeight="1" thickBot="1" x14ac:dyDescent="0.25">
      <c r="A28" s="186" t="s">
        <v>50</v>
      </c>
      <c r="B28" s="26" t="s">
        <v>51</v>
      </c>
      <c r="C28" s="25"/>
      <c r="D28" s="74"/>
    </row>
    <row r="29" spans="1:4" s="185" customFormat="1" ht="12" customHeight="1" thickBot="1" x14ac:dyDescent="0.35">
      <c r="A29" s="49" t="s">
        <v>52</v>
      </c>
      <c r="B29" s="12" t="s">
        <v>53</v>
      </c>
      <c r="C29" s="27">
        <f>SUM(C30:C37)</f>
        <v>2500000</v>
      </c>
      <c r="D29" s="27">
        <f>SUM(D30:D37)</f>
        <v>2500000</v>
      </c>
    </row>
    <row r="30" spans="1:4" s="185" customFormat="1" ht="12" customHeight="1" x14ac:dyDescent="0.2">
      <c r="A30" s="182" t="s">
        <v>54</v>
      </c>
      <c r="B30" s="16" t="s">
        <v>55</v>
      </c>
      <c r="C30" s="17">
        <f>+C31+C32+C33</f>
        <v>0</v>
      </c>
      <c r="D30" s="17">
        <f>+D31+D32+D33</f>
        <v>0</v>
      </c>
    </row>
    <row r="31" spans="1:4" s="185" customFormat="1" ht="12" customHeight="1" x14ac:dyDescent="0.2">
      <c r="A31" s="184" t="s">
        <v>56</v>
      </c>
      <c r="B31" s="19" t="s">
        <v>57</v>
      </c>
      <c r="C31" s="20"/>
      <c r="D31" s="20"/>
    </row>
    <row r="32" spans="1:4" s="185" customFormat="1" ht="12" customHeight="1" x14ac:dyDescent="0.2">
      <c r="A32" s="184" t="s">
        <v>58</v>
      </c>
      <c r="B32" s="19" t="s">
        <v>65</v>
      </c>
      <c r="C32" s="20"/>
      <c r="D32" s="20"/>
    </row>
    <row r="33" spans="1:4" s="185" customFormat="1" ht="12" customHeight="1" x14ac:dyDescent="0.2">
      <c r="A33" s="184" t="s">
        <v>60</v>
      </c>
      <c r="B33" s="19" t="s">
        <v>61</v>
      </c>
      <c r="C33" s="20"/>
      <c r="D33" s="20"/>
    </row>
    <row r="34" spans="1:4" s="185" customFormat="1" ht="12" customHeight="1" x14ac:dyDescent="0.2">
      <c r="A34" s="184" t="s">
        <v>62</v>
      </c>
      <c r="B34" s="19" t="s">
        <v>63</v>
      </c>
      <c r="C34" s="20">
        <v>500000</v>
      </c>
      <c r="D34" s="20">
        <v>500000</v>
      </c>
    </row>
    <row r="35" spans="1:4" s="185" customFormat="1" ht="12" customHeight="1" x14ac:dyDescent="0.2">
      <c r="A35" s="184" t="s">
        <v>64</v>
      </c>
      <c r="B35" s="19" t="s">
        <v>65</v>
      </c>
      <c r="C35" s="20">
        <v>1900000</v>
      </c>
      <c r="D35" s="20">
        <v>1900000</v>
      </c>
    </row>
    <row r="36" spans="1:4" s="185" customFormat="1" ht="12" customHeight="1" x14ac:dyDescent="0.2">
      <c r="A36" s="186"/>
      <c r="B36" s="26" t="s">
        <v>66</v>
      </c>
      <c r="C36" s="25">
        <v>50000</v>
      </c>
      <c r="D36" s="25">
        <v>50000</v>
      </c>
    </row>
    <row r="37" spans="1:4" s="185" customFormat="1" ht="12" customHeight="1" thickBot="1" x14ac:dyDescent="0.25">
      <c r="A37" s="186" t="s">
        <v>67</v>
      </c>
      <c r="B37" s="28" t="s">
        <v>68</v>
      </c>
      <c r="C37" s="25">
        <v>50000</v>
      </c>
      <c r="D37" s="25">
        <v>50000</v>
      </c>
    </row>
    <row r="38" spans="1:4" s="185" customFormat="1" ht="12" customHeight="1" thickBot="1" x14ac:dyDescent="0.35">
      <c r="A38" s="49" t="s">
        <v>69</v>
      </c>
      <c r="B38" s="12" t="s">
        <v>70</v>
      </c>
      <c r="C38" s="13">
        <f>SUM(C39:C49)</f>
        <v>8562000</v>
      </c>
      <c r="D38" s="76">
        <f>SUM(D39:D49)</f>
        <v>22253893</v>
      </c>
    </row>
    <row r="39" spans="1:4" s="185" customFormat="1" ht="12" customHeight="1" x14ac:dyDescent="0.2">
      <c r="A39" s="182" t="s">
        <v>71</v>
      </c>
      <c r="B39" s="16" t="s">
        <v>72</v>
      </c>
      <c r="C39" s="17">
        <v>3000000</v>
      </c>
      <c r="D39" s="70">
        <v>13506348</v>
      </c>
    </row>
    <row r="40" spans="1:4" s="185" customFormat="1" ht="12" customHeight="1" x14ac:dyDescent="0.2">
      <c r="A40" s="184" t="s">
        <v>73</v>
      </c>
      <c r="B40" s="19" t="s">
        <v>74</v>
      </c>
      <c r="C40" s="20">
        <v>4900000</v>
      </c>
      <c r="D40" s="72">
        <v>5970995</v>
      </c>
    </row>
    <row r="41" spans="1:4" s="185" customFormat="1" ht="12" customHeight="1" x14ac:dyDescent="0.2">
      <c r="A41" s="184" t="s">
        <v>75</v>
      </c>
      <c r="B41" s="19" t="s">
        <v>76</v>
      </c>
      <c r="C41" s="20"/>
      <c r="D41" s="72"/>
    </row>
    <row r="42" spans="1:4" s="185" customFormat="1" ht="12" customHeight="1" x14ac:dyDescent="0.2">
      <c r="A42" s="184" t="s">
        <v>77</v>
      </c>
      <c r="B42" s="19" t="s">
        <v>78</v>
      </c>
      <c r="C42" s="20"/>
      <c r="D42" s="72"/>
    </row>
    <row r="43" spans="1:4" s="185" customFormat="1" ht="12" customHeight="1" x14ac:dyDescent="0.2">
      <c r="A43" s="184" t="s">
        <v>79</v>
      </c>
      <c r="B43" s="19" t="s">
        <v>80</v>
      </c>
      <c r="C43" s="20"/>
      <c r="D43" s="72"/>
    </row>
    <row r="44" spans="1:4" s="185" customFormat="1" ht="12" customHeight="1" x14ac:dyDescent="0.2">
      <c r="A44" s="184" t="s">
        <v>81</v>
      </c>
      <c r="B44" s="19" t="s">
        <v>82</v>
      </c>
      <c r="C44" s="20">
        <v>660000</v>
      </c>
      <c r="D44" s="72">
        <v>2774550</v>
      </c>
    </row>
    <row r="45" spans="1:4" s="185" customFormat="1" ht="12" customHeight="1" x14ac:dyDescent="0.2">
      <c r="A45" s="184" t="s">
        <v>83</v>
      </c>
      <c r="B45" s="19" t="s">
        <v>84</v>
      </c>
      <c r="C45" s="20"/>
      <c r="D45" s="72"/>
    </row>
    <row r="46" spans="1:4" s="185" customFormat="1" ht="12" customHeight="1" x14ac:dyDescent="0.2">
      <c r="A46" s="184" t="s">
        <v>85</v>
      </c>
      <c r="B46" s="19" t="s">
        <v>86</v>
      </c>
      <c r="C46" s="20">
        <v>2000</v>
      </c>
      <c r="D46" s="72">
        <v>2000</v>
      </c>
    </row>
    <row r="47" spans="1:4" s="185" customFormat="1" ht="12" customHeight="1" x14ac:dyDescent="0.2">
      <c r="A47" s="184" t="s">
        <v>87</v>
      </c>
      <c r="B47" s="19" t="s">
        <v>88</v>
      </c>
      <c r="C47" s="29"/>
      <c r="D47" s="187"/>
    </row>
    <row r="48" spans="1:4" s="185" customFormat="1" ht="12" customHeight="1" x14ac:dyDescent="0.2">
      <c r="A48" s="186" t="s">
        <v>89</v>
      </c>
      <c r="B48" s="26" t="s">
        <v>90</v>
      </c>
      <c r="C48" s="30"/>
      <c r="D48" s="188"/>
    </row>
    <row r="49" spans="1:4" s="185" customFormat="1" ht="12" customHeight="1" thickBot="1" x14ac:dyDescent="0.25">
      <c r="A49" s="186" t="s">
        <v>91</v>
      </c>
      <c r="B49" s="26" t="s">
        <v>92</v>
      </c>
      <c r="C49" s="30"/>
      <c r="D49" s="188"/>
    </row>
    <row r="50" spans="1:4" s="185" customFormat="1" ht="12" customHeight="1" thickBot="1" x14ac:dyDescent="0.35">
      <c r="A50" s="49" t="s">
        <v>93</v>
      </c>
      <c r="B50" s="12" t="s">
        <v>94</v>
      </c>
      <c r="C50" s="13">
        <f>SUM(C51:C55)</f>
        <v>0</v>
      </c>
      <c r="D50" s="76">
        <f>SUM(D51:D55)</f>
        <v>0</v>
      </c>
    </row>
    <row r="51" spans="1:4" s="185" customFormat="1" ht="12" customHeight="1" x14ac:dyDescent="0.2">
      <c r="A51" s="182" t="s">
        <v>95</v>
      </c>
      <c r="B51" s="16" t="s">
        <v>96</v>
      </c>
      <c r="C51" s="31"/>
      <c r="D51" s="189"/>
    </row>
    <row r="52" spans="1:4" s="185" customFormat="1" ht="12" customHeight="1" x14ac:dyDescent="0.2">
      <c r="A52" s="184" t="s">
        <v>97</v>
      </c>
      <c r="B52" s="19" t="s">
        <v>98</v>
      </c>
      <c r="C52" s="29"/>
      <c r="D52" s="187"/>
    </row>
    <row r="53" spans="1:4" s="185" customFormat="1" ht="12" customHeight="1" x14ac:dyDescent="0.2">
      <c r="A53" s="184" t="s">
        <v>99</v>
      </c>
      <c r="B53" s="19" t="s">
        <v>100</v>
      </c>
      <c r="C53" s="29"/>
      <c r="D53" s="187"/>
    </row>
    <row r="54" spans="1:4" s="185" customFormat="1" ht="12" customHeight="1" x14ac:dyDescent="0.2">
      <c r="A54" s="184" t="s">
        <v>101</v>
      </c>
      <c r="B54" s="19" t="s">
        <v>102</v>
      </c>
      <c r="C54" s="29"/>
      <c r="D54" s="187"/>
    </row>
    <row r="55" spans="1:4" s="185" customFormat="1" ht="12" customHeight="1" thickBot="1" x14ac:dyDescent="0.25">
      <c r="A55" s="186" t="s">
        <v>103</v>
      </c>
      <c r="B55" s="26" t="s">
        <v>104</v>
      </c>
      <c r="C55" s="30"/>
      <c r="D55" s="188"/>
    </row>
    <row r="56" spans="1:4" s="185" customFormat="1" ht="12" customHeight="1" thickBot="1" x14ac:dyDescent="0.35">
      <c r="A56" s="49" t="s">
        <v>105</v>
      </c>
      <c r="B56" s="12" t="s">
        <v>106</v>
      </c>
      <c r="C56" s="13">
        <f>SUM(C57:C59)</f>
        <v>150000</v>
      </c>
      <c r="D56" s="76">
        <f>SUM(D57:D59)</f>
        <v>150000</v>
      </c>
    </row>
    <row r="57" spans="1:4" s="185" customFormat="1" ht="12" customHeight="1" x14ac:dyDescent="0.2">
      <c r="A57" s="182" t="s">
        <v>107</v>
      </c>
      <c r="B57" s="16" t="s">
        <v>108</v>
      </c>
      <c r="C57" s="17"/>
      <c r="D57" s="70"/>
    </row>
    <row r="58" spans="1:4" s="185" customFormat="1" ht="12" customHeight="1" x14ac:dyDescent="0.2">
      <c r="A58" s="184" t="s">
        <v>109</v>
      </c>
      <c r="B58" s="19" t="s">
        <v>110</v>
      </c>
      <c r="C58" s="20"/>
      <c r="D58" s="72"/>
    </row>
    <row r="59" spans="1:4" s="185" customFormat="1" ht="12" customHeight="1" x14ac:dyDescent="0.2">
      <c r="A59" s="184" t="s">
        <v>111</v>
      </c>
      <c r="B59" s="19" t="s">
        <v>112</v>
      </c>
      <c r="C59" s="20">
        <v>150000</v>
      </c>
      <c r="D59" s="72">
        <v>150000</v>
      </c>
    </row>
    <row r="60" spans="1:4" s="185" customFormat="1" ht="12" customHeight="1" thickBot="1" x14ac:dyDescent="0.25">
      <c r="A60" s="186" t="s">
        <v>113</v>
      </c>
      <c r="B60" s="26" t="s">
        <v>114</v>
      </c>
      <c r="C60" s="25"/>
      <c r="D60" s="74"/>
    </row>
    <row r="61" spans="1:4" s="185" customFormat="1" ht="12" customHeight="1" thickBot="1" x14ac:dyDescent="0.35">
      <c r="A61" s="49" t="s">
        <v>115</v>
      </c>
      <c r="B61" s="24" t="s">
        <v>116</v>
      </c>
      <c r="C61" s="13">
        <f>SUM(C62:C64)</f>
        <v>0</v>
      </c>
      <c r="D61" s="76">
        <f>SUM(D62:D64)</f>
        <v>0</v>
      </c>
    </row>
    <row r="62" spans="1:4" s="185" customFormat="1" ht="12" customHeight="1" x14ac:dyDescent="0.2">
      <c r="A62" s="182" t="s">
        <v>117</v>
      </c>
      <c r="B62" s="16" t="s">
        <v>118</v>
      </c>
      <c r="C62" s="29"/>
      <c r="D62" s="187"/>
    </row>
    <row r="63" spans="1:4" s="185" customFormat="1" ht="12" customHeight="1" x14ac:dyDescent="0.2">
      <c r="A63" s="184" t="s">
        <v>119</v>
      </c>
      <c r="B63" s="19" t="s">
        <v>120</v>
      </c>
      <c r="C63" s="29"/>
      <c r="D63" s="187"/>
    </row>
    <row r="64" spans="1:4" s="185" customFormat="1" ht="12" customHeight="1" x14ac:dyDescent="0.2">
      <c r="A64" s="184" t="s">
        <v>121</v>
      </c>
      <c r="B64" s="19" t="s">
        <v>122</v>
      </c>
      <c r="C64" s="29"/>
      <c r="D64" s="187"/>
    </row>
    <row r="65" spans="1:4" s="185" customFormat="1" ht="12" customHeight="1" thickBot="1" x14ac:dyDescent="0.25">
      <c r="A65" s="186" t="s">
        <v>123</v>
      </c>
      <c r="B65" s="26" t="s">
        <v>124</v>
      </c>
      <c r="C65" s="29"/>
      <c r="D65" s="187"/>
    </row>
    <row r="66" spans="1:4" s="185" customFormat="1" ht="12" customHeight="1" thickBot="1" x14ac:dyDescent="0.35">
      <c r="A66" s="49" t="s">
        <v>262</v>
      </c>
      <c r="B66" s="12" t="s">
        <v>126</v>
      </c>
      <c r="C66" s="27">
        <f>+C8+C15+C22+C29+C38+C50+C56+C61</f>
        <v>154117852</v>
      </c>
      <c r="D66" s="80">
        <f>+D8+D15+D22+D29+D38+D50+D56+D61</f>
        <v>203629922</v>
      </c>
    </row>
    <row r="67" spans="1:4" s="185" customFormat="1" ht="12" customHeight="1" thickBot="1" x14ac:dyDescent="0.25">
      <c r="A67" s="190" t="s">
        <v>368</v>
      </c>
      <c r="B67" s="24" t="s">
        <v>128</v>
      </c>
      <c r="C67" s="13">
        <f>SUM(C68:C70)</f>
        <v>0</v>
      </c>
      <c r="D67" s="76">
        <f>SUM(D68:D70)</f>
        <v>0</v>
      </c>
    </row>
    <row r="68" spans="1:4" s="185" customFormat="1" ht="12" customHeight="1" x14ac:dyDescent="0.2">
      <c r="A68" s="182" t="s">
        <v>129</v>
      </c>
      <c r="B68" s="16" t="s">
        <v>130</v>
      </c>
      <c r="C68" s="29"/>
      <c r="D68" s="187"/>
    </row>
    <row r="69" spans="1:4" s="185" customFormat="1" ht="12" customHeight="1" x14ac:dyDescent="0.2">
      <c r="A69" s="184" t="s">
        <v>131</v>
      </c>
      <c r="B69" s="19" t="s">
        <v>132</v>
      </c>
      <c r="C69" s="29"/>
      <c r="D69" s="187"/>
    </row>
    <row r="70" spans="1:4" s="185" customFormat="1" ht="12" customHeight="1" thickBot="1" x14ac:dyDescent="0.25">
      <c r="A70" s="191" t="s">
        <v>133</v>
      </c>
      <c r="B70" s="192" t="s">
        <v>134</v>
      </c>
      <c r="C70" s="193"/>
      <c r="D70" s="194"/>
    </row>
    <row r="71" spans="1:4" s="185" customFormat="1" ht="12" customHeight="1" thickBot="1" x14ac:dyDescent="0.25">
      <c r="A71" s="190" t="s">
        <v>135</v>
      </c>
      <c r="B71" s="24" t="s">
        <v>136</v>
      </c>
      <c r="C71" s="13">
        <f>SUM(C72:C75)</f>
        <v>0</v>
      </c>
      <c r="D71" s="13">
        <f>SUM(D72:D75)</f>
        <v>0</v>
      </c>
    </row>
    <row r="72" spans="1:4" s="185" customFormat="1" ht="12" customHeight="1" x14ac:dyDescent="0.2">
      <c r="A72" s="182" t="s">
        <v>137</v>
      </c>
      <c r="B72" s="35" t="s">
        <v>138</v>
      </c>
      <c r="C72" s="29"/>
      <c r="D72" s="29"/>
    </row>
    <row r="73" spans="1:4" s="185" customFormat="1" ht="12" customHeight="1" x14ac:dyDescent="0.2">
      <c r="A73" s="184" t="s">
        <v>139</v>
      </c>
      <c r="B73" s="35" t="s">
        <v>140</v>
      </c>
      <c r="C73" s="29"/>
      <c r="D73" s="29"/>
    </row>
    <row r="74" spans="1:4" s="185" customFormat="1" ht="12" customHeight="1" x14ac:dyDescent="0.2">
      <c r="A74" s="184" t="s">
        <v>141</v>
      </c>
      <c r="B74" s="35" t="s">
        <v>142</v>
      </c>
      <c r="C74" s="29"/>
      <c r="D74" s="29"/>
    </row>
    <row r="75" spans="1:4" s="185" customFormat="1" ht="12" customHeight="1" thickBot="1" x14ac:dyDescent="0.35">
      <c r="A75" s="186" t="s">
        <v>143</v>
      </c>
      <c r="B75" s="36" t="s">
        <v>144</v>
      </c>
      <c r="C75" s="29"/>
      <c r="D75" s="29"/>
    </row>
    <row r="76" spans="1:4" s="185" customFormat="1" ht="12" customHeight="1" thickBot="1" x14ac:dyDescent="0.25">
      <c r="A76" s="190" t="s">
        <v>145</v>
      </c>
      <c r="B76" s="24" t="s">
        <v>146</v>
      </c>
      <c r="C76" s="13">
        <f>SUM(C77:C78)</f>
        <v>15429067</v>
      </c>
      <c r="D76" s="13">
        <f>SUM(D77:D78)</f>
        <v>15429067</v>
      </c>
    </row>
    <row r="77" spans="1:4" s="185" customFormat="1" ht="12" customHeight="1" x14ac:dyDescent="0.2">
      <c r="A77" s="182" t="s">
        <v>147</v>
      </c>
      <c r="B77" s="16" t="s">
        <v>148</v>
      </c>
      <c r="C77" s="29">
        <v>15429067</v>
      </c>
      <c r="D77" s="29">
        <v>15429067</v>
      </c>
    </row>
    <row r="78" spans="1:4" s="185" customFormat="1" ht="12" customHeight="1" thickBot="1" x14ac:dyDescent="0.25">
      <c r="A78" s="186" t="s">
        <v>149</v>
      </c>
      <c r="B78" s="26" t="s">
        <v>150</v>
      </c>
      <c r="C78" s="29"/>
      <c r="D78" s="29"/>
    </row>
    <row r="79" spans="1:4" s="183" customFormat="1" ht="12" customHeight="1" thickBot="1" x14ac:dyDescent="0.25">
      <c r="A79" s="190" t="s">
        <v>151</v>
      </c>
      <c r="B79" s="24" t="s">
        <v>152</v>
      </c>
      <c r="C79" s="13">
        <f>SUM(C80:C82)</f>
        <v>0</v>
      </c>
      <c r="D79" s="13">
        <f>SUM(D80:D82)</f>
        <v>0</v>
      </c>
    </row>
    <row r="80" spans="1:4" s="185" customFormat="1" ht="12" customHeight="1" x14ac:dyDescent="0.2">
      <c r="A80" s="182" t="s">
        <v>153</v>
      </c>
      <c r="B80" s="16" t="s">
        <v>154</v>
      </c>
      <c r="C80" s="29"/>
      <c r="D80" s="29"/>
    </row>
    <row r="81" spans="1:4" s="185" customFormat="1" ht="12" customHeight="1" x14ac:dyDescent="0.2">
      <c r="A81" s="184" t="s">
        <v>155</v>
      </c>
      <c r="B81" s="19" t="s">
        <v>156</v>
      </c>
      <c r="C81" s="29"/>
      <c r="D81" s="29"/>
    </row>
    <row r="82" spans="1:4" s="185" customFormat="1" ht="12" customHeight="1" thickBot="1" x14ac:dyDescent="0.25">
      <c r="A82" s="186" t="s">
        <v>157</v>
      </c>
      <c r="B82" s="26" t="s">
        <v>158</v>
      </c>
      <c r="C82" s="29"/>
      <c r="D82" s="29"/>
    </row>
    <row r="83" spans="1:4" s="185" customFormat="1" ht="12" customHeight="1" thickBot="1" x14ac:dyDescent="0.25">
      <c r="A83" s="190" t="s">
        <v>159</v>
      </c>
      <c r="B83" s="24" t="s">
        <v>160</v>
      </c>
      <c r="C83" s="13">
        <f>SUM(C84:C87)</f>
        <v>0</v>
      </c>
      <c r="D83" s="13">
        <f>SUM(D84:D87)</f>
        <v>0</v>
      </c>
    </row>
    <row r="84" spans="1:4" s="185" customFormat="1" ht="12" customHeight="1" x14ac:dyDescent="0.2">
      <c r="A84" s="195" t="s">
        <v>161</v>
      </c>
      <c r="B84" s="16" t="s">
        <v>162</v>
      </c>
      <c r="C84" s="29"/>
      <c r="D84" s="29"/>
    </row>
    <row r="85" spans="1:4" s="185" customFormat="1" ht="12" customHeight="1" x14ac:dyDescent="0.2">
      <c r="A85" s="196" t="s">
        <v>163</v>
      </c>
      <c r="B85" s="19" t="s">
        <v>164</v>
      </c>
      <c r="C85" s="29"/>
      <c r="D85" s="29"/>
    </row>
    <row r="86" spans="1:4" s="185" customFormat="1" ht="12" customHeight="1" x14ac:dyDescent="0.2">
      <c r="A86" s="196" t="s">
        <v>165</v>
      </c>
      <c r="B86" s="19" t="s">
        <v>166</v>
      </c>
      <c r="C86" s="29"/>
      <c r="D86" s="29"/>
    </row>
    <row r="87" spans="1:4" s="183" customFormat="1" ht="12" customHeight="1" thickBot="1" x14ac:dyDescent="0.25">
      <c r="A87" s="197" t="s">
        <v>167</v>
      </c>
      <c r="B87" s="26" t="s">
        <v>168</v>
      </c>
      <c r="C87" s="29"/>
      <c r="D87" s="29"/>
    </row>
    <row r="88" spans="1:4" s="183" customFormat="1" ht="12" customHeight="1" thickBot="1" x14ac:dyDescent="0.25">
      <c r="A88" s="190" t="s">
        <v>169</v>
      </c>
      <c r="B88" s="24" t="s">
        <v>170</v>
      </c>
      <c r="C88" s="40"/>
      <c r="D88" s="40"/>
    </row>
    <row r="89" spans="1:4" s="183" customFormat="1" ht="12" customHeight="1" thickBot="1" x14ac:dyDescent="0.25">
      <c r="A89" s="190" t="s">
        <v>369</v>
      </c>
      <c r="B89" s="24" t="s">
        <v>172</v>
      </c>
      <c r="C89" s="40"/>
      <c r="D89" s="40"/>
    </row>
    <row r="90" spans="1:4" s="183" customFormat="1" ht="12" customHeight="1" thickBot="1" x14ac:dyDescent="0.25">
      <c r="A90" s="190" t="s">
        <v>370</v>
      </c>
      <c r="B90" s="41" t="s">
        <v>174</v>
      </c>
      <c r="C90" s="27">
        <f>+C67+C71+C76+C79+C83+C89+C88</f>
        <v>15429067</v>
      </c>
      <c r="D90" s="27">
        <f>+D67+D71+D76+D79+D83+D89+D88</f>
        <v>15429067</v>
      </c>
    </row>
    <row r="91" spans="1:4" s="183" customFormat="1" ht="12" customHeight="1" thickBot="1" x14ac:dyDescent="0.25">
      <c r="A91" s="198" t="s">
        <v>371</v>
      </c>
      <c r="B91" s="43" t="s">
        <v>372</v>
      </c>
      <c r="C91" s="27">
        <f>+C66+C90</f>
        <v>169546919</v>
      </c>
      <c r="D91" s="27">
        <f>+D66+D90</f>
        <v>219058989</v>
      </c>
    </row>
    <row r="92" spans="1:4" s="185" customFormat="1" ht="15.15" customHeight="1" thickBot="1" x14ac:dyDescent="0.35">
      <c r="A92" s="199"/>
      <c r="B92" s="200"/>
      <c r="C92" s="201"/>
    </row>
    <row r="93" spans="1:4" s="181" customFormat="1" ht="16.5" customHeight="1" thickBot="1" x14ac:dyDescent="0.35">
      <c r="A93" s="306" t="s">
        <v>276</v>
      </c>
      <c r="B93" s="307"/>
      <c r="C93" s="307"/>
      <c r="D93" s="307"/>
    </row>
    <row r="94" spans="1:4" s="202" customFormat="1" ht="12" customHeight="1" thickBot="1" x14ac:dyDescent="0.35">
      <c r="A94" s="8" t="s">
        <v>10</v>
      </c>
      <c r="B94" s="52" t="s">
        <v>373</v>
      </c>
      <c r="C94" s="53">
        <f>+C95+C96+C97+C98+C99+C112</f>
        <v>131728105</v>
      </c>
      <c r="D94" s="53">
        <f>+D95+D96+D97+D98+D99+D112</f>
        <v>176115978</v>
      </c>
    </row>
    <row r="95" spans="1:4" ht="12" customHeight="1" x14ac:dyDescent="0.3">
      <c r="A95" s="203" t="s">
        <v>12</v>
      </c>
      <c r="B95" s="55" t="s">
        <v>181</v>
      </c>
      <c r="C95" s="56">
        <v>63959311</v>
      </c>
      <c r="D95" s="56">
        <v>89841003</v>
      </c>
    </row>
    <row r="96" spans="1:4" ht="12" customHeight="1" x14ac:dyDescent="0.3">
      <c r="A96" s="184" t="s">
        <v>14</v>
      </c>
      <c r="B96" s="57" t="s">
        <v>182</v>
      </c>
      <c r="C96" s="20">
        <v>8473412</v>
      </c>
      <c r="D96" s="20">
        <v>14098371</v>
      </c>
    </row>
    <row r="97" spans="1:4" ht="12" customHeight="1" x14ac:dyDescent="0.3">
      <c r="A97" s="184" t="s">
        <v>16</v>
      </c>
      <c r="B97" s="57" t="s">
        <v>183</v>
      </c>
      <c r="C97" s="25">
        <v>48989766</v>
      </c>
      <c r="D97" s="20">
        <v>48569241</v>
      </c>
    </row>
    <row r="98" spans="1:4" ht="12" customHeight="1" x14ac:dyDescent="0.3">
      <c r="A98" s="184" t="s">
        <v>18</v>
      </c>
      <c r="B98" s="58" t="s">
        <v>184</v>
      </c>
      <c r="C98" s="25">
        <v>8600000</v>
      </c>
      <c r="D98" s="74">
        <v>16194304</v>
      </c>
    </row>
    <row r="99" spans="1:4" ht="12" customHeight="1" x14ac:dyDescent="0.3">
      <c r="A99" s="184" t="s">
        <v>185</v>
      </c>
      <c r="B99" s="59" t="s">
        <v>186</v>
      </c>
      <c r="C99" s="25">
        <v>1705616</v>
      </c>
      <c r="D99" s="74">
        <v>7413059</v>
      </c>
    </row>
    <row r="100" spans="1:4" ht="12" customHeight="1" x14ac:dyDescent="0.3">
      <c r="A100" s="184" t="s">
        <v>22</v>
      </c>
      <c r="B100" s="57" t="s">
        <v>374</v>
      </c>
      <c r="C100" s="25"/>
      <c r="D100" s="74">
        <v>5205894</v>
      </c>
    </row>
    <row r="101" spans="1:4" ht="12" customHeight="1" x14ac:dyDescent="0.2">
      <c r="A101" s="184" t="s">
        <v>188</v>
      </c>
      <c r="B101" s="61" t="s">
        <v>189</v>
      </c>
      <c r="C101" s="25"/>
      <c r="D101" s="74"/>
    </row>
    <row r="102" spans="1:4" ht="12" customHeight="1" x14ac:dyDescent="0.2">
      <c r="A102" s="184" t="s">
        <v>190</v>
      </c>
      <c r="B102" s="61" t="s">
        <v>191</v>
      </c>
      <c r="C102" s="25"/>
      <c r="D102" s="74"/>
    </row>
    <row r="103" spans="1:4" ht="12" customHeight="1" x14ac:dyDescent="0.2">
      <c r="A103" s="184" t="s">
        <v>192</v>
      </c>
      <c r="B103" s="61" t="s">
        <v>193</v>
      </c>
      <c r="C103" s="25"/>
      <c r="D103" s="74"/>
    </row>
    <row r="104" spans="1:4" ht="12" customHeight="1" x14ac:dyDescent="0.3">
      <c r="A104" s="184" t="s">
        <v>194</v>
      </c>
      <c r="B104" s="62" t="s">
        <v>195</v>
      </c>
      <c r="C104" s="25"/>
      <c r="D104" s="74"/>
    </row>
    <row r="105" spans="1:4" ht="12" customHeight="1" x14ac:dyDescent="0.3">
      <c r="A105" s="184" t="s">
        <v>196</v>
      </c>
      <c r="B105" s="62" t="s">
        <v>197</v>
      </c>
      <c r="C105" s="25"/>
      <c r="D105" s="74"/>
    </row>
    <row r="106" spans="1:4" ht="12" customHeight="1" x14ac:dyDescent="0.2">
      <c r="A106" s="184" t="s">
        <v>198</v>
      </c>
      <c r="B106" s="61" t="s">
        <v>199</v>
      </c>
      <c r="C106" s="25">
        <v>605616</v>
      </c>
      <c r="D106" s="74">
        <v>632505</v>
      </c>
    </row>
    <row r="107" spans="1:4" ht="12" customHeight="1" x14ac:dyDescent="0.2">
      <c r="A107" s="184" t="s">
        <v>200</v>
      </c>
      <c r="B107" s="61" t="s">
        <v>201</v>
      </c>
      <c r="C107" s="25"/>
      <c r="D107" s="74"/>
    </row>
    <row r="108" spans="1:4" ht="12" customHeight="1" x14ac:dyDescent="0.3">
      <c r="A108" s="184" t="s">
        <v>202</v>
      </c>
      <c r="B108" s="62" t="s">
        <v>203</v>
      </c>
      <c r="C108" s="20"/>
      <c r="D108" s="74"/>
    </row>
    <row r="109" spans="1:4" ht="12" customHeight="1" x14ac:dyDescent="0.3">
      <c r="A109" s="204" t="s">
        <v>204</v>
      </c>
      <c r="B109" s="60" t="s">
        <v>205</v>
      </c>
      <c r="C109" s="25"/>
      <c r="D109" s="74"/>
    </row>
    <row r="110" spans="1:4" ht="12" customHeight="1" x14ac:dyDescent="0.3">
      <c r="A110" s="184" t="s">
        <v>206</v>
      </c>
      <c r="B110" s="60" t="s">
        <v>207</v>
      </c>
      <c r="C110" s="25"/>
      <c r="D110" s="74"/>
    </row>
    <row r="111" spans="1:4" ht="12" customHeight="1" x14ac:dyDescent="0.3">
      <c r="A111" s="184" t="s">
        <v>208</v>
      </c>
      <c r="B111" s="62" t="s">
        <v>209</v>
      </c>
      <c r="C111" s="20">
        <v>1100000</v>
      </c>
      <c r="D111" s="72">
        <v>1574660</v>
      </c>
    </row>
    <row r="112" spans="1:4" ht="12" customHeight="1" x14ac:dyDescent="0.3">
      <c r="A112" s="184" t="s">
        <v>210</v>
      </c>
      <c r="B112" s="58" t="s">
        <v>211</v>
      </c>
      <c r="C112" s="20"/>
      <c r="D112" s="72"/>
    </row>
    <row r="113" spans="1:4" ht="12" customHeight="1" x14ac:dyDescent="0.3">
      <c r="A113" s="186" t="s">
        <v>212</v>
      </c>
      <c r="B113" s="57" t="s">
        <v>375</v>
      </c>
      <c r="C113" s="25"/>
      <c r="D113" s="74"/>
    </row>
    <row r="114" spans="1:4" ht="12" customHeight="1" thickBot="1" x14ac:dyDescent="0.35">
      <c r="A114" s="191" t="s">
        <v>214</v>
      </c>
      <c r="B114" s="205" t="s">
        <v>376</v>
      </c>
      <c r="C114" s="66"/>
      <c r="D114" s="79"/>
    </row>
    <row r="115" spans="1:4" ht="12" customHeight="1" thickBot="1" x14ac:dyDescent="0.35">
      <c r="A115" s="49" t="s">
        <v>24</v>
      </c>
      <c r="B115" s="95" t="s">
        <v>216</v>
      </c>
      <c r="C115" s="13">
        <f>+C116+C118+C120</f>
        <v>11806367</v>
      </c>
      <c r="D115" s="76">
        <f>+D116+D118+D120</f>
        <v>12989379</v>
      </c>
    </row>
    <row r="116" spans="1:4" ht="12" customHeight="1" x14ac:dyDescent="0.3">
      <c r="A116" s="182" t="s">
        <v>26</v>
      </c>
      <c r="B116" s="57" t="s">
        <v>217</v>
      </c>
      <c r="C116" s="17">
        <v>10557142</v>
      </c>
      <c r="D116" s="70">
        <v>11136234</v>
      </c>
    </row>
    <row r="117" spans="1:4" ht="12" customHeight="1" x14ac:dyDescent="0.3">
      <c r="A117" s="182" t="s">
        <v>28</v>
      </c>
      <c r="B117" s="71" t="s">
        <v>218</v>
      </c>
      <c r="C117" s="17"/>
      <c r="D117" s="70"/>
    </row>
    <row r="118" spans="1:4" ht="12" customHeight="1" x14ac:dyDescent="0.3">
      <c r="A118" s="182" t="s">
        <v>30</v>
      </c>
      <c r="B118" s="71" t="s">
        <v>219</v>
      </c>
      <c r="C118" s="20">
        <v>1249225</v>
      </c>
      <c r="D118" s="72">
        <v>1853145</v>
      </c>
    </row>
    <row r="119" spans="1:4" ht="12" customHeight="1" x14ac:dyDescent="0.3">
      <c r="A119" s="182" t="s">
        <v>32</v>
      </c>
      <c r="B119" s="71" t="s">
        <v>220</v>
      </c>
      <c r="C119" s="20"/>
      <c r="D119" s="72"/>
    </row>
    <row r="120" spans="1:4" ht="12" customHeight="1" x14ac:dyDescent="0.3">
      <c r="A120" s="182" t="s">
        <v>34</v>
      </c>
      <c r="B120" s="23" t="s">
        <v>221</v>
      </c>
      <c r="C120" s="20"/>
      <c r="D120" s="72"/>
    </row>
    <row r="121" spans="1:4" ht="12" customHeight="1" x14ac:dyDescent="0.3">
      <c r="A121" s="182" t="s">
        <v>36</v>
      </c>
      <c r="B121" s="21" t="s">
        <v>222</v>
      </c>
      <c r="C121" s="20"/>
      <c r="D121" s="72"/>
    </row>
    <row r="122" spans="1:4" ht="12" customHeight="1" x14ac:dyDescent="0.3">
      <c r="A122" s="182" t="s">
        <v>223</v>
      </c>
      <c r="B122" s="73" t="s">
        <v>224</v>
      </c>
      <c r="C122" s="20"/>
      <c r="D122" s="72"/>
    </row>
    <row r="123" spans="1:4" ht="12" customHeight="1" x14ac:dyDescent="0.3">
      <c r="A123" s="182" t="s">
        <v>225</v>
      </c>
      <c r="B123" s="62" t="s">
        <v>197</v>
      </c>
      <c r="C123" s="20"/>
      <c r="D123" s="72"/>
    </row>
    <row r="124" spans="1:4" ht="12" customHeight="1" x14ac:dyDescent="0.3">
      <c r="A124" s="182" t="s">
        <v>226</v>
      </c>
      <c r="B124" s="62" t="s">
        <v>227</v>
      </c>
      <c r="C124" s="20"/>
      <c r="D124" s="72"/>
    </row>
    <row r="125" spans="1:4" ht="12" customHeight="1" x14ac:dyDescent="0.3">
      <c r="A125" s="182" t="s">
        <v>228</v>
      </c>
      <c r="B125" s="62" t="s">
        <v>229</v>
      </c>
      <c r="C125" s="20"/>
      <c r="D125" s="72"/>
    </row>
    <row r="126" spans="1:4" ht="12" customHeight="1" x14ac:dyDescent="0.3">
      <c r="A126" s="182" t="s">
        <v>230</v>
      </c>
      <c r="B126" s="62" t="s">
        <v>203</v>
      </c>
      <c r="C126" s="20"/>
      <c r="D126" s="72"/>
    </row>
    <row r="127" spans="1:4" ht="12" customHeight="1" x14ac:dyDescent="0.3">
      <c r="A127" s="182" t="s">
        <v>231</v>
      </c>
      <c r="B127" s="62" t="s">
        <v>232</v>
      </c>
      <c r="C127" s="20"/>
      <c r="D127" s="72"/>
    </row>
    <row r="128" spans="1:4" ht="12" customHeight="1" thickBot="1" x14ac:dyDescent="0.35">
      <c r="A128" s="204" t="s">
        <v>233</v>
      </c>
      <c r="B128" s="62" t="s">
        <v>234</v>
      </c>
      <c r="C128" s="25"/>
      <c r="D128" s="74"/>
    </row>
    <row r="129" spans="1:10" ht="12" customHeight="1" thickBot="1" x14ac:dyDescent="0.35">
      <c r="A129" s="49" t="s">
        <v>38</v>
      </c>
      <c r="B129" s="75" t="s">
        <v>235</v>
      </c>
      <c r="C129" s="13">
        <f>+C94+C115</f>
        <v>143534472</v>
      </c>
      <c r="D129" s="76">
        <f>+D94+D115</f>
        <v>189105357</v>
      </c>
    </row>
    <row r="130" spans="1:10" ht="12" customHeight="1" thickBot="1" x14ac:dyDescent="0.35">
      <c r="A130" s="49" t="s">
        <v>236</v>
      </c>
      <c r="B130" s="75" t="s">
        <v>377</v>
      </c>
      <c r="C130" s="13">
        <f>+C131+C132+C133</f>
        <v>0</v>
      </c>
      <c r="D130" s="76">
        <f>+D131+D132+D133</f>
        <v>0</v>
      </c>
    </row>
    <row r="131" spans="1:10" s="202" customFormat="1" ht="12" customHeight="1" x14ac:dyDescent="0.3">
      <c r="A131" s="182" t="s">
        <v>54</v>
      </c>
      <c r="B131" s="77" t="s">
        <v>378</v>
      </c>
      <c r="C131" s="20"/>
      <c r="D131" s="72"/>
    </row>
    <row r="132" spans="1:10" ht="12" customHeight="1" x14ac:dyDescent="0.3">
      <c r="A132" s="182" t="s">
        <v>56</v>
      </c>
      <c r="B132" s="77" t="s">
        <v>239</v>
      </c>
      <c r="C132" s="20"/>
      <c r="D132" s="72"/>
    </row>
    <row r="133" spans="1:10" ht="12" customHeight="1" thickBot="1" x14ac:dyDescent="0.35">
      <c r="A133" s="204" t="s">
        <v>58</v>
      </c>
      <c r="B133" s="81" t="s">
        <v>379</v>
      </c>
      <c r="C133" s="20"/>
      <c r="D133" s="72"/>
    </row>
    <row r="134" spans="1:10" ht="12" customHeight="1" thickBot="1" x14ac:dyDescent="0.35">
      <c r="A134" s="49" t="s">
        <v>69</v>
      </c>
      <c r="B134" s="75" t="s">
        <v>241</v>
      </c>
      <c r="C134" s="13">
        <f>+C135+C136+C137+C138+C139+C140</f>
        <v>0</v>
      </c>
      <c r="D134" s="76">
        <f>+D135+D136+D137+D138+D139+D140</f>
        <v>0</v>
      </c>
    </row>
    <row r="135" spans="1:10" ht="12" customHeight="1" x14ac:dyDescent="0.3">
      <c r="A135" s="182" t="s">
        <v>71</v>
      </c>
      <c r="B135" s="77" t="s">
        <v>242</v>
      </c>
      <c r="C135" s="20"/>
      <c r="D135" s="72"/>
    </row>
    <row r="136" spans="1:10" ht="12" customHeight="1" x14ac:dyDescent="0.3">
      <c r="A136" s="182" t="s">
        <v>73</v>
      </c>
      <c r="B136" s="77" t="s">
        <v>243</v>
      </c>
      <c r="C136" s="20"/>
      <c r="D136" s="72"/>
    </row>
    <row r="137" spans="1:10" ht="12" customHeight="1" x14ac:dyDescent="0.3">
      <c r="A137" s="182" t="s">
        <v>75</v>
      </c>
      <c r="B137" s="77" t="s">
        <v>244</v>
      </c>
      <c r="C137" s="20"/>
      <c r="D137" s="72"/>
    </row>
    <row r="138" spans="1:10" ht="12" customHeight="1" x14ac:dyDescent="0.3">
      <c r="A138" s="182" t="s">
        <v>77</v>
      </c>
      <c r="B138" s="77" t="s">
        <v>380</v>
      </c>
      <c r="C138" s="20"/>
      <c r="D138" s="72"/>
    </row>
    <row r="139" spans="1:10" ht="12" customHeight="1" x14ac:dyDescent="0.3">
      <c r="A139" s="182" t="s">
        <v>79</v>
      </c>
      <c r="B139" s="77" t="s">
        <v>246</v>
      </c>
      <c r="C139" s="20"/>
      <c r="D139" s="72"/>
    </row>
    <row r="140" spans="1:10" s="202" customFormat="1" ht="12" customHeight="1" thickBot="1" x14ac:dyDescent="0.35">
      <c r="A140" s="204" t="s">
        <v>81</v>
      </c>
      <c r="B140" s="81" t="s">
        <v>247</v>
      </c>
      <c r="C140" s="20"/>
      <c r="D140" s="72"/>
    </row>
    <row r="141" spans="1:10" ht="12" customHeight="1" thickBot="1" x14ac:dyDescent="0.35">
      <c r="A141" s="49" t="s">
        <v>93</v>
      </c>
      <c r="B141" s="75" t="s">
        <v>381</v>
      </c>
      <c r="C141" s="27">
        <f>+C142+C143+C145+C146+C144</f>
        <v>26012447</v>
      </c>
      <c r="D141" s="80">
        <f>+D142+D143+D145+D146+D144</f>
        <v>29953632</v>
      </c>
      <c r="J141" s="206"/>
    </row>
    <row r="142" spans="1:10" x14ac:dyDescent="0.3">
      <c r="A142" s="182" t="s">
        <v>95</v>
      </c>
      <c r="B142" s="77" t="s">
        <v>249</v>
      </c>
      <c r="C142" s="20"/>
      <c r="D142" s="72"/>
    </row>
    <row r="143" spans="1:10" ht="12" customHeight="1" x14ac:dyDescent="0.3">
      <c r="A143" s="182" t="s">
        <v>97</v>
      </c>
      <c r="B143" s="77" t="s">
        <v>250</v>
      </c>
      <c r="C143" s="20"/>
      <c r="D143" s="72">
        <v>2397931</v>
      </c>
    </row>
    <row r="144" spans="1:10" ht="12" customHeight="1" x14ac:dyDescent="0.3">
      <c r="A144" s="182" t="s">
        <v>99</v>
      </c>
      <c r="B144" s="77" t="s">
        <v>382</v>
      </c>
      <c r="C144" s="20">
        <v>26012447</v>
      </c>
      <c r="D144" s="72">
        <v>27555701</v>
      </c>
    </row>
    <row r="145" spans="1:4" s="202" customFormat="1" ht="12" customHeight="1" x14ac:dyDescent="0.3">
      <c r="A145" s="182" t="s">
        <v>101</v>
      </c>
      <c r="B145" s="77" t="s">
        <v>251</v>
      </c>
      <c r="C145" s="20"/>
      <c r="D145" s="72"/>
    </row>
    <row r="146" spans="1:4" s="202" customFormat="1" ht="12" customHeight="1" thickBot="1" x14ac:dyDescent="0.35">
      <c r="A146" s="204" t="s">
        <v>103</v>
      </c>
      <c r="B146" s="81" t="s">
        <v>252</v>
      </c>
      <c r="C146" s="20"/>
      <c r="D146" s="72"/>
    </row>
    <row r="147" spans="1:4" s="202" customFormat="1" ht="12" customHeight="1" thickBot="1" x14ac:dyDescent="0.35">
      <c r="A147" s="49" t="s">
        <v>253</v>
      </c>
      <c r="B147" s="75" t="s">
        <v>254</v>
      </c>
      <c r="C147" s="82">
        <f>+C148+C149+C150+C151+C152</f>
        <v>0</v>
      </c>
      <c r="D147" s="83">
        <f>+D148+D149+D150+D151+D152</f>
        <v>0</v>
      </c>
    </row>
    <row r="148" spans="1:4" s="202" customFormat="1" ht="12" customHeight="1" x14ac:dyDescent="0.3">
      <c r="A148" s="182" t="s">
        <v>107</v>
      </c>
      <c r="B148" s="77" t="s">
        <v>255</v>
      </c>
      <c r="C148" s="20"/>
      <c r="D148" s="72"/>
    </row>
    <row r="149" spans="1:4" s="202" customFormat="1" ht="12" customHeight="1" x14ac:dyDescent="0.3">
      <c r="A149" s="182" t="s">
        <v>109</v>
      </c>
      <c r="B149" s="77" t="s">
        <v>256</v>
      </c>
      <c r="C149" s="20"/>
      <c r="D149" s="72"/>
    </row>
    <row r="150" spans="1:4" s="202" customFormat="1" ht="12" customHeight="1" x14ac:dyDescent="0.3">
      <c r="A150" s="182" t="s">
        <v>111</v>
      </c>
      <c r="B150" s="77" t="s">
        <v>257</v>
      </c>
      <c r="C150" s="20"/>
      <c r="D150" s="72"/>
    </row>
    <row r="151" spans="1:4" s="202" customFormat="1" ht="12" customHeight="1" x14ac:dyDescent="0.3">
      <c r="A151" s="182" t="s">
        <v>113</v>
      </c>
      <c r="B151" s="77" t="s">
        <v>383</v>
      </c>
      <c r="C151" s="20"/>
      <c r="D151" s="72"/>
    </row>
    <row r="152" spans="1:4" ht="12.75" customHeight="1" thickBot="1" x14ac:dyDescent="0.35">
      <c r="A152" s="204" t="s">
        <v>259</v>
      </c>
      <c r="B152" s="81" t="s">
        <v>260</v>
      </c>
      <c r="C152" s="25"/>
      <c r="D152" s="74"/>
    </row>
    <row r="153" spans="1:4" ht="12.75" customHeight="1" thickBot="1" x14ac:dyDescent="0.35">
      <c r="A153" s="207" t="s">
        <v>115</v>
      </c>
      <c r="B153" s="75" t="s">
        <v>261</v>
      </c>
      <c r="C153" s="82"/>
      <c r="D153" s="83"/>
    </row>
    <row r="154" spans="1:4" ht="12.75" customHeight="1" thickBot="1" x14ac:dyDescent="0.35">
      <c r="A154" s="207" t="s">
        <v>262</v>
      </c>
      <c r="B154" s="75" t="s">
        <v>263</v>
      </c>
      <c r="C154" s="82"/>
      <c r="D154" s="83"/>
    </row>
    <row r="155" spans="1:4" ht="12" customHeight="1" thickBot="1" x14ac:dyDescent="0.35">
      <c r="A155" s="49" t="s">
        <v>264</v>
      </c>
      <c r="B155" s="75" t="s">
        <v>265</v>
      </c>
      <c r="C155" s="86">
        <f>+C130+C134+C141+C147+C153+C154</f>
        <v>26012447</v>
      </c>
      <c r="D155" s="87">
        <f>+D130+D134+D141+D147+D153+D154</f>
        <v>29953632</v>
      </c>
    </row>
    <row r="156" spans="1:4" ht="15.15" customHeight="1" thickBot="1" x14ac:dyDescent="0.35">
      <c r="A156" s="208" t="s">
        <v>266</v>
      </c>
      <c r="B156" s="91" t="s">
        <v>267</v>
      </c>
      <c r="C156" s="86">
        <f>+C129+C155</f>
        <v>169546919</v>
      </c>
      <c r="D156" s="87">
        <f>+D129+D155</f>
        <v>219058989</v>
      </c>
    </row>
    <row r="157" spans="1:4" ht="15" thickBot="1" x14ac:dyDescent="0.35">
      <c r="C157" s="211">
        <f>C91-C156</f>
        <v>0</v>
      </c>
      <c r="D157" s="211">
        <f>D91-D156</f>
        <v>0</v>
      </c>
    </row>
    <row r="158" spans="1:4" ht="15.15" customHeight="1" thickBot="1" x14ac:dyDescent="0.35">
      <c r="A158" s="213" t="s">
        <v>384</v>
      </c>
      <c r="B158" s="214"/>
      <c r="C158" s="215">
        <v>66</v>
      </c>
      <c r="D158" s="215">
        <v>71</v>
      </c>
    </row>
    <row r="159" spans="1:4" ht="14.4" customHeight="1" thickBot="1" x14ac:dyDescent="0.35">
      <c r="A159" s="213" t="s">
        <v>385</v>
      </c>
      <c r="B159" s="214"/>
      <c r="C159" s="215">
        <v>55</v>
      </c>
      <c r="D159" s="215">
        <v>58</v>
      </c>
    </row>
  </sheetData>
  <mergeCells count="5">
    <mergeCell ref="B1:D1"/>
    <mergeCell ref="B2:D2"/>
    <mergeCell ref="B3:D3"/>
    <mergeCell ref="A7:D7"/>
    <mergeCell ref="A93:D9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>
      <selection activeCell="E22" sqref="E22"/>
    </sheetView>
  </sheetViews>
  <sheetFormatPr defaultRowHeight="14.4" x14ac:dyDescent="0.3"/>
  <cols>
    <col min="1" max="1" width="11.88671875" style="258" customWidth="1"/>
    <col min="2" max="2" width="46.6640625" style="224" customWidth="1"/>
    <col min="3" max="4" width="13.5546875" style="224" customWidth="1"/>
    <col min="5" max="255" width="9.109375" style="224"/>
    <col min="256" max="256" width="11.88671875" style="224" customWidth="1"/>
    <col min="257" max="257" width="46.6640625" style="224" customWidth="1"/>
    <col min="258" max="260" width="13.5546875" style="224" customWidth="1"/>
    <col min="261" max="511" width="9.109375" style="224"/>
    <col min="512" max="512" width="11.88671875" style="224" customWidth="1"/>
    <col min="513" max="513" width="46.6640625" style="224" customWidth="1"/>
    <col min="514" max="516" width="13.5546875" style="224" customWidth="1"/>
    <col min="517" max="767" width="9.109375" style="224"/>
    <col min="768" max="768" width="11.88671875" style="224" customWidth="1"/>
    <col min="769" max="769" width="46.6640625" style="224" customWidth="1"/>
    <col min="770" max="772" width="13.5546875" style="224" customWidth="1"/>
    <col min="773" max="1023" width="9.109375" style="224"/>
    <col min="1024" max="1024" width="11.88671875" style="224" customWidth="1"/>
    <col min="1025" max="1025" width="46.6640625" style="224" customWidth="1"/>
    <col min="1026" max="1028" width="13.5546875" style="224" customWidth="1"/>
    <col min="1029" max="1279" width="9.109375" style="224"/>
    <col min="1280" max="1280" width="11.88671875" style="224" customWidth="1"/>
    <col min="1281" max="1281" width="46.6640625" style="224" customWidth="1"/>
    <col min="1282" max="1284" width="13.5546875" style="224" customWidth="1"/>
    <col min="1285" max="1535" width="9.109375" style="224"/>
    <col min="1536" max="1536" width="11.88671875" style="224" customWidth="1"/>
    <col min="1537" max="1537" width="46.6640625" style="224" customWidth="1"/>
    <col min="1538" max="1540" width="13.5546875" style="224" customWidth="1"/>
    <col min="1541" max="1791" width="9.109375" style="224"/>
    <col min="1792" max="1792" width="11.88671875" style="224" customWidth="1"/>
    <col min="1793" max="1793" width="46.6640625" style="224" customWidth="1"/>
    <col min="1794" max="1796" width="13.5546875" style="224" customWidth="1"/>
    <col min="1797" max="2047" width="9.109375" style="224"/>
    <col min="2048" max="2048" width="11.88671875" style="224" customWidth="1"/>
    <col min="2049" max="2049" width="46.6640625" style="224" customWidth="1"/>
    <col min="2050" max="2052" width="13.5546875" style="224" customWidth="1"/>
    <col min="2053" max="2303" width="9.109375" style="224"/>
    <col min="2304" max="2304" width="11.88671875" style="224" customWidth="1"/>
    <col min="2305" max="2305" width="46.6640625" style="224" customWidth="1"/>
    <col min="2306" max="2308" width="13.5546875" style="224" customWidth="1"/>
    <col min="2309" max="2559" width="9.109375" style="224"/>
    <col min="2560" max="2560" width="11.88671875" style="224" customWidth="1"/>
    <col min="2561" max="2561" width="46.6640625" style="224" customWidth="1"/>
    <col min="2562" max="2564" width="13.5546875" style="224" customWidth="1"/>
    <col min="2565" max="2815" width="9.109375" style="224"/>
    <col min="2816" max="2816" width="11.88671875" style="224" customWidth="1"/>
    <col min="2817" max="2817" width="46.6640625" style="224" customWidth="1"/>
    <col min="2818" max="2820" width="13.5546875" style="224" customWidth="1"/>
    <col min="2821" max="3071" width="9.109375" style="224"/>
    <col min="3072" max="3072" width="11.88671875" style="224" customWidth="1"/>
    <col min="3073" max="3073" width="46.6640625" style="224" customWidth="1"/>
    <col min="3074" max="3076" width="13.5546875" style="224" customWidth="1"/>
    <col min="3077" max="3327" width="9.109375" style="224"/>
    <col min="3328" max="3328" width="11.88671875" style="224" customWidth="1"/>
    <col min="3329" max="3329" width="46.6640625" style="224" customWidth="1"/>
    <col min="3330" max="3332" width="13.5546875" style="224" customWidth="1"/>
    <col min="3333" max="3583" width="9.109375" style="224"/>
    <col min="3584" max="3584" width="11.88671875" style="224" customWidth="1"/>
    <col min="3585" max="3585" width="46.6640625" style="224" customWidth="1"/>
    <col min="3586" max="3588" width="13.5546875" style="224" customWidth="1"/>
    <col min="3589" max="3839" width="9.109375" style="224"/>
    <col min="3840" max="3840" width="11.88671875" style="224" customWidth="1"/>
    <col min="3841" max="3841" width="46.6640625" style="224" customWidth="1"/>
    <col min="3842" max="3844" width="13.5546875" style="224" customWidth="1"/>
    <col min="3845" max="4095" width="9.109375" style="224"/>
    <col min="4096" max="4096" width="11.88671875" style="224" customWidth="1"/>
    <col min="4097" max="4097" width="46.6640625" style="224" customWidth="1"/>
    <col min="4098" max="4100" width="13.5546875" style="224" customWidth="1"/>
    <col min="4101" max="4351" width="9.109375" style="224"/>
    <col min="4352" max="4352" width="11.88671875" style="224" customWidth="1"/>
    <col min="4353" max="4353" width="46.6640625" style="224" customWidth="1"/>
    <col min="4354" max="4356" width="13.5546875" style="224" customWidth="1"/>
    <col min="4357" max="4607" width="9.109375" style="224"/>
    <col min="4608" max="4608" width="11.88671875" style="224" customWidth="1"/>
    <col min="4609" max="4609" width="46.6640625" style="224" customWidth="1"/>
    <col min="4610" max="4612" width="13.5546875" style="224" customWidth="1"/>
    <col min="4613" max="4863" width="9.109375" style="224"/>
    <col min="4864" max="4864" width="11.88671875" style="224" customWidth="1"/>
    <col min="4865" max="4865" width="46.6640625" style="224" customWidth="1"/>
    <col min="4866" max="4868" width="13.5546875" style="224" customWidth="1"/>
    <col min="4869" max="5119" width="9.109375" style="224"/>
    <col min="5120" max="5120" width="11.88671875" style="224" customWidth="1"/>
    <col min="5121" max="5121" width="46.6640625" style="224" customWidth="1"/>
    <col min="5122" max="5124" width="13.5546875" style="224" customWidth="1"/>
    <col min="5125" max="5375" width="9.109375" style="224"/>
    <col min="5376" max="5376" width="11.88671875" style="224" customWidth="1"/>
    <col min="5377" max="5377" width="46.6640625" style="224" customWidth="1"/>
    <col min="5378" max="5380" width="13.5546875" style="224" customWidth="1"/>
    <col min="5381" max="5631" width="9.109375" style="224"/>
    <col min="5632" max="5632" width="11.88671875" style="224" customWidth="1"/>
    <col min="5633" max="5633" width="46.6640625" style="224" customWidth="1"/>
    <col min="5634" max="5636" width="13.5546875" style="224" customWidth="1"/>
    <col min="5637" max="5887" width="9.109375" style="224"/>
    <col min="5888" max="5888" width="11.88671875" style="224" customWidth="1"/>
    <col min="5889" max="5889" width="46.6640625" style="224" customWidth="1"/>
    <col min="5890" max="5892" width="13.5546875" style="224" customWidth="1"/>
    <col min="5893" max="6143" width="9.109375" style="224"/>
    <col min="6144" max="6144" width="11.88671875" style="224" customWidth="1"/>
    <col min="6145" max="6145" width="46.6640625" style="224" customWidth="1"/>
    <col min="6146" max="6148" width="13.5546875" style="224" customWidth="1"/>
    <col min="6149" max="6399" width="9.109375" style="224"/>
    <col min="6400" max="6400" width="11.88671875" style="224" customWidth="1"/>
    <col min="6401" max="6401" width="46.6640625" style="224" customWidth="1"/>
    <col min="6402" max="6404" width="13.5546875" style="224" customWidth="1"/>
    <col min="6405" max="6655" width="9.109375" style="224"/>
    <col min="6656" max="6656" width="11.88671875" style="224" customWidth="1"/>
    <col min="6657" max="6657" width="46.6640625" style="224" customWidth="1"/>
    <col min="6658" max="6660" width="13.5546875" style="224" customWidth="1"/>
    <col min="6661" max="6911" width="9.109375" style="224"/>
    <col min="6912" max="6912" width="11.88671875" style="224" customWidth="1"/>
    <col min="6913" max="6913" width="46.6640625" style="224" customWidth="1"/>
    <col min="6914" max="6916" width="13.5546875" style="224" customWidth="1"/>
    <col min="6917" max="7167" width="9.109375" style="224"/>
    <col min="7168" max="7168" width="11.88671875" style="224" customWidth="1"/>
    <col min="7169" max="7169" width="46.6640625" style="224" customWidth="1"/>
    <col min="7170" max="7172" width="13.5546875" style="224" customWidth="1"/>
    <col min="7173" max="7423" width="9.109375" style="224"/>
    <col min="7424" max="7424" width="11.88671875" style="224" customWidth="1"/>
    <col min="7425" max="7425" width="46.6640625" style="224" customWidth="1"/>
    <col min="7426" max="7428" width="13.5546875" style="224" customWidth="1"/>
    <col min="7429" max="7679" width="9.109375" style="224"/>
    <col min="7680" max="7680" width="11.88671875" style="224" customWidth="1"/>
    <col min="7681" max="7681" width="46.6640625" style="224" customWidth="1"/>
    <col min="7682" max="7684" width="13.5546875" style="224" customWidth="1"/>
    <col min="7685" max="7935" width="9.109375" style="224"/>
    <col min="7936" max="7936" width="11.88671875" style="224" customWidth="1"/>
    <col min="7937" max="7937" width="46.6640625" style="224" customWidth="1"/>
    <col min="7938" max="7940" width="13.5546875" style="224" customWidth="1"/>
    <col min="7941" max="8191" width="9.109375" style="224"/>
    <col min="8192" max="8192" width="11.88671875" style="224" customWidth="1"/>
    <col min="8193" max="8193" width="46.6640625" style="224" customWidth="1"/>
    <col min="8194" max="8196" width="13.5546875" style="224" customWidth="1"/>
    <col min="8197" max="8447" width="9.109375" style="224"/>
    <col min="8448" max="8448" width="11.88671875" style="224" customWidth="1"/>
    <col min="8449" max="8449" width="46.6640625" style="224" customWidth="1"/>
    <col min="8450" max="8452" width="13.5546875" style="224" customWidth="1"/>
    <col min="8453" max="8703" width="9.109375" style="224"/>
    <col min="8704" max="8704" width="11.88671875" style="224" customWidth="1"/>
    <col min="8705" max="8705" width="46.6640625" style="224" customWidth="1"/>
    <col min="8706" max="8708" width="13.5546875" style="224" customWidth="1"/>
    <col min="8709" max="8959" width="9.109375" style="224"/>
    <col min="8960" max="8960" width="11.88671875" style="224" customWidth="1"/>
    <col min="8961" max="8961" width="46.6640625" style="224" customWidth="1"/>
    <col min="8962" max="8964" width="13.5546875" style="224" customWidth="1"/>
    <col min="8965" max="9215" width="9.109375" style="224"/>
    <col min="9216" max="9216" width="11.88671875" style="224" customWidth="1"/>
    <col min="9217" max="9217" width="46.6640625" style="224" customWidth="1"/>
    <col min="9218" max="9220" width="13.5546875" style="224" customWidth="1"/>
    <col min="9221" max="9471" width="9.109375" style="224"/>
    <col min="9472" max="9472" width="11.88671875" style="224" customWidth="1"/>
    <col min="9473" max="9473" width="46.6640625" style="224" customWidth="1"/>
    <col min="9474" max="9476" width="13.5546875" style="224" customWidth="1"/>
    <col min="9477" max="9727" width="9.109375" style="224"/>
    <col min="9728" max="9728" width="11.88671875" style="224" customWidth="1"/>
    <col min="9729" max="9729" width="46.6640625" style="224" customWidth="1"/>
    <col min="9730" max="9732" width="13.5546875" style="224" customWidth="1"/>
    <col min="9733" max="9983" width="9.109375" style="224"/>
    <col min="9984" max="9984" width="11.88671875" style="224" customWidth="1"/>
    <col min="9985" max="9985" width="46.6640625" style="224" customWidth="1"/>
    <col min="9986" max="9988" width="13.5546875" style="224" customWidth="1"/>
    <col min="9989" max="10239" width="9.109375" style="224"/>
    <col min="10240" max="10240" width="11.88671875" style="224" customWidth="1"/>
    <col min="10241" max="10241" width="46.6640625" style="224" customWidth="1"/>
    <col min="10242" max="10244" width="13.5546875" style="224" customWidth="1"/>
    <col min="10245" max="10495" width="9.109375" style="224"/>
    <col min="10496" max="10496" width="11.88671875" style="224" customWidth="1"/>
    <col min="10497" max="10497" width="46.6640625" style="224" customWidth="1"/>
    <col min="10498" max="10500" width="13.5546875" style="224" customWidth="1"/>
    <col min="10501" max="10751" width="9.109375" style="224"/>
    <col min="10752" max="10752" width="11.88671875" style="224" customWidth="1"/>
    <col min="10753" max="10753" width="46.6640625" style="224" customWidth="1"/>
    <col min="10754" max="10756" width="13.5546875" style="224" customWidth="1"/>
    <col min="10757" max="11007" width="9.109375" style="224"/>
    <col min="11008" max="11008" width="11.88671875" style="224" customWidth="1"/>
    <col min="11009" max="11009" width="46.6640625" style="224" customWidth="1"/>
    <col min="11010" max="11012" width="13.5546875" style="224" customWidth="1"/>
    <col min="11013" max="11263" width="9.109375" style="224"/>
    <col min="11264" max="11264" width="11.88671875" style="224" customWidth="1"/>
    <col min="11265" max="11265" width="46.6640625" style="224" customWidth="1"/>
    <col min="11266" max="11268" width="13.5546875" style="224" customWidth="1"/>
    <col min="11269" max="11519" width="9.109375" style="224"/>
    <col min="11520" max="11520" width="11.88671875" style="224" customWidth="1"/>
    <col min="11521" max="11521" width="46.6640625" style="224" customWidth="1"/>
    <col min="11522" max="11524" width="13.5546875" style="224" customWidth="1"/>
    <col min="11525" max="11775" width="9.109375" style="224"/>
    <col min="11776" max="11776" width="11.88671875" style="224" customWidth="1"/>
    <col min="11777" max="11777" width="46.6640625" style="224" customWidth="1"/>
    <col min="11778" max="11780" width="13.5546875" style="224" customWidth="1"/>
    <col min="11781" max="12031" width="9.109375" style="224"/>
    <col min="12032" max="12032" width="11.88671875" style="224" customWidth="1"/>
    <col min="12033" max="12033" width="46.6640625" style="224" customWidth="1"/>
    <col min="12034" max="12036" width="13.5546875" style="224" customWidth="1"/>
    <col min="12037" max="12287" width="9.109375" style="224"/>
    <col min="12288" max="12288" width="11.88671875" style="224" customWidth="1"/>
    <col min="12289" max="12289" width="46.6640625" style="224" customWidth="1"/>
    <col min="12290" max="12292" width="13.5546875" style="224" customWidth="1"/>
    <col min="12293" max="12543" width="9.109375" style="224"/>
    <col min="12544" max="12544" width="11.88671875" style="224" customWidth="1"/>
    <col min="12545" max="12545" width="46.6640625" style="224" customWidth="1"/>
    <col min="12546" max="12548" width="13.5546875" style="224" customWidth="1"/>
    <col min="12549" max="12799" width="9.109375" style="224"/>
    <col min="12800" max="12800" width="11.88671875" style="224" customWidth="1"/>
    <col min="12801" max="12801" width="46.6640625" style="224" customWidth="1"/>
    <col min="12802" max="12804" width="13.5546875" style="224" customWidth="1"/>
    <col min="12805" max="13055" width="9.109375" style="224"/>
    <col min="13056" max="13056" width="11.88671875" style="224" customWidth="1"/>
    <col min="13057" max="13057" width="46.6640625" style="224" customWidth="1"/>
    <col min="13058" max="13060" width="13.5546875" style="224" customWidth="1"/>
    <col min="13061" max="13311" width="9.109375" style="224"/>
    <col min="13312" max="13312" width="11.88671875" style="224" customWidth="1"/>
    <col min="13313" max="13313" width="46.6640625" style="224" customWidth="1"/>
    <col min="13314" max="13316" width="13.5546875" style="224" customWidth="1"/>
    <col min="13317" max="13567" width="9.109375" style="224"/>
    <col min="13568" max="13568" width="11.88671875" style="224" customWidth="1"/>
    <col min="13569" max="13569" width="46.6640625" style="224" customWidth="1"/>
    <col min="13570" max="13572" width="13.5546875" style="224" customWidth="1"/>
    <col min="13573" max="13823" width="9.109375" style="224"/>
    <col min="13824" max="13824" width="11.88671875" style="224" customWidth="1"/>
    <col min="13825" max="13825" width="46.6640625" style="224" customWidth="1"/>
    <col min="13826" max="13828" width="13.5546875" style="224" customWidth="1"/>
    <col min="13829" max="14079" width="9.109375" style="224"/>
    <col min="14080" max="14080" width="11.88671875" style="224" customWidth="1"/>
    <col min="14081" max="14081" width="46.6640625" style="224" customWidth="1"/>
    <col min="14082" max="14084" width="13.5546875" style="224" customWidth="1"/>
    <col min="14085" max="14335" width="9.109375" style="224"/>
    <col min="14336" max="14336" width="11.88671875" style="224" customWidth="1"/>
    <col min="14337" max="14337" width="46.6640625" style="224" customWidth="1"/>
    <col min="14338" max="14340" width="13.5546875" style="224" customWidth="1"/>
    <col min="14341" max="14591" width="9.109375" style="224"/>
    <col min="14592" max="14592" width="11.88671875" style="224" customWidth="1"/>
    <col min="14593" max="14593" width="46.6640625" style="224" customWidth="1"/>
    <col min="14594" max="14596" width="13.5546875" style="224" customWidth="1"/>
    <col min="14597" max="14847" width="9.109375" style="224"/>
    <col min="14848" max="14848" width="11.88671875" style="224" customWidth="1"/>
    <col min="14849" max="14849" width="46.6640625" style="224" customWidth="1"/>
    <col min="14850" max="14852" width="13.5546875" style="224" customWidth="1"/>
    <col min="14853" max="15103" width="9.109375" style="224"/>
    <col min="15104" max="15104" width="11.88671875" style="224" customWidth="1"/>
    <col min="15105" max="15105" width="46.6640625" style="224" customWidth="1"/>
    <col min="15106" max="15108" width="13.5546875" style="224" customWidth="1"/>
    <col min="15109" max="15359" width="9.109375" style="224"/>
    <col min="15360" max="15360" width="11.88671875" style="224" customWidth="1"/>
    <col min="15361" max="15361" width="46.6640625" style="224" customWidth="1"/>
    <col min="15362" max="15364" width="13.5546875" style="224" customWidth="1"/>
    <col min="15365" max="15615" width="9.109375" style="224"/>
    <col min="15616" max="15616" width="11.88671875" style="224" customWidth="1"/>
    <col min="15617" max="15617" width="46.6640625" style="224" customWidth="1"/>
    <col min="15618" max="15620" width="13.5546875" style="224" customWidth="1"/>
    <col min="15621" max="15871" width="9.109375" style="224"/>
    <col min="15872" max="15872" width="11.88671875" style="224" customWidth="1"/>
    <col min="15873" max="15873" width="46.6640625" style="224" customWidth="1"/>
    <col min="15874" max="15876" width="13.5546875" style="224" customWidth="1"/>
    <col min="15877" max="16127" width="9.109375" style="224"/>
    <col min="16128" max="16128" width="11.88671875" style="224" customWidth="1"/>
    <col min="16129" max="16129" width="46.6640625" style="224" customWidth="1"/>
    <col min="16130" max="16132" width="13.5546875" style="224" customWidth="1"/>
    <col min="16133" max="16384" width="9.109375" style="224"/>
  </cols>
  <sheetData>
    <row r="1" spans="1:4" s="220" customFormat="1" ht="16.2" thickBot="1" x14ac:dyDescent="0.3">
      <c r="A1" s="166"/>
      <c r="B1" s="303" t="s">
        <v>466</v>
      </c>
      <c r="C1" s="304"/>
      <c r="D1" s="304"/>
    </row>
    <row r="2" spans="1:4" s="222" customFormat="1" ht="25.5" customHeight="1" thickBot="1" x14ac:dyDescent="0.35">
      <c r="A2" s="221" t="s">
        <v>388</v>
      </c>
      <c r="B2" s="308" t="s">
        <v>389</v>
      </c>
      <c r="C2" s="309"/>
      <c r="D2" s="310"/>
    </row>
    <row r="3" spans="1:4" s="222" customFormat="1" ht="23.4" thickBot="1" x14ac:dyDescent="0.35">
      <c r="A3" s="221" t="s">
        <v>361</v>
      </c>
      <c r="B3" s="308" t="s">
        <v>362</v>
      </c>
      <c r="C3" s="309"/>
      <c r="D3" s="310"/>
    </row>
    <row r="4" spans="1:4" s="223" customFormat="1" ht="15.9" customHeight="1" thickBot="1" x14ac:dyDescent="0.35">
      <c r="A4" s="170"/>
      <c r="B4" s="170"/>
      <c r="C4" s="171"/>
      <c r="D4" s="172"/>
    </row>
    <row r="5" spans="1:4" ht="23.4" thickBot="1" x14ac:dyDescent="0.35">
      <c r="A5" s="174" t="s">
        <v>363</v>
      </c>
      <c r="B5" s="175" t="s">
        <v>364</v>
      </c>
      <c r="C5" s="175" t="s">
        <v>365</v>
      </c>
      <c r="D5" s="176" t="s">
        <v>366</v>
      </c>
    </row>
    <row r="6" spans="1:4" s="228" customFormat="1" ht="12.9" customHeight="1" thickBot="1" x14ac:dyDescent="0.35">
      <c r="A6" s="225" t="s">
        <v>6</v>
      </c>
      <c r="B6" s="226" t="s">
        <v>7</v>
      </c>
      <c r="C6" s="226" t="s">
        <v>8</v>
      </c>
      <c r="D6" s="227" t="s">
        <v>9</v>
      </c>
    </row>
    <row r="7" spans="1:4" s="228" customFormat="1" ht="15.9" customHeight="1" thickBot="1" x14ac:dyDescent="0.35">
      <c r="A7" s="306" t="s">
        <v>275</v>
      </c>
      <c r="B7" s="307"/>
      <c r="C7" s="307"/>
      <c r="D7" s="307"/>
    </row>
    <row r="8" spans="1:4" s="230" customFormat="1" ht="12" customHeight="1" thickBot="1" x14ac:dyDescent="0.35">
      <c r="A8" s="178" t="s">
        <v>10</v>
      </c>
      <c r="B8" s="229" t="s">
        <v>390</v>
      </c>
      <c r="C8" s="132">
        <f>SUM(C9:C19)</f>
        <v>4801600</v>
      </c>
      <c r="D8" s="132">
        <f>SUM(D9:D19)</f>
        <v>8901872</v>
      </c>
    </row>
    <row r="9" spans="1:4" s="230" customFormat="1" ht="12" customHeight="1" x14ac:dyDescent="0.3">
      <c r="A9" s="231" t="s">
        <v>12</v>
      </c>
      <c r="B9" s="55" t="s">
        <v>72</v>
      </c>
      <c r="C9" s="148"/>
      <c r="D9" s="148"/>
    </row>
    <row r="10" spans="1:4" s="230" customFormat="1" ht="12" customHeight="1" x14ac:dyDescent="0.3">
      <c r="A10" s="232" t="s">
        <v>14</v>
      </c>
      <c r="B10" s="57" t="s">
        <v>74</v>
      </c>
      <c r="C10" s="123">
        <v>2900000</v>
      </c>
      <c r="D10" s="233">
        <v>6130020</v>
      </c>
    </row>
    <row r="11" spans="1:4" s="230" customFormat="1" ht="12" customHeight="1" x14ac:dyDescent="0.3">
      <c r="A11" s="232" t="s">
        <v>16</v>
      </c>
      <c r="B11" s="57" t="s">
        <v>76</v>
      </c>
      <c r="C11" s="123"/>
      <c r="D11" s="233"/>
    </row>
    <row r="12" spans="1:4" s="230" customFormat="1" ht="12" customHeight="1" x14ac:dyDescent="0.3">
      <c r="A12" s="232" t="s">
        <v>18</v>
      </c>
      <c r="B12" s="57" t="s">
        <v>78</v>
      </c>
      <c r="C12" s="123"/>
      <c r="D12" s="233"/>
    </row>
    <row r="13" spans="1:4" s="230" customFormat="1" ht="12" customHeight="1" x14ac:dyDescent="0.3">
      <c r="A13" s="232" t="s">
        <v>20</v>
      </c>
      <c r="B13" s="57" t="s">
        <v>80</v>
      </c>
      <c r="C13" s="123">
        <v>880000</v>
      </c>
      <c r="D13" s="233">
        <v>1503074</v>
      </c>
    </row>
    <row r="14" spans="1:4" s="230" customFormat="1" ht="12" customHeight="1" x14ac:dyDescent="0.3">
      <c r="A14" s="232" t="s">
        <v>22</v>
      </c>
      <c r="B14" s="57" t="s">
        <v>391</v>
      </c>
      <c r="C14" s="123">
        <v>1020600</v>
      </c>
      <c r="D14" s="233">
        <v>1267778</v>
      </c>
    </row>
    <row r="15" spans="1:4" s="230" customFormat="1" ht="12" customHeight="1" x14ac:dyDescent="0.3">
      <c r="A15" s="232" t="s">
        <v>188</v>
      </c>
      <c r="B15" s="81" t="s">
        <v>392</v>
      </c>
      <c r="C15" s="123"/>
      <c r="D15" s="233"/>
    </row>
    <row r="16" spans="1:4" s="230" customFormat="1" ht="12" customHeight="1" x14ac:dyDescent="0.3">
      <c r="A16" s="232" t="s">
        <v>190</v>
      </c>
      <c r="B16" s="57" t="s">
        <v>393</v>
      </c>
      <c r="C16" s="154">
        <v>1000</v>
      </c>
      <c r="D16" s="234">
        <v>1000</v>
      </c>
    </row>
    <row r="17" spans="1:4" s="235" customFormat="1" ht="12" customHeight="1" x14ac:dyDescent="0.3">
      <c r="A17" s="232" t="s">
        <v>192</v>
      </c>
      <c r="B17" s="57" t="s">
        <v>88</v>
      </c>
      <c r="C17" s="123"/>
      <c r="D17" s="233"/>
    </row>
    <row r="18" spans="1:4" s="235" customFormat="1" ht="12" customHeight="1" x14ac:dyDescent="0.3">
      <c r="A18" s="232" t="s">
        <v>194</v>
      </c>
      <c r="B18" s="57" t="s">
        <v>90</v>
      </c>
      <c r="C18" s="129"/>
      <c r="D18" s="236"/>
    </row>
    <row r="19" spans="1:4" s="235" customFormat="1" ht="12" customHeight="1" thickBot="1" x14ac:dyDescent="0.35">
      <c r="A19" s="232" t="s">
        <v>196</v>
      </c>
      <c r="B19" s="81" t="s">
        <v>92</v>
      </c>
      <c r="C19" s="129"/>
      <c r="D19" s="236"/>
    </row>
    <row r="20" spans="1:4" s="230" customFormat="1" ht="20.25" customHeight="1" thickBot="1" x14ac:dyDescent="0.35">
      <c r="A20" s="178" t="s">
        <v>24</v>
      </c>
      <c r="B20" s="229" t="s">
        <v>394</v>
      </c>
      <c r="C20" s="132">
        <f>SUM(C21:C23)</f>
        <v>0</v>
      </c>
      <c r="D20" s="143">
        <f>SUM(D21:D23)</f>
        <v>0</v>
      </c>
    </row>
    <row r="21" spans="1:4" s="235" customFormat="1" ht="12" customHeight="1" x14ac:dyDescent="0.3">
      <c r="A21" s="232" t="s">
        <v>26</v>
      </c>
      <c r="B21" s="77" t="s">
        <v>27</v>
      </c>
      <c r="C21" s="123"/>
      <c r="D21" s="233"/>
    </row>
    <row r="22" spans="1:4" s="235" customFormat="1" ht="12" customHeight="1" x14ac:dyDescent="0.3">
      <c r="A22" s="232" t="s">
        <v>28</v>
      </c>
      <c r="B22" s="57" t="s">
        <v>395</v>
      </c>
      <c r="C22" s="123"/>
      <c r="D22" s="233"/>
    </row>
    <row r="23" spans="1:4" s="235" customFormat="1" ht="12" customHeight="1" x14ac:dyDescent="0.3">
      <c r="A23" s="232" t="s">
        <v>30</v>
      </c>
      <c r="B23" s="57" t="s">
        <v>396</v>
      </c>
      <c r="C23" s="123"/>
      <c r="D23" s="233"/>
    </row>
    <row r="24" spans="1:4" s="235" customFormat="1" ht="12" customHeight="1" thickBot="1" x14ac:dyDescent="0.35">
      <c r="A24" s="232" t="s">
        <v>32</v>
      </c>
      <c r="B24" s="57" t="s">
        <v>397</v>
      </c>
      <c r="C24" s="123"/>
      <c r="D24" s="233"/>
    </row>
    <row r="25" spans="1:4" s="235" customFormat="1" ht="12" customHeight="1" thickBot="1" x14ac:dyDescent="0.35">
      <c r="A25" s="237" t="s">
        <v>38</v>
      </c>
      <c r="B25" s="75" t="s">
        <v>286</v>
      </c>
      <c r="C25" s="238"/>
      <c r="D25" s="239"/>
    </row>
    <row r="26" spans="1:4" s="235" customFormat="1" ht="25.5" customHeight="1" thickBot="1" x14ac:dyDescent="0.35">
      <c r="A26" s="237" t="s">
        <v>236</v>
      </c>
      <c r="B26" s="75" t="s">
        <v>398</v>
      </c>
      <c r="C26" s="132">
        <f>+C27+C28</f>
        <v>0</v>
      </c>
      <c r="D26" s="143">
        <f>+D27+D28</f>
        <v>0</v>
      </c>
    </row>
    <row r="27" spans="1:4" s="235" customFormat="1" ht="12" customHeight="1" x14ac:dyDescent="0.3">
      <c r="A27" s="240" t="s">
        <v>54</v>
      </c>
      <c r="B27" s="241" t="s">
        <v>395</v>
      </c>
      <c r="C27" s="157"/>
      <c r="D27" s="242"/>
    </row>
    <row r="28" spans="1:4" s="235" customFormat="1" ht="12" customHeight="1" x14ac:dyDescent="0.3">
      <c r="A28" s="240" t="s">
        <v>56</v>
      </c>
      <c r="B28" s="243" t="s">
        <v>399</v>
      </c>
      <c r="C28" s="137"/>
      <c r="D28" s="244"/>
    </row>
    <row r="29" spans="1:4" s="235" customFormat="1" ht="12" customHeight="1" thickBot="1" x14ac:dyDescent="0.35">
      <c r="A29" s="232" t="s">
        <v>58</v>
      </c>
      <c r="B29" s="245" t="s">
        <v>400</v>
      </c>
      <c r="C29" s="246"/>
      <c r="D29" s="247"/>
    </row>
    <row r="30" spans="1:4" s="235" customFormat="1" ht="12" customHeight="1" thickBot="1" x14ac:dyDescent="0.35">
      <c r="A30" s="237" t="s">
        <v>69</v>
      </c>
      <c r="B30" s="75" t="s">
        <v>401</v>
      </c>
      <c r="C30" s="132">
        <f>+C31+C32+C33</f>
        <v>0</v>
      </c>
      <c r="D30" s="143">
        <f>+D31+D32+D33</f>
        <v>0</v>
      </c>
    </row>
    <row r="31" spans="1:4" s="235" customFormat="1" ht="12" customHeight="1" x14ac:dyDescent="0.3">
      <c r="A31" s="240" t="s">
        <v>71</v>
      </c>
      <c r="B31" s="241" t="s">
        <v>96</v>
      </c>
      <c r="C31" s="157"/>
      <c r="D31" s="242"/>
    </row>
    <row r="32" spans="1:4" s="235" customFormat="1" ht="12" customHeight="1" x14ac:dyDescent="0.3">
      <c r="A32" s="240" t="s">
        <v>73</v>
      </c>
      <c r="B32" s="243" t="s">
        <v>98</v>
      </c>
      <c r="C32" s="137"/>
      <c r="D32" s="244"/>
    </row>
    <row r="33" spans="1:4" s="235" customFormat="1" ht="12" customHeight="1" thickBot="1" x14ac:dyDescent="0.35">
      <c r="A33" s="232" t="s">
        <v>75</v>
      </c>
      <c r="B33" s="245" t="s">
        <v>100</v>
      </c>
      <c r="C33" s="246"/>
      <c r="D33" s="247"/>
    </row>
    <row r="34" spans="1:4" s="230" customFormat="1" ht="12" customHeight="1" thickBot="1" x14ac:dyDescent="0.35">
      <c r="A34" s="237" t="s">
        <v>93</v>
      </c>
      <c r="B34" s="75" t="s">
        <v>288</v>
      </c>
      <c r="C34" s="238"/>
      <c r="D34" s="239"/>
    </row>
    <row r="35" spans="1:4" s="230" customFormat="1" ht="12" customHeight="1" thickBot="1" x14ac:dyDescent="0.35">
      <c r="A35" s="237" t="s">
        <v>253</v>
      </c>
      <c r="B35" s="75" t="s">
        <v>402</v>
      </c>
      <c r="C35" s="238"/>
      <c r="D35" s="239"/>
    </row>
    <row r="36" spans="1:4" s="230" customFormat="1" ht="12" customHeight="1" thickBot="1" x14ac:dyDescent="0.35">
      <c r="A36" s="178" t="s">
        <v>115</v>
      </c>
      <c r="B36" s="75" t="s">
        <v>403</v>
      </c>
      <c r="C36" s="132">
        <f>+C8+C20+C25+C26+C30+C34+C35</f>
        <v>4801600</v>
      </c>
      <c r="D36" s="143">
        <f>+D8+D20+D25+D26+D30+D34+D35</f>
        <v>8901872</v>
      </c>
    </row>
    <row r="37" spans="1:4" s="230" customFormat="1" ht="12" customHeight="1" thickBot="1" x14ac:dyDescent="0.35">
      <c r="A37" s="248" t="s">
        <v>262</v>
      </c>
      <c r="B37" s="75" t="s">
        <v>404</v>
      </c>
      <c r="C37" s="132">
        <f>+C38+C39+C40</f>
        <v>26771029</v>
      </c>
      <c r="D37" s="143">
        <f>+D38+D39+D40</f>
        <v>28314283</v>
      </c>
    </row>
    <row r="38" spans="1:4" s="230" customFormat="1" ht="12" customHeight="1" x14ac:dyDescent="0.3">
      <c r="A38" s="240" t="s">
        <v>405</v>
      </c>
      <c r="B38" s="241" t="s">
        <v>343</v>
      </c>
      <c r="C38" s="157">
        <v>758582</v>
      </c>
      <c r="D38" s="242">
        <v>758582</v>
      </c>
    </row>
    <row r="39" spans="1:4" s="230" customFormat="1" ht="12" customHeight="1" x14ac:dyDescent="0.3">
      <c r="A39" s="240" t="s">
        <v>406</v>
      </c>
      <c r="B39" s="243" t="s">
        <v>407</v>
      </c>
      <c r="C39" s="137"/>
      <c r="D39" s="244"/>
    </row>
    <row r="40" spans="1:4" s="235" customFormat="1" ht="12" customHeight="1" thickBot="1" x14ac:dyDescent="0.35">
      <c r="A40" s="232" t="s">
        <v>408</v>
      </c>
      <c r="B40" s="245" t="s">
        <v>409</v>
      </c>
      <c r="C40" s="246">
        <v>26012447</v>
      </c>
      <c r="D40" s="247">
        <v>27555701</v>
      </c>
    </row>
    <row r="41" spans="1:4" s="235" customFormat="1" ht="15.15" customHeight="1" thickBot="1" x14ac:dyDescent="0.25">
      <c r="A41" s="248" t="s">
        <v>264</v>
      </c>
      <c r="B41" s="249" t="s">
        <v>410</v>
      </c>
      <c r="C41" s="250">
        <f>+C36+C37</f>
        <v>31572629</v>
      </c>
      <c r="D41" s="251">
        <f>+D36+D37</f>
        <v>37216155</v>
      </c>
    </row>
    <row r="42" spans="1:4" s="235" customFormat="1" ht="15.15" customHeight="1" x14ac:dyDescent="0.3">
      <c r="A42" s="199"/>
      <c r="B42" s="200"/>
      <c r="C42" s="201"/>
    </row>
    <row r="43" spans="1:4" ht="15" thickBot="1" x14ac:dyDescent="0.35">
      <c r="A43" s="252"/>
      <c r="B43" s="253"/>
      <c r="C43" s="254"/>
    </row>
    <row r="44" spans="1:4" s="228" customFormat="1" ht="16.5" customHeight="1" thickBot="1" x14ac:dyDescent="0.35">
      <c r="A44" s="306" t="s">
        <v>276</v>
      </c>
      <c r="B44" s="307"/>
      <c r="C44" s="307"/>
      <c r="D44" s="307"/>
    </row>
    <row r="45" spans="1:4" s="255" customFormat="1" ht="12" customHeight="1" thickBot="1" x14ac:dyDescent="0.35">
      <c r="A45" s="237" t="s">
        <v>10</v>
      </c>
      <c r="B45" s="75" t="s">
        <v>411</v>
      </c>
      <c r="C45" s="132">
        <f>SUM(C46:C50)</f>
        <v>31322439</v>
      </c>
      <c r="D45" s="143">
        <f>SUM(D46:D50)</f>
        <v>35367774</v>
      </c>
    </row>
    <row r="46" spans="1:4" ht="12" customHeight="1" x14ac:dyDescent="0.3">
      <c r="A46" s="232" t="s">
        <v>12</v>
      </c>
      <c r="B46" s="77" t="s">
        <v>181</v>
      </c>
      <c r="C46" s="157">
        <v>17221050</v>
      </c>
      <c r="D46" s="242">
        <v>19126127</v>
      </c>
    </row>
    <row r="47" spans="1:4" ht="12" customHeight="1" x14ac:dyDescent="0.3">
      <c r="A47" s="232" t="s">
        <v>14</v>
      </c>
      <c r="B47" s="57" t="s">
        <v>182</v>
      </c>
      <c r="C47" s="139">
        <v>3505165</v>
      </c>
      <c r="D47" s="256">
        <v>3738563</v>
      </c>
    </row>
    <row r="48" spans="1:4" ht="12" customHeight="1" x14ac:dyDescent="0.3">
      <c r="A48" s="232" t="s">
        <v>16</v>
      </c>
      <c r="B48" s="57" t="s">
        <v>183</v>
      </c>
      <c r="C48" s="139">
        <v>10596224</v>
      </c>
      <c r="D48" s="256">
        <v>12503084</v>
      </c>
    </row>
    <row r="49" spans="1:4" ht="12" customHeight="1" x14ac:dyDescent="0.3">
      <c r="A49" s="232" t="s">
        <v>18</v>
      </c>
      <c r="B49" s="57" t="s">
        <v>184</v>
      </c>
      <c r="C49" s="139"/>
      <c r="D49" s="256"/>
    </row>
    <row r="50" spans="1:4" ht="12" customHeight="1" thickBot="1" x14ac:dyDescent="0.35">
      <c r="A50" s="232" t="s">
        <v>20</v>
      </c>
      <c r="B50" s="57" t="s">
        <v>186</v>
      </c>
      <c r="C50" s="139"/>
      <c r="D50" s="256"/>
    </row>
    <row r="51" spans="1:4" ht="12" customHeight="1" thickBot="1" x14ac:dyDescent="0.35">
      <c r="A51" s="237" t="s">
        <v>24</v>
      </c>
      <c r="B51" s="75" t="s">
        <v>412</v>
      </c>
      <c r="C51" s="132">
        <f>SUM(C52:C54)</f>
        <v>250190</v>
      </c>
      <c r="D51" s="143">
        <f>SUM(D52:D54)</f>
        <v>1848381</v>
      </c>
    </row>
    <row r="52" spans="1:4" s="255" customFormat="1" ht="12" customHeight="1" x14ac:dyDescent="0.3">
      <c r="A52" s="232" t="s">
        <v>26</v>
      </c>
      <c r="B52" s="77" t="s">
        <v>217</v>
      </c>
      <c r="C52" s="157">
        <v>250190</v>
      </c>
      <c r="D52" s="242">
        <v>1848381</v>
      </c>
    </row>
    <row r="53" spans="1:4" ht="12" customHeight="1" x14ac:dyDescent="0.3">
      <c r="A53" s="232" t="s">
        <v>28</v>
      </c>
      <c r="B53" s="57" t="s">
        <v>219</v>
      </c>
      <c r="C53" s="139"/>
      <c r="D53" s="256"/>
    </row>
    <row r="54" spans="1:4" ht="12" customHeight="1" x14ac:dyDescent="0.3">
      <c r="A54" s="232" t="s">
        <v>30</v>
      </c>
      <c r="B54" s="57" t="s">
        <v>413</v>
      </c>
      <c r="C54" s="139"/>
      <c r="D54" s="256"/>
    </row>
    <row r="55" spans="1:4" ht="12" customHeight="1" thickBot="1" x14ac:dyDescent="0.35">
      <c r="A55" s="232" t="s">
        <v>32</v>
      </c>
      <c r="B55" s="57" t="s">
        <v>414</v>
      </c>
      <c r="C55" s="139"/>
      <c r="D55" s="256"/>
    </row>
    <row r="56" spans="1:4" ht="15.15" customHeight="1" thickBot="1" x14ac:dyDescent="0.35">
      <c r="A56" s="237" t="s">
        <v>38</v>
      </c>
      <c r="B56" s="75" t="s">
        <v>415</v>
      </c>
      <c r="C56" s="238"/>
      <c r="D56" s="239"/>
    </row>
    <row r="57" spans="1:4" ht="15" thickBot="1" x14ac:dyDescent="0.35">
      <c r="A57" s="237" t="s">
        <v>236</v>
      </c>
      <c r="B57" s="257" t="s">
        <v>416</v>
      </c>
      <c r="C57" s="250">
        <f>+C45+C51+C56</f>
        <v>31572629</v>
      </c>
      <c r="D57" s="251">
        <f>+D45+D51+D56</f>
        <v>37216155</v>
      </c>
    </row>
    <row r="58" spans="1:4" ht="15.15" customHeight="1" thickBot="1" x14ac:dyDescent="0.35">
      <c r="C58" s="211">
        <f>C41-C57</f>
        <v>0</v>
      </c>
      <c r="D58" s="211">
        <f>D41-D57</f>
        <v>0</v>
      </c>
    </row>
    <row r="59" spans="1:4" ht="14.4" customHeight="1" thickBot="1" x14ac:dyDescent="0.35">
      <c r="A59" s="216" t="s">
        <v>384</v>
      </c>
      <c r="B59" s="217"/>
      <c r="C59" s="215">
        <v>7</v>
      </c>
      <c r="D59" s="215">
        <v>7</v>
      </c>
    </row>
    <row r="60" spans="1:4" ht="15" thickBot="1" x14ac:dyDescent="0.35">
      <c r="A60" s="218" t="s">
        <v>385</v>
      </c>
      <c r="B60" s="219"/>
      <c r="C60" s="215"/>
      <c r="D60" s="215"/>
    </row>
  </sheetData>
  <mergeCells count="5">
    <mergeCell ref="B1:D1"/>
    <mergeCell ref="B2:D2"/>
    <mergeCell ref="B3:D3"/>
    <mergeCell ref="A7:D7"/>
    <mergeCell ref="A44:D4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opLeftCell="A19" workbookViewId="0">
      <selection activeCell="C11" sqref="C11"/>
    </sheetView>
  </sheetViews>
  <sheetFormatPr defaultRowHeight="14.4" x14ac:dyDescent="0.3"/>
  <cols>
    <col min="1" max="1" width="11.88671875" style="258" customWidth="1"/>
    <col min="2" max="2" width="46.6640625" style="224" customWidth="1"/>
    <col min="3" max="4" width="13.5546875" style="224" customWidth="1"/>
    <col min="5" max="255" width="9.109375" style="224"/>
    <col min="256" max="256" width="11.88671875" style="224" customWidth="1"/>
    <col min="257" max="257" width="46.6640625" style="224" customWidth="1"/>
    <col min="258" max="260" width="13.5546875" style="224" customWidth="1"/>
    <col min="261" max="511" width="9.109375" style="224"/>
    <col min="512" max="512" width="11.88671875" style="224" customWidth="1"/>
    <col min="513" max="513" width="46.6640625" style="224" customWidth="1"/>
    <col min="514" max="516" width="13.5546875" style="224" customWidth="1"/>
    <col min="517" max="767" width="9.109375" style="224"/>
    <col min="768" max="768" width="11.88671875" style="224" customWidth="1"/>
    <col min="769" max="769" width="46.6640625" style="224" customWidth="1"/>
    <col min="770" max="772" width="13.5546875" style="224" customWidth="1"/>
    <col min="773" max="1023" width="9.109375" style="224"/>
    <col min="1024" max="1024" width="11.88671875" style="224" customWidth="1"/>
    <col min="1025" max="1025" width="46.6640625" style="224" customWidth="1"/>
    <col min="1026" max="1028" width="13.5546875" style="224" customWidth="1"/>
    <col min="1029" max="1279" width="9.109375" style="224"/>
    <col min="1280" max="1280" width="11.88671875" style="224" customWidth="1"/>
    <col min="1281" max="1281" width="46.6640625" style="224" customWidth="1"/>
    <col min="1282" max="1284" width="13.5546875" style="224" customWidth="1"/>
    <col min="1285" max="1535" width="9.109375" style="224"/>
    <col min="1536" max="1536" width="11.88671875" style="224" customWidth="1"/>
    <col min="1537" max="1537" width="46.6640625" style="224" customWidth="1"/>
    <col min="1538" max="1540" width="13.5546875" style="224" customWidth="1"/>
    <col min="1541" max="1791" width="9.109375" style="224"/>
    <col min="1792" max="1792" width="11.88671875" style="224" customWidth="1"/>
    <col min="1793" max="1793" width="46.6640625" style="224" customWidth="1"/>
    <col min="1794" max="1796" width="13.5546875" style="224" customWidth="1"/>
    <col min="1797" max="2047" width="9.109375" style="224"/>
    <col min="2048" max="2048" width="11.88671875" style="224" customWidth="1"/>
    <col min="2049" max="2049" width="46.6640625" style="224" customWidth="1"/>
    <col min="2050" max="2052" width="13.5546875" style="224" customWidth="1"/>
    <col min="2053" max="2303" width="9.109375" style="224"/>
    <col min="2304" max="2304" width="11.88671875" style="224" customWidth="1"/>
    <col min="2305" max="2305" width="46.6640625" style="224" customWidth="1"/>
    <col min="2306" max="2308" width="13.5546875" style="224" customWidth="1"/>
    <col min="2309" max="2559" width="9.109375" style="224"/>
    <col min="2560" max="2560" width="11.88671875" style="224" customWidth="1"/>
    <col min="2561" max="2561" width="46.6640625" style="224" customWidth="1"/>
    <col min="2562" max="2564" width="13.5546875" style="224" customWidth="1"/>
    <col min="2565" max="2815" width="9.109375" style="224"/>
    <col min="2816" max="2816" width="11.88671875" style="224" customWidth="1"/>
    <col min="2817" max="2817" width="46.6640625" style="224" customWidth="1"/>
    <col min="2818" max="2820" width="13.5546875" style="224" customWidth="1"/>
    <col min="2821" max="3071" width="9.109375" style="224"/>
    <col min="3072" max="3072" width="11.88671875" style="224" customWidth="1"/>
    <col min="3073" max="3073" width="46.6640625" style="224" customWidth="1"/>
    <col min="3074" max="3076" width="13.5546875" style="224" customWidth="1"/>
    <col min="3077" max="3327" width="9.109375" style="224"/>
    <col min="3328" max="3328" width="11.88671875" style="224" customWidth="1"/>
    <col min="3329" max="3329" width="46.6640625" style="224" customWidth="1"/>
    <col min="3330" max="3332" width="13.5546875" style="224" customWidth="1"/>
    <col min="3333" max="3583" width="9.109375" style="224"/>
    <col min="3584" max="3584" width="11.88671875" style="224" customWidth="1"/>
    <col min="3585" max="3585" width="46.6640625" style="224" customWidth="1"/>
    <col min="3586" max="3588" width="13.5546875" style="224" customWidth="1"/>
    <col min="3589" max="3839" width="9.109375" style="224"/>
    <col min="3840" max="3840" width="11.88671875" style="224" customWidth="1"/>
    <col min="3841" max="3841" width="46.6640625" style="224" customWidth="1"/>
    <col min="3842" max="3844" width="13.5546875" style="224" customWidth="1"/>
    <col min="3845" max="4095" width="9.109375" style="224"/>
    <col min="4096" max="4096" width="11.88671875" style="224" customWidth="1"/>
    <col min="4097" max="4097" width="46.6640625" style="224" customWidth="1"/>
    <col min="4098" max="4100" width="13.5546875" style="224" customWidth="1"/>
    <col min="4101" max="4351" width="9.109375" style="224"/>
    <col min="4352" max="4352" width="11.88671875" style="224" customWidth="1"/>
    <col min="4353" max="4353" width="46.6640625" style="224" customWidth="1"/>
    <col min="4354" max="4356" width="13.5546875" style="224" customWidth="1"/>
    <col min="4357" max="4607" width="9.109375" style="224"/>
    <col min="4608" max="4608" width="11.88671875" style="224" customWidth="1"/>
    <col min="4609" max="4609" width="46.6640625" style="224" customWidth="1"/>
    <col min="4610" max="4612" width="13.5546875" style="224" customWidth="1"/>
    <col min="4613" max="4863" width="9.109375" style="224"/>
    <col min="4864" max="4864" width="11.88671875" style="224" customWidth="1"/>
    <col min="4865" max="4865" width="46.6640625" style="224" customWidth="1"/>
    <col min="4866" max="4868" width="13.5546875" style="224" customWidth="1"/>
    <col min="4869" max="5119" width="9.109375" style="224"/>
    <col min="5120" max="5120" width="11.88671875" style="224" customWidth="1"/>
    <col min="5121" max="5121" width="46.6640625" style="224" customWidth="1"/>
    <col min="5122" max="5124" width="13.5546875" style="224" customWidth="1"/>
    <col min="5125" max="5375" width="9.109375" style="224"/>
    <col min="5376" max="5376" width="11.88671875" style="224" customWidth="1"/>
    <col min="5377" max="5377" width="46.6640625" style="224" customWidth="1"/>
    <col min="5378" max="5380" width="13.5546875" style="224" customWidth="1"/>
    <col min="5381" max="5631" width="9.109375" style="224"/>
    <col min="5632" max="5632" width="11.88671875" style="224" customWidth="1"/>
    <col min="5633" max="5633" width="46.6640625" style="224" customWidth="1"/>
    <col min="5634" max="5636" width="13.5546875" style="224" customWidth="1"/>
    <col min="5637" max="5887" width="9.109375" style="224"/>
    <col min="5888" max="5888" width="11.88671875" style="224" customWidth="1"/>
    <col min="5889" max="5889" width="46.6640625" style="224" customWidth="1"/>
    <col min="5890" max="5892" width="13.5546875" style="224" customWidth="1"/>
    <col min="5893" max="6143" width="9.109375" style="224"/>
    <col min="6144" max="6144" width="11.88671875" style="224" customWidth="1"/>
    <col min="6145" max="6145" width="46.6640625" style="224" customWidth="1"/>
    <col min="6146" max="6148" width="13.5546875" style="224" customWidth="1"/>
    <col min="6149" max="6399" width="9.109375" style="224"/>
    <col min="6400" max="6400" width="11.88671875" style="224" customWidth="1"/>
    <col min="6401" max="6401" width="46.6640625" style="224" customWidth="1"/>
    <col min="6402" max="6404" width="13.5546875" style="224" customWidth="1"/>
    <col min="6405" max="6655" width="9.109375" style="224"/>
    <col min="6656" max="6656" width="11.88671875" style="224" customWidth="1"/>
    <col min="6657" max="6657" width="46.6640625" style="224" customWidth="1"/>
    <col min="6658" max="6660" width="13.5546875" style="224" customWidth="1"/>
    <col min="6661" max="6911" width="9.109375" style="224"/>
    <col min="6912" max="6912" width="11.88671875" style="224" customWidth="1"/>
    <col min="6913" max="6913" width="46.6640625" style="224" customWidth="1"/>
    <col min="6914" max="6916" width="13.5546875" style="224" customWidth="1"/>
    <col min="6917" max="7167" width="9.109375" style="224"/>
    <col min="7168" max="7168" width="11.88671875" style="224" customWidth="1"/>
    <col min="7169" max="7169" width="46.6640625" style="224" customWidth="1"/>
    <col min="7170" max="7172" width="13.5546875" style="224" customWidth="1"/>
    <col min="7173" max="7423" width="9.109375" style="224"/>
    <col min="7424" max="7424" width="11.88671875" style="224" customWidth="1"/>
    <col min="7425" max="7425" width="46.6640625" style="224" customWidth="1"/>
    <col min="7426" max="7428" width="13.5546875" style="224" customWidth="1"/>
    <col min="7429" max="7679" width="9.109375" style="224"/>
    <col min="7680" max="7680" width="11.88671875" style="224" customWidth="1"/>
    <col min="7681" max="7681" width="46.6640625" style="224" customWidth="1"/>
    <col min="7682" max="7684" width="13.5546875" style="224" customWidth="1"/>
    <col min="7685" max="7935" width="9.109375" style="224"/>
    <col min="7936" max="7936" width="11.88671875" style="224" customWidth="1"/>
    <col min="7937" max="7937" width="46.6640625" style="224" customWidth="1"/>
    <col min="7938" max="7940" width="13.5546875" style="224" customWidth="1"/>
    <col min="7941" max="8191" width="9.109375" style="224"/>
    <col min="8192" max="8192" width="11.88671875" style="224" customWidth="1"/>
    <col min="8193" max="8193" width="46.6640625" style="224" customWidth="1"/>
    <col min="8194" max="8196" width="13.5546875" style="224" customWidth="1"/>
    <col min="8197" max="8447" width="9.109375" style="224"/>
    <col min="8448" max="8448" width="11.88671875" style="224" customWidth="1"/>
    <col min="8449" max="8449" width="46.6640625" style="224" customWidth="1"/>
    <col min="8450" max="8452" width="13.5546875" style="224" customWidth="1"/>
    <col min="8453" max="8703" width="9.109375" style="224"/>
    <col min="8704" max="8704" width="11.88671875" style="224" customWidth="1"/>
    <col min="8705" max="8705" width="46.6640625" style="224" customWidth="1"/>
    <col min="8706" max="8708" width="13.5546875" style="224" customWidth="1"/>
    <col min="8709" max="8959" width="9.109375" style="224"/>
    <col min="8960" max="8960" width="11.88671875" style="224" customWidth="1"/>
    <col min="8961" max="8961" width="46.6640625" style="224" customWidth="1"/>
    <col min="8962" max="8964" width="13.5546875" style="224" customWidth="1"/>
    <col min="8965" max="9215" width="9.109375" style="224"/>
    <col min="9216" max="9216" width="11.88671875" style="224" customWidth="1"/>
    <col min="9217" max="9217" width="46.6640625" style="224" customWidth="1"/>
    <col min="9218" max="9220" width="13.5546875" style="224" customWidth="1"/>
    <col min="9221" max="9471" width="9.109375" style="224"/>
    <col min="9472" max="9472" width="11.88671875" style="224" customWidth="1"/>
    <col min="9473" max="9473" width="46.6640625" style="224" customWidth="1"/>
    <col min="9474" max="9476" width="13.5546875" style="224" customWidth="1"/>
    <col min="9477" max="9727" width="9.109375" style="224"/>
    <col min="9728" max="9728" width="11.88671875" style="224" customWidth="1"/>
    <col min="9729" max="9729" width="46.6640625" style="224" customWidth="1"/>
    <col min="9730" max="9732" width="13.5546875" style="224" customWidth="1"/>
    <col min="9733" max="9983" width="9.109375" style="224"/>
    <col min="9984" max="9984" width="11.88671875" style="224" customWidth="1"/>
    <col min="9985" max="9985" width="46.6640625" style="224" customWidth="1"/>
    <col min="9986" max="9988" width="13.5546875" style="224" customWidth="1"/>
    <col min="9989" max="10239" width="9.109375" style="224"/>
    <col min="10240" max="10240" width="11.88671875" style="224" customWidth="1"/>
    <col min="10241" max="10241" width="46.6640625" style="224" customWidth="1"/>
    <col min="10242" max="10244" width="13.5546875" style="224" customWidth="1"/>
    <col min="10245" max="10495" width="9.109375" style="224"/>
    <col min="10496" max="10496" width="11.88671875" style="224" customWidth="1"/>
    <col min="10497" max="10497" width="46.6640625" style="224" customWidth="1"/>
    <col min="10498" max="10500" width="13.5546875" style="224" customWidth="1"/>
    <col min="10501" max="10751" width="9.109375" style="224"/>
    <col min="10752" max="10752" width="11.88671875" style="224" customWidth="1"/>
    <col min="10753" max="10753" width="46.6640625" style="224" customWidth="1"/>
    <col min="10754" max="10756" width="13.5546875" style="224" customWidth="1"/>
    <col min="10757" max="11007" width="9.109375" style="224"/>
    <col min="11008" max="11008" width="11.88671875" style="224" customWidth="1"/>
    <col min="11009" max="11009" width="46.6640625" style="224" customWidth="1"/>
    <col min="11010" max="11012" width="13.5546875" style="224" customWidth="1"/>
    <col min="11013" max="11263" width="9.109375" style="224"/>
    <col min="11264" max="11264" width="11.88671875" style="224" customWidth="1"/>
    <col min="11265" max="11265" width="46.6640625" style="224" customWidth="1"/>
    <col min="11266" max="11268" width="13.5546875" style="224" customWidth="1"/>
    <col min="11269" max="11519" width="9.109375" style="224"/>
    <col min="11520" max="11520" width="11.88671875" style="224" customWidth="1"/>
    <col min="11521" max="11521" width="46.6640625" style="224" customWidth="1"/>
    <col min="11522" max="11524" width="13.5546875" style="224" customWidth="1"/>
    <col min="11525" max="11775" width="9.109375" style="224"/>
    <col min="11776" max="11776" width="11.88671875" style="224" customWidth="1"/>
    <col min="11777" max="11777" width="46.6640625" style="224" customWidth="1"/>
    <col min="11778" max="11780" width="13.5546875" style="224" customWidth="1"/>
    <col min="11781" max="12031" width="9.109375" style="224"/>
    <col min="12032" max="12032" width="11.88671875" style="224" customWidth="1"/>
    <col min="12033" max="12033" width="46.6640625" style="224" customWidth="1"/>
    <col min="12034" max="12036" width="13.5546875" style="224" customWidth="1"/>
    <col min="12037" max="12287" width="9.109375" style="224"/>
    <col min="12288" max="12288" width="11.88671875" style="224" customWidth="1"/>
    <col min="12289" max="12289" width="46.6640625" style="224" customWidth="1"/>
    <col min="12290" max="12292" width="13.5546875" style="224" customWidth="1"/>
    <col min="12293" max="12543" width="9.109375" style="224"/>
    <col min="12544" max="12544" width="11.88671875" style="224" customWidth="1"/>
    <col min="12545" max="12545" width="46.6640625" style="224" customWidth="1"/>
    <col min="12546" max="12548" width="13.5546875" style="224" customWidth="1"/>
    <col min="12549" max="12799" width="9.109375" style="224"/>
    <col min="12800" max="12800" width="11.88671875" style="224" customWidth="1"/>
    <col min="12801" max="12801" width="46.6640625" style="224" customWidth="1"/>
    <col min="12802" max="12804" width="13.5546875" style="224" customWidth="1"/>
    <col min="12805" max="13055" width="9.109375" style="224"/>
    <col min="13056" max="13056" width="11.88671875" style="224" customWidth="1"/>
    <col min="13057" max="13057" width="46.6640625" style="224" customWidth="1"/>
    <col min="13058" max="13060" width="13.5546875" style="224" customWidth="1"/>
    <col min="13061" max="13311" width="9.109375" style="224"/>
    <col min="13312" max="13312" width="11.88671875" style="224" customWidth="1"/>
    <col min="13313" max="13313" width="46.6640625" style="224" customWidth="1"/>
    <col min="13314" max="13316" width="13.5546875" style="224" customWidth="1"/>
    <col min="13317" max="13567" width="9.109375" style="224"/>
    <col min="13568" max="13568" width="11.88671875" style="224" customWidth="1"/>
    <col min="13569" max="13569" width="46.6640625" style="224" customWidth="1"/>
    <col min="13570" max="13572" width="13.5546875" style="224" customWidth="1"/>
    <col min="13573" max="13823" width="9.109375" style="224"/>
    <col min="13824" max="13824" width="11.88671875" style="224" customWidth="1"/>
    <col min="13825" max="13825" width="46.6640625" style="224" customWidth="1"/>
    <col min="13826" max="13828" width="13.5546875" style="224" customWidth="1"/>
    <col min="13829" max="14079" width="9.109375" style="224"/>
    <col min="14080" max="14080" width="11.88671875" style="224" customWidth="1"/>
    <col min="14081" max="14081" width="46.6640625" style="224" customWidth="1"/>
    <col min="14082" max="14084" width="13.5546875" style="224" customWidth="1"/>
    <col min="14085" max="14335" width="9.109375" style="224"/>
    <col min="14336" max="14336" width="11.88671875" style="224" customWidth="1"/>
    <col min="14337" max="14337" width="46.6640625" style="224" customWidth="1"/>
    <col min="14338" max="14340" width="13.5546875" style="224" customWidth="1"/>
    <col min="14341" max="14591" width="9.109375" style="224"/>
    <col min="14592" max="14592" width="11.88671875" style="224" customWidth="1"/>
    <col min="14593" max="14593" width="46.6640625" style="224" customWidth="1"/>
    <col min="14594" max="14596" width="13.5546875" style="224" customWidth="1"/>
    <col min="14597" max="14847" width="9.109375" style="224"/>
    <col min="14848" max="14848" width="11.88671875" style="224" customWidth="1"/>
    <col min="14849" max="14849" width="46.6640625" style="224" customWidth="1"/>
    <col min="14850" max="14852" width="13.5546875" style="224" customWidth="1"/>
    <col min="14853" max="15103" width="9.109375" style="224"/>
    <col min="15104" max="15104" width="11.88671875" style="224" customWidth="1"/>
    <col min="15105" max="15105" width="46.6640625" style="224" customWidth="1"/>
    <col min="15106" max="15108" width="13.5546875" style="224" customWidth="1"/>
    <col min="15109" max="15359" width="9.109375" style="224"/>
    <col min="15360" max="15360" width="11.88671875" style="224" customWidth="1"/>
    <col min="15361" max="15361" width="46.6640625" style="224" customWidth="1"/>
    <col min="15362" max="15364" width="13.5546875" style="224" customWidth="1"/>
    <col min="15365" max="15615" width="9.109375" style="224"/>
    <col min="15616" max="15616" width="11.88671875" style="224" customWidth="1"/>
    <col min="15617" max="15617" width="46.6640625" style="224" customWidth="1"/>
    <col min="15618" max="15620" width="13.5546875" style="224" customWidth="1"/>
    <col min="15621" max="15871" width="9.109375" style="224"/>
    <col min="15872" max="15872" width="11.88671875" style="224" customWidth="1"/>
    <col min="15873" max="15873" width="46.6640625" style="224" customWidth="1"/>
    <col min="15874" max="15876" width="13.5546875" style="224" customWidth="1"/>
    <col min="15877" max="16127" width="9.109375" style="224"/>
    <col min="16128" max="16128" width="11.88671875" style="224" customWidth="1"/>
    <col min="16129" max="16129" width="46.6640625" style="224" customWidth="1"/>
    <col min="16130" max="16132" width="13.5546875" style="224" customWidth="1"/>
    <col min="16133" max="16384" width="9.109375" style="224"/>
  </cols>
  <sheetData>
    <row r="1" spans="1:4" s="220" customFormat="1" ht="16.2" thickBot="1" x14ac:dyDescent="0.3">
      <c r="A1" s="166"/>
      <c r="B1" s="311" t="s">
        <v>467</v>
      </c>
      <c r="C1" s="312"/>
      <c r="D1" s="312"/>
    </row>
    <row r="2" spans="1:4" s="222" customFormat="1" ht="25.5" customHeight="1" thickBot="1" x14ac:dyDescent="0.35">
      <c r="A2" s="221" t="s">
        <v>388</v>
      </c>
      <c r="B2" s="308" t="str">
        <f>CONCATENATE('[1]Z_6.4.sz.mell'!B2:D2)</f>
        <v>Vissi Óvoda És Konyha</v>
      </c>
      <c r="C2" s="309"/>
      <c r="D2" s="310"/>
    </row>
    <row r="3" spans="1:4" s="222" customFormat="1" ht="23.4" thickBot="1" x14ac:dyDescent="0.35">
      <c r="A3" s="221" t="s">
        <v>361</v>
      </c>
      <c r="B3" s="308" t="s">
        <v>386</v>
      </c>
      <c r="C3" s="309"/>
      <c r="D3" s="310"/>
    </row>
    <row r="4" spans="1:4" s="223" customFormat="1" ht="15.9" customHeight="1" thickBot="1" x14ac:dyDescent="0.35">
      <c r="A4" s="170"/>
      <c r="B4" s="170"/>
      <c r="C4" s="171"/>
      <c r="D4" s="172"/>
    </row>
    <row r="5" spans="1:4" ht="23.4" thickBot="1" x14ac:dyDescent="0.35">
      <c r="A5" s="174" t="s">
        <v>363</v>
      </c>
      <c r="B5" s="175" t="s">
        <v>364</v>
      </c>
      <c r="C5" s="175" t="s">
        <v>365</v>
      </c>
      <c r="D5" s="176" t="s">
        <v>366</v>
      </c>
    </row>
    <row r="6" spans="1:4" s="228" customFormat="1" ht="12.9" customHeight="1" thickBot="1" x14ac:dyDescent="0.35">
      <c r="A6" s="225" t="s">
        <v>6</v>
      </c>
      <c r="B6" s="226" t="s">
        <v>7</v>
      </c>
      <c r="C6" s="226" t="s">
        <v>8</v>
      </c>
      <c r="D6" s="227" t="s">
        <v>9</v>
      </c>
    </row>
    <row r="7" spans="1:4" s="228" customFormat="1" ht="15.9" customHeight="1" thickBot="1" x14ac:dyDescent="0.35">
      <c r="A7" s="306" t="s">
        <v>275</v>
      </c>
      <c r="B7" s="307"/>
      <c r="C7" s="307"/>
      <c r="D7" s="307"/>
    </row>
    <row r="8" spans="1:4" s="230" customFormat="1" ht="12" customHeight="1" thickBot="1" x14ac:dyDescent="0.35">
      <c r="A8" s="178" t="s">
        <v>10</v>
      </c>
      <c r="B8" s="229" t="s">
        <v>390</v>
      </c>
      <c r="C8" s="132">
        <f>SUM(C9:C19)</f>
        <v>0</v>
      </c>
      <c r="D8" s="132">
        <f>SUM(D9:D19)</f>
        <v>0</v>
      </c>
    </row>
    <row r="9" spans="1:4" s="230" customFormat="1" ht="12" customHeight="1" x14ac:dyDescent="0.3">
      <c r="A9" s="231" t="s">
        <v>12</v>
      </c>
      <c r="B9" s="55" t="s">
        <v>72</v>
      </c>
      <c r="C9" s="148"/>
      <c r="D9" s="148"/>
    </row>
    <row r="10" spans="1:4" s="230" customFormat="1" ht="12" customHeight="1" x14ac:dyDescent="0.3">
      <c r="A10" s="232" t="s">
        <v>14</v>
      </c>
      <c r="B10" s="57" t="s">
        <v>74</v>
      </c>
      <c r="C10" s="123"/>
      <c r="D10" s="233"/>
    </row>
    <row r="11" spans="1:4" s="230" customFormat="1" ht="12" customHeight="1" x14ac:dyDescent="0.3">
      <c r="A11" s="232" t="s">
        <v>16</v>
      </c>
      <c r="B11" s="57" t="s">
        <v>76</v>
      </c>
      <c r="C11" s="123"/>
      <c r="D11" s="233"/>
    </row>
    <row r="12" spans="1:4" s="230" customFormat="1" ht="12" customHeight="1" x14ac:dyDescent="0.3">
      <c r="A12" s="232" t="s">
        <v>18</v>
      </c>
      <c r="B12" s="57" t="s">
        <v>78</v>
      </c>
      <c r="C12" s="123"/>
      <c r="D12" s="233"/>
    </row>
    <row r="13" spans="1:4" s="230" customFormat="1" ht="12" customHeight="1" x14ac:dyDescent="0.3">
      <c r="A13" s="232" t="s">
        <v>20</v>
      </c>
      <c r="B13" s="57" t="s">
        <v>80</v>
      </c>
      <c r="C13" s="123"/>
      <c r="D13" s="233"/>
    </row>
    <row r="14" spans="1:4" s="230" customFormat="1" ht="12" customHeight="1" x14ac:dyDescent="0.3">
      <c r="A14" s="232" t="s">
        <v>22</v>
      </c>
      <c r="B14" s="57" t="s">
        <v>391</v>
      </c>
      <c r="C14" s="123"/>
      <c r="D14" s="233"/>
    </row>
    <row r="15" spans="1:4" s="230" customFormat="1" ht="12" customHeight="1" x14ac:dyDescent="0.3">
      <c r="A15" s="232" t="s">
        <v>188</v>
      </c>
      <c r="B15" s="81" t="s">
        <v>392</v>
      </c>
      <c r="C15" s="123"/>
      <c r="D15" s="233"/>
    </row>
    <row r="16" spans="1:4" s="230" customFormat="1" ht="12" customHeight="1" x14ac:dyDescent="0.3">
      <c r="A16" s="232" t="s">
        <v>190</v>
      </c>
      <c r="B16" s="57" t="s">
        <v>393</v>
      </c>
      <c r="C16" s="154"/>
      <c r="D16" s="234"/>
    </row>
    <row r="17" spans="1:4" s="235" customFormat="1" ht="12" customHeight="1" x14ac:dyDescent="0.3">
      <c r="A17" s="232" t="s">
        <v>192</v>
      </c>
      <c r="B17" s="57" t="s">
        <v>88</v>
      </c>
      <c r="C17" s="123"/>
      <c r="D17" s="233"/>
    </row>
    <row r="18" spans="1:4" s="235" customFormat="1" ht="12" customHeight="1" x14ac:dyDescent="0.3">
      <c r="A18" s="232" t="s">
        <v>194</v>
      </c>
      <c r="B18" s="57" t="s">
        <v>90</v>
      </c>
      <c r="C18" s="129"/>
      <c r="D18" s="236"/>
    </row>
    <row r="19" spans="1:4" s="235" customFormat="1" ht="12" customHeight="1" thickBot="1" x14ac:dyDescent="0.35">
      <c r="A19" s="232" t="s">
        <v>196</v>
      </c>
      <c r="B19" s="81" t="s">
        <v>92</v>
      </c>
      <c r="C19" s="129"/>
      <c r="D19" s="236"/>
    </row>
    <row r="20" spans="1:4" s="230" customFormat="1" ht="12" customHeight="1" thickBot="1" x14ac:dyDescent="0.35">
      <c r="A20" s="178" t="s">
        <v>24</v>
      </c>
      <c r="B20" s="229" t="s">
        <v>394</v>
      </c>
      <c r="C20" s="132">
        <f>SUM(C21:C23)</f>
        <v>0</v>
      </c>
      <c r="D20" s="143">
        <f>SUM(D21:D23)</f>
        <v>0</v>
      </c>
    </row>
    <row r="21" spans="1:4" s="235" customFormat="1" ht="12" customHeight="1" x14ac:dyDescent="0.3">
      <c r="A21" s="232" t="s">
        <v>26</v>
      </c>
      <c r="B21" s="77" t="s">
        <v>27</v>
      </c>
      <c r="C21" s="123"/>
      <c r="D21" s="233"/>
    </row>
    <row r="22" spans="1:4" s="235" customFormat="1" ht="12" customHeight="1" x14ac:dyDescent="0.3">
      <c r="A22" s="232" t="s">
        <v>28</v>
      </c>
      <c r="B22" s="57" t="s">
        <v>395</v>
      </c>
      <c r="C22" s="123"/>
      <c r="D22" s="233"/>
    </row>
    <row r="23" spans="1:4" s="235" customFormat="1" ht="12" customHeight="1" x14ac:dyDescent="0.3">
      <c r="A23" s="232" t="s">
        <v>30</v>
      </c>
      <c r="B23" s="57" t="s">
        <v>396</v>
      </c>
      <c r="C23" s="123"/>
      <c r="D23" s="233"/>
    </row>
    <row r="24" spans="1:4" s="235" customFormat="1" ht="12" customHeight="1" thickBot="1" x14ac:dyDescent="0.35">
      <c r="A24" s="232" t="s">
        <v>32</v>
      </c>
      <c r="B24" s="57" t="s">
        <v>397</v>
      </c>
      <c r="C24" s="123"/>
      <c r="D24" s="233"/>
    </row>
    <row r="25" spans="1:4" s="235" customFormat="1" ht="12" customHeight="1" thickBot="1" x14ac:dyDescent="0.35">
      <c r="A25" s="237" t="s">
        <v>38</v>
      </c>
      <c r="B25" s="75" t="s">
        <v>286</v>
      </c>
      <c r="C25" s="238"/>
      <c r="D25" s="239"/>
    </row>
    <row r="26" spans="1:4" s="235" customFormat="1" ht="12" customHeight="1" thickBot="1" x14ac:dyDescent="0.35">
      <c r="A26" s="237" t="s">
        <v>236</v>
      </c>
      <c r="B26" s="75" t="s">
        <v>398</v>
      </c>
      <c r="C26" s="132">
        <f>+C27+C28</f>
        <v>0</v>
      </c>
      <c r="D26" s="143">
        <f>+D27+D28</f>
        <v>0</v>
      </c>
    </row>
    <row r="27" spans="1:4" s="235" customFormat="1" ht="12" customHeight="1" x14ac:dyDescent="0.3">
      <c r="A27" s="240" t="s">
        <v>54</v>
      </c>
      <c r="B27" s="241" t="s">
        <v>395</v>
      </c>
      <c r="C27" s="157"/>
      <c r="D27" s="242"/>
    </row>
    <row r="28" spans="1:4" s="235" customFormat="1" ht="12" customHeight="1" x14ac:dyDescent="0.3">
      <c r="A28" s="240" t="s">
        <v>56</v>
      </c>
      <c r="B28" s="243" t="s">
        <v>399</v>
      </c>
      <c r="C28" s="137"/>
      <c r="D28" s="244"/>
    </row>
    <row r="29" spans="1:4" s="235" customFormat="1" ht="12" customHeight="1" thickBot="1" x14ac:dyDescent="0.35">
      <c r="A29" s="232" t="s">
        <v>58</v>
      </c>
      <c r="B29" s="245" t="s">
        <v>400</v>
      </c>
      <c r="C29" s="246"/>
      <c r="D29" s="247"/>
    </row>
    <row r="30" spans="1:4" s="235" customFormat="1" ht="12" customHeight="1" thickBot="1" x14ac:dyDescent="0.35">
      <c r="A30" s="237" t="s">
        <v>69</v>
      </c>
      <c r="B30" s="75" t="s">
        <v>401</v>
      </c>
      <c r="C30" s="132">
        <f>+C31+C32+C33</f>
        <v>0</v>
      </c>
      <c r="D30" s="143">
        <f>+D31+D32+D33</f>
        <v>0</v>
      </c>
    </row>
    <row r="31" spans="1:4" s="235" customFormat="1" ht="12" customHeight="1" x14ac:dyDescent="0.3">
      <c r="A31" s="240" t="s">
        <v>71</v>
      </c>
      <c r="B31" s="241" t="s">
        <v>96</v>
      </c>
      <c r="C31" s="157"/>
      <c r="D31" s="242"/>
    </row>
    <row r="32" spans="1:4" s="235" customFormat="1" ht="12" customHeight="1" x14ac:dyDescent="0.3">
      <c r="A32" s="240" t="s">
        <v>73</v>
      </c>
      <c r="B32" s="243" t="s">
        <v>98</v>
      </c>
      <c r="C32" s="137"/>
      <c r="D32" s="244"/>
    </row>
    <row r="33" spans="1:4" s="235" customFormat="1" ht="12" customHeight="1" thickBot="1" x14ac:dyDescent="0.35">
      <c r="A33" s="232" t="s">
        <v>75</v>
      </c>
      <c r="B33" s="245" t="s">
        <v>100</v>
      </c>
      <c r="C33" s="246"/>
      <c r="D33" s="247"/>
    </row>
    <row r="34" spans="1:4" s="230" customFormat="1" ht="12" customHeight="1" thickBot="1" x14ac:dyDescent="0.35">
      <c r="A34" s="237" t="s">
        <v>93</v>
      </c>
      <c r="B34" s="75" t="s">
        <v>288</v>
      </c>
      <c r="C34" s="238"/>
      <c r="D34" s="239"/>
    </row>
    <row r="35" spans="1:4" s="230" customFormat="1" ht="12" customHeight="1" thickBot="1" x14ac:dyDescent="0.35">
      <c r="A35" s="237" t="s">
        <v>253</v>
      </c>
      <c r="B35" s="75" t="s">
        <v>402</v>
      </c>
      <c r="C35" s="238"/>
      <c r="D35" s="239"/>
    </row>
    <row r="36" spans="1:4" s="230" customFormat="1" ht="12" customHeight="1" thickBot="1" x14ac:dyDescent="0.35">
      <c r="A36" s="178" t="s">
        <v>115</v>
      </c>
      <c r="B36" s="75" t="s">
        <v>403</v>
      </c>
      <c r="C36" s="132">
        <f>+C8+C20+C25+C26+C30+C34+C35</f>
        <v>0</v>
      </c>
      <c r="D36" s="143">
        <f>+D8+D20+D25+D26+D30+D34+D35</f>
        <v>0</v>
      </c>
    </row>
    <row r="37" spans="1:4" s="230" customFormat="1" ht="12" customHeight="1" thickBot="1" x14ac:dyDescent="0.35">
      <c r="A37" s="248" t="s">
        <v>262</v>
      </c>
      <c r="B37" s="75" t="s">
        <v>404</v>
      </c>
      <c r="C37" s="132">
        <f>+C38+C39+C40</f>
        <v>17307700</v>
      </c>
      <c r="D37" s="143">
        <f>+D38+D39+D40</f>
        <v>16004527</v>
      </c>
    </row>
    <row r="38" spans="1:4" s="230" customFormat="1" ht="12" customHeight="1" x14ac:dyDescent="0.3">
      <c r="A38" s="240" t="s">
        <v>405</v>
      </c>
      <c r="B38" s="241" t="s">
        <v>343</v>
      </c>
      <c r="C38" s="157"/>
      <c r="D38" s="242"/>
    </row>
    <row r="39" spans="1:4" s="230" customFormat="1" ht="12" customHeight="1" x14ac:dyDescent="0.3">
      <c r="A39" s="240" t="s">
        <v>406</v>
      </c>
      <c r="B39" s="243" t="s">
        <v>407</v>
      </c>
      <c r="C39" s="137"/>
      <c r="D39" s="244"/>
    </row>
    <row r="40" spans="1:4" s="235" customFormat="1" ht="12" customHeight="1" thickBot="1" x14ac:dyDescent="0.35">
      <c r="A40" s="232" t="s">
        <v>408</v>
      </c>
      <c r="B40" s="245" t="s">
        <v>409</v>
      </c>
      <c r="C40" s="246">
        <v>17307700</v>
      </c>
      <c r="D40" s="247">
        <v>16004527</v>
      </c>
    </row>
    <row r="41" spans="1:4" s="235" customFormat="1" ht="15.15" customHeight="1" thickBot="1" x14ac:dyDescent="0.25">
      <c r="A41" s="248" t="s">
        <v>264</v>
      </c>
      <c r="B41" s="249" t="s">
        <v>410</v>
      </c>
      <c r="C41" s="250">
        <f>+C36+C37</f>
        <v>17307700</v>
      </c>
      <c r="D41" s="251">
        <f>+D36+D37</f>
        <v>16004527</v>
      </c>
    </row>
    <row r="42" spans="1:4" s="235" customFormat="1" ht="15.15" customHeight="1" x14ac:dyDescent="0.3">
      <c r="A42" s="199"/>
      <c r="B42" s="200"/>
      <c r="C42" s="201"/>
    </row>
    <row r="43" spans="1:4" ht="15" thickBot="1" x14ac:dyDescent="0.35">
      <c r="A43" s="252"/>
      <c r="B43" s="253"/>
      <c r="C43" s="254"/>
    </row>
    <row r="44" spans="1:4" s="228" customFormat="1" ht="16.5" customHeight="1" thickBot="1" x14ac:dyDescent="0.35">
      <c r="A44" s="306" t="s">
        <v>276</v>
      </c>
      <c r="B44" s="307"/>
      <c r="C44" s="307"/>
      <c r="D44" s="307"/>
    </row>
    <row r="45" spans="1:4" s="255" customFormat="1" ht="12" customHeight="1" thickBot="1" x14ac:dyDescent="0.35">
      <c r="A45" s="237" t="s">
        <v>10</v>
      </c>
      <c r="B45" s="75" t="s">
        <v>411</v>
      </c>
      <c r="C45" s="132">
        <f>SUM(C46:C50)</f>
        <v>17057510</v>
      </c>
      <c r="D45" s="143">
        <f>SUM(D46:D50)</f>
        <v>16004527</v>
      </c>
    </row>
    <row r="46" spans="1:4" ht="12" customHeight="1" x14ac:dyDescent="0.3">
      <c r="A46" s="232" t="s">
        <v>12</v>
      </c>
      <c r="B46" s="77" t="s">
        <v>181</v>
      </c>
      <c r="C46" s="157">
        <v>12511430</v>
      </c>
      <c r="D46" s="242">
        <v>12147290</v>
      </c>
    </row>
    <row r="47" spans="1:4" ht="12" customHeight="1" x14ac:dyDescent="0.3">
      <c r="A47" s="232" t="s">
        <v>14</v>
      </c>
      <c r="B47" s="57" t="s">
        <v>182</v>
      </c>
      <c r="C47" s="139">
        <v>2550339</v>
      </c>
      <c r="D47" s="256">
        <v>2177880</v>
      </c>
    </row>
    <row r="48" spans="1:4" ht="12" customHeight="1" x14ac:dyDescent="0.3">
      <c r="A48" s="232" t="s">
        <v>16</v>
      </c>
      <c r="B48" s="57" t="s">
        <v>183</v>
      </c>
      <c r="C48" s="139">
        <v>1995741</v>
      </c>
      <c r="D48" s="256">
        <v>1679357</v>
      </c>
    </row>
    <row r="49" spans="1:4" ht="12" customHeight="1" x14ac:dyDescent="0.3">
      <c r="A49" s="232" t="s">
        <v>18</v>
      </c>
      <c r="B49" s="57" t="s">
        <v>184</v>
      </c>
      <c r="C49" s="139"/>
      <c r="D49" s="256"/>
    </row>
    <row r="50" spans="1:4" ht="12" customHeight="1" thickBot="1" x14ac:dyDescent="0.35">
      <c r="A50" s="232" t="s">
        <v>20</v>
      </c>
      <c r="B50" s="57" t="s">
        <v>186</v>
      </c>
      <c r="C50" s="139"/>
      <c r="D50" s="256"/>
    </row>
    <row r="51" spans="1:4" ht="12" customHeight="1" thickBot="1" x14ac:dyDescent="0.35">
      <c r="A51" s="237" t="s">
        <v>24</v>
      </c>
      <c r="B51" s="75" t="s">
        <v>412</v>
      </c>
      <c r="C51" s="132">
        <f>SUM(C52:C54)</f>
        <v>250190</v>
      </c>
      <c r="D51" s="143">
        <f>SUM(D52:D54)</f>
        <v>0</v>
      </c>
    </row>
    <row r="52" spans="1:4" s="255" customFormat="1" ht="12" customHeight="1" x14ac:dyDescent="0.3">
      <c r="A52" s="232" t="s">
        <v>26</v>
      </c>
      <c r="B52" s="77" t="s">
        <v>217</v>
      </c>
      <c r="C52" s="157">
        <v>250190</v>
      </c>
      <c r="D52" s="242"/>
    </row>
    <row r="53" spans="1:4" ht="12" customHeight="1" x14ac:dyDescent="0.3">
      <c r="A53" s="232" t="s">
        <v>28</v>
      </c>
      <c r="B53" s="57" t="s">
        <v>219</v>
      </c>
      <c r="C53" s="139"/>
      <c r="D53" s="256"/>
    </row>
    <row r="54" spans="1:4" ht="12" customHeight="1" x14ac:dyDescent="0.3">
      <c r="A54" s="232" t="s">
        <v>30</v>
      </c>
      <c r="B54" s="57" t="s">
        <v>413</v>
      </c>
      <c r="C54" s="139"/>
      <c r="D54" s="256"/>
    </row>
    <row r="55" spans="1:4" ht="12" customHeight="1" thickBot="1" x14ac:dyDescent="0.35">
      <c r="A55" s="232" t="s">
        <v>32</v>
      </c>
      <c r="B55" s="57" t="s">
        <v>414</v>
      </c>
      <c r="C55" s="139"/>
      <c r="D55" s="256"/>
    </row>
    <row r="56" spans="1:4" ht="15.15" customHeight="1" thickBot="1" x14ac:dyDescent="0.35">
      <c r="A56" s="237" t="s">
        <v>38</v>
      </c>
      <c r="B56" s="75" t="s">
        <v>415</v>
      </c>
      <c r="C56" s="238"/>
      <c r="D56" s="239"/>
    </row>
    <row r="57" spans="1:4" ht="15" thickBot="1" x14ac:dyDescent="0.35">
      <c r="A57" s="237" t="s">
        <v>236</v>
      </c>
      <c r="B57" s="257" t="s">
        <v>416</v>
      </c>
      <c r="C57" s="250">
        <f>+C45+C51+C56</f>
        <v>17307700</v>
      </c>
      <c r="D57" s="251">
        <f>+D45+D51+D56</f>
        <v>16004527</v>
      </c>
    </row>
    <row r="58" spans="1:4" ht="15.15" customHeight="1" thickBot="1" x14ac:dyDescent="0.35">
      <c r="C58" s="211">
        <f>C41-C57</f>
        <v>0</v>
      </c>
      <c r="D58" s="211">
        <f>D41-D57</f>
        <v>0</v>
      </c>
    </row>
    <row r="59" spans="1:4" ht="14.4" customHeight="1" thickBot="1" x14ac:dyDescent="0.35">
      <c r="A59" s="216" t="s">
        <v>384</v>
      </c>
      <c r="B59" s="217"/>
      <c r="C59" s="215">
        <v>3</v>
      </c>
      <c r="D59" s="215">
        <v>3</v>
      </c>
    </row>
    <row r="60" spans="1:4" ht="15" thickBot="1" x14ac:dyDescent="0.35">
      <c r="A60" s="218" t="s">
        <v>385</v>
      </c>
      <c r="B60" s="219"/>
      <c r="C60" s="215"/>
      <c r="D60" s="215"/>
    </row>
  </sheetData>
  <mergeCells count="5">
    <mergeCell ref="B1:D1"/>
    <mergeCell ref="B2:D2"/>
    <mergeCell ref="B3:D3"/>
    <mergeCell ref="A7:D7"/>
    <mergeCell ref="A44:D4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>
      <selection activeCell="E20" sqref="E20"/>
    </sheetView>
  </sheetViews>
  <sheetFormatPr defaultRowHeight="14.4" x14ac:dyDescent="0.3"/>
  <cols>
    <col min="1" max="1" width="11.88671875" style="258" customWidth="1"/>
    <col min="2" max="2" width="46.6640625" style="224" customWidth="1"/>
    <col min="3" max="4" width="13.5546875" style="224" customWidth="1"/>
    <col min="5" max="255" width="9.109375" style="224"/>
    <col min="256" max="256" width="11.88671875" style="224" customWidth="1"/>
    <col min="257" max="257" width="46.6640625" style="224" customWidth="1"/>
    <col min="258" max="260" width="13.5546875" style="224" customWidth="1"/>
    <col min="261" max="511" width="9.109375" style="224"/>
    <col min="512" max="512" width="11.88671875" style="224" customWidth="1"/>
    <col min="513" max="513" width="46.6640625" style="224" customWidth="1"/>
    <col min="514" max="516" width="13.5546875" style="224" customWidth="1"/>
    <col min="517" max="767" width="9.109375" style="224"/>
    <col min="768" max="768" width="11.88671875" style="224" customWidth="1"/>
    <col min="769" max="769" width="46.6640625" style="224" customWidth="1"/>
    <col min="770" max="772" width="13.5546875" style="224" customWidth="1"/>
    <col min="773" max="1023" width="9.109375" style="224"/>
    <col min="1024" max="1024" width="11.88671875" style="224" customWidth="1"/>
    <col min="1025" max="1025" width="46.6640625" style="224" customWidth="1"/>
    <col min="1026" max="1028" width="13.5546875" style="224" customWidth="1"/>
    <col min="1029" max="1279" width="9.109375" style="224"/>
    <col min="1280" max="1280" width="11.88671875" style="224" customWidth="1"/>
    <col min="1281" max="1281" width="46.6640625" style="224" customWidth="1"/>
    <col min="1282" max="1284" width="13.5546875" style="224" customWidth="1"/>
    <col min="1285" max="1535" width="9.109375" style="224"/>
    <col min="1536" max="1536" width="11.88671875" style="224" customWidth="1"/>
    <col min="1537" max="1537" width="46.6640625" style="224" customWidth="1"/>
    <col min="1538" max="1540" width="13.5546875" style="224" customWidth="1"/>
    <col min="1541" max="1791" width="9.109375" style="224"/>
    <col min="1792" max="1792" width="11.88671875" style="224" customWidth="1"/>
    <col min="1793" max="1793" width="46.6640625" style="224" customWidth="1"/>
    <col min="1794" max="1796" width="13.5546875" style="224" customWidth="1"/>
    <col min="1797" max="2047" width="9.109375" style="224"/>
    <col min="2048" max="2048" width="11.88671875" style="224" customWidth="1"/>
    <col min="2049" max="2049" width="46.6640625" style="224" customWidth="1"/>
    <col min="2050" max="2052" width="13.5546875" style="224" customWidth="1"/>
    <col min="2053" max="2303" width="9.109375" style="224"/>
    <col min="2304" max="2304" width="11.88671875" style="224" customWidth="1"/>
    <col min="2305" max="2305" width="46.6640625" style="224" customWidth="1"/>
    <col min="2306" max="2308" width="13.5546875" style="224" customWidth="1"/>
    <col min="2309" max="2559" width="9.109375" style="224"/>
    <col min="2560" max="2560" width="11.88671875" style="224" customWidth="1"/>
    <col min="2561" max="2561" width="46.6640625" style="224" customWidth="1"/>
    <col min="2562" max="2564" width="13.5546875" style="224" customWidth="1"/>
    <col min="2565" max="2815" width="9.109375" style="224"/>
    <col min="2816" max="2816" width="11.88671875" style="224" customWidth="1"/>
    <col min="2817" max="2817" width="46.6640625" style="224" customWidth="1"/>
    <col min="2818" max="2820" width="13.5546875" style="224" customWidth="1"/>
    <col min="2821" max="3071" width="9.109375" style="224"/>
    <col min="3072" max="3072" width="11.88671875" style="224" customWidth="1"/>
    <col min="3073" max="3073" width="46.6640625" style="224" customWidth="1"/>
    <col min="3074" max="3076" width="13.5546875" style="224" customWidth="1"/>
    <col min="3077" max="3327" width="9.109375" style="224"/>
    <col min="3328" max="3328" width="11.88671875" style="224" customWidth="1"/>
    <col min="3329" max="3329" width="46.6640625" style="224" customWidth="1"/>
    <col min="3330" max="3332" width="13.5546875" style="224" customWidth="1"/>
    <col min="3333" max="3583" width="9.109375" style="224"/>
    <col min="3584" max="3584" width="11.88671875" style="224" customWidth="1"/>
    <col min="3585" max="3585" width="46.6640625" style="224" customWidth="1"/>
    <col min="3586" max="3588" width="13.5546875" style="224" customWidth="1"/>
    <col min="3589" max="3839" width="9.109375" style="224"/>
    <col min="3840" max="3840" width="11.88671875" style="224" customWidth="1"/>
    <col min="3841" max="3841" width="46.6640625" style="224" customWidth="1"/>
    <col min="3842" max="3844" width="13.5546875" style="224" customWidth="1"/>
    <col min="3845" max="4095" width="9.109375" style="224"/>
    <col min="4096" max="4096" width="11.88671875" style="224" customWidth="1"/>
    <col min="4097" max="4097" width="46.6640625" style="224" customWidth="1"/>
    <col min="4098" max="4100" width="13.5546875" style="224" customWidth="1"/>
    <col min="4101" max="4351" width="9.109375" style="224"/>
    <col min="4352" max="4352" width="11.88671875" style="224" customWidth="1"/>
    <col min="4353" max="4353" width="46.6640625" style="224" customWidth="1"/>
    <col min="4354" max="4356" width="13.5546875" style="224" customWidth="1"/>
    <col min="4357" max="4607" width="9.109375" style="224"/>
    <col min="4608" max="4608" width="11.88671875" style="224" customWidth="1"/>
    <col min="4609" max="4609" width="46.6640625" style="224" customWidth="1"/>
    <col min="4610" max="4612" width="13.5546875" style="224" customWidth="1"/>
    <col min="4613" max="4863" width="9.109375" style="224"/>
    <col min="4864" max="4864" width="11.88671875" style="224" customWidth="1"/>
    <col min="4865" max="4865" width="46.6640625" style="224" customWidth="1"/>
    <col min="4866" max="4868" width="13.5546875" style="224" customWidth="1"/>
    <col min="4869" max="5119" width="9.109375" style="224"/>
    <col min="5120" max="5120" width="11.88671875" style="224" customWidth="1"/>
    <col min="5121" max="5121" width="46.6640625" style="224" customWidth="1"/>
    <col min="5122" max="5124" width="13.5546875" style="224" customWidth="1"/>
    <col min="5125" max="5375" width="9.109375" style="224"/>
    <col min="5376" max="5376" width="11.88671875" style="224" customWidth="1"/>
    <col min="5377" max="5377" width="46.6640625" style="224" customWidth="1"/>
    <col min="5378" max="5380" width="13.5546875" style="224" customWidth="1"/>
    <col min="5381" max="5631" width="9.109375" style="224"/>
    <col min="5632" max="5632" width="11.88671875" style="224" customWidth="1"/>
    <col min="5633" max="5633" width="46.6640625" style="224" customWidth="1"/>
    <col min="5634" max="5636" width="13.5546875" style="224" customWidth="1"/>
    <col min="5637" max="5887" width="9.109375" style="224"/>
    <col min="5888" max="5888" width="11.88671875" style="224" customWidth="1"/>
    <col min="5889" max="5889" width="46.6640625" style="224" customWidth="1"/>
    <col min="5890" max="5892" width="13.5546875" style="224" customWidth="1"/>
    <col min="5893" max="6143" width="9.109375" style="224"/>
    <col min="6144" max="6144" width="11.88671875" style="224" customWidth="1"/>
    <col min="6145" max="6145" width="46.6640625" style="224" customWidth="1"/>
    <col min="6146" max="6148" width="13.5546875" style="224" customWidth="1"/>
    <col min="6149" max="6399" width="9.109375" style="224"/>
    <col min="6400" max="6400" width="11.88671875" style="224" customWidth="1"/>
    <col min="6401" max="6401" width="46.6640625" style="224" customWidth="1"/>
    <col min="6402" max="6404" width="13.5546875" style="224" customWidth="1"/>
    <col min="6405" max="6655" width="9.109375" style="224"/>
    <col min="6656" max="6656" width="11.88671875" style="224" customWidth="1"/>
    <col min="6657" max="6657" width="46.6640625" style="224" customWidth="1"/>
    <col min="6658" max="6660" width="13.5546875" style="224" customWidth="1"/>
    <col min="6661" max="6911" width="9.109375" style="224"/>
    <col min="6912" max="6912" width="11.88671875" style="224" customWidth="1"/>
    <col min="6913" max="6913" width="46.6640625" style="224" customWidth="1"/>
    <col min="6914" max="6916" width="13.5546875" style="224" customWidth="1"/>
    <col min="6917" max="7167" width="9.109375" style="224"/>
    <col min="7168" max="7168" width="11.88671875" style="224" customWidth="1"/>
    <col min="7169" max="7169" width="46.6640625" style="224" customWidth="1"/>
    <col min="7170" max="7172" width="13.5546875" style="224" customWidth="1"/>
    <col min="7173" max="7423" width="9.109375" style="224"/>
    <col min="7424" max="7424" width="11.88671875" style="224" customWidth="1"/>
    <col min="7425" max="7425" width="46.6640625" style="224" customWidth="1"/>
    <col min="7426" max="7428" width="13.5546875" style="224" customWidth="1"/>
    <col min="7429" max="7679" width="9.109375" style="224"/>
    <col min="7680" max="7680" width="11.88671875" style="224" customWidth="1"/>
    <col min="7681" max="7681" width="46.6640625" style="224" customWidth="1"/>
    <col min="7682" max="7684" width="13.5546875" style="224" customWidth="1"/>
    <col min="7685" max="7935" width="9.109375" style="224"/>
    <col min="7936" max="7936" width="11.88671875" style="224" customWidth="1"/>
    <col min="7937" max="7937" width="46.6640625" style="224" customWidth="1"/>
    <col min="7938" max="7940" width="13.5546875" style="224" customWidth="1"/>
    <col min="7941" max="8191" width="9.109375" style="224"/>
    <col min="8192" max="8192" width="11.88671875" style="224" customWidth="1"/>
    <col min="8193" max="8193" width="46.6640625" style="224" customWidth="1"/>
    <col min="8194" max="8196" width="13.5546875" style="224" customWidth="1"/>
    <col min="8197" max="8447" width="9.109375" style="224"/>
    <col min="8448" max="8448" width="11.88671875" style="224" customWidth="1"/>
    <col min="8449" max="8449" width="46.6640625" style="224" customWidth="1"/>
    <col min="8450" max="8452" width="13.5546875" style="224" customWidth="1"/>
    <col min="8453" max="8703" width="9.109375" style="224"/>
    <col min="8704" max="8704" width="11.88671875" style="224" customWidth="1"/>
    <col min="8705" max="8705" width="46.6640625" style="224" customWidth="1"/>
    <col min="8706" max="8708" width="13.5546875" style="224" customWidth="1"/>
    <col min="8709" max="8959" width="9.109375" style="224"/>
    <col min="8960" max="8960" width="11.88671875" style="224" customWidth="1"/>
    <col min="8961" max="8961" width="46.6640625" style="224" customWidth="1"/>
    <col min="8962" max="8964" width="13.5546875" style="224" customWidth="1"/>
    <col min="8965" max="9215" width="9.109375" style="224"/>
    <col min="9216" max="9216" width="11.88671875" style="224" customWidth="1"/>
    <col min="9217" max="9217" width="46.6640625" style="224" customWidth="1"/>
    <col min="9218" max="9220" width="13.5546875" style="224" customWidth="1"/>
    <col min="9221" max="9471" width="9.109375" style="224"/>
    <col min="9472" max="9472" width="11.88671875" style="224" customWidth="1"/>
    <col min="9473" max="9473" width="46.6640625" style="224" customWidth="1"/>
    <col min="9474" max="9476" width="13.5546875" style="224" customWidth="1"/>
    <col min="9477" max="9727" width="9.109375" style="224"/>
    <col min="9728" max="9728" width="11.88671875" style="224" customWidth="1"/>
    <col min="9729" max="9729" width="46.6640625" style="224" customWidth="1"/>
    <col min="9730" max="9732" width="13.5546875" style="224" customWidth="1"/>
    <col min="9733" max="9983" width="9.109375" style="224"/>
    <col min="9984" max="9984" width="11.88671875" style="224" customWidth="1"/>
    <col min="9985" max="9985" width="46.6640625" style="224" customWidth="1"/>
    <col min="9986" max="9988" width="13.5546875" style="224" customWidth="1"/>
    <col min="9989" max="10239" width="9.109375" style="224"/>
    <col min="10240" max="10240" width="11.88671875" style="224" customWidth="1"/>
    <col min="10241" max="10241" width="46.6640625" style="224" customWidth="1"/>
    <col min="10242" max="10244" width="13.5546875" style="224" customWidth="1"/>
    <col min="10245" max="10495" width="9.109375" style="224"/>
    <col min="10496" max="10496" width="11.88671875" style="224" customWidth="1"/>
    <col min="10497" max="10497" width="46.6640625" style="224" customWidth="1"/>
    <col min="10498" max="10500" width="13.5546875" style="224" customWidth="1"/>
    <col min="10501" max="10751" width="9.109375" style="224"/>
    <col min="10752" max="10752" width="11.88671875" style="224" customWidth="1"/>
    <col min="10753" max="10753" width="46.6640625" style="224" customWidth="1"/>
    <col min="10754" max="10756" width="13.5546875" style="224" customWidth="1"/>
    <col min="10757" max="11007" width="9.109375" style="224"/>
    <col min="11008" max="11008" width="11.88671875" style="224" customWidth="1"/>
    <col min="11009" max="11009" width="46.6640625" style="224" customWidth="1"/>
    <col min="11010" max="11012" width="13.5546875" style="224" customWidth="1"/>
    <col min="11013" max="11263" width="9.109375" style="224"/>
    <col min="11264" max="11264" width="11.88671875" style="224" customWidth="1"/>
    <col min="11265" max="11265" width="46.6640625" style="224" customWidth="1"/>
    <col min="11266" max="11268" width="13.5546875" style="224" customWidth="1"/>
    <col min="11269" max="11519" width="9.109375" style="224"/>
    <col min="11520" max="11520" width="11.88671875" style="224" customWidth="1"/>
    <col min="11521" max="11521" width="46.6640625" style="224" customWidth="1"/>
    <col min="11522" max="11524" width="13.5546875" style="224" customWidth="1"/>
    <col min="11525" max="11775" width="9.109375" style="224"/>
    <col min="11776" max="11776" width="11.88671875" style="224" customWidth="1"/>
    <col min="11777" max="11777" width="46.6640625" style="224" customWidth="1"/>
    <col min="11778" max="11780" width="13.5546875" style="224" customWidth="1"/>
    <col min="11781" max="12031" width="9.109375" style="224"/>
    <col min="12032" max="12032" width="11.88671875" style="224" customWidth="1"/>
    <col min="12033" max="12033" width="46.6640625" style="224" customWidth="1"/>
    <col min="12034" max="12036" width="13.5546875" style="224" customWidth="1"/>
    <col min="12037" max="12287" width="9.109375" style="224"/>
    <col min="12288" max="12288" width="11.88671875" style="224" customWidth="1"/>
    <col min="12289" max="12289" width="46.6640625" style="224" customWidth="1"/>
    <col min="12290" max="12292" width="13.5546875" style="224" customWidth="1"/>
    <col min="12293" max="12543" width="9.109375" style="224"/>
    <col min="12544" max="12544" width="11.88671875" style="224" customWidth="1"/>
    <col min="12545" max="12545" width="46.6640625" style="224" customWidth="1"/>
    <col min="12546" max="12548" width="13.5546875" style="224" customWidth="1"/>
    <col min="12549" max="12799" width="9.109375" style="224"/>
    <col min="12800" max="12800" width="11.88671875" style="224" customWidth="1"/>
    <col min="12801" max="12801" width="46.6640625" style="224" customWidth="1"/>
    <col min="12802" max="12804" width="13.5546875" style="224" customWidth="1"/>
    <col min="12805" max="13055" width="9.109375" style="224"/>
    <col min="13056" max="13056" width="11.88671875" style="224" customWidth="1"/>
    <col min="13057" max="13057" width="46.6640625" style="224" customWidth="1"/>
    <col min="13058" max="13060" width="13.5546875" style="224" customWidth="1"/>
    <col min="13061" max="13311" width="9.109375" style="224"/>
    <col min="13312" max="13312" width="11.88671875" style="224" customWidth="1"/>
    <col min="13313" max="13313" width="46.6640625" style="224" customWidth="1"/>
    <col min="13314" max="13316" width="13.5546875" style="224" customWidth="1"/>
    <col min="13317" max="13567" width="9.109375" style="224"/>
    <col min="13568" max="13568" width="11.88671875" style="224" customWidth="1"/>
    <col min="13569" max="13569" width="46.6640625" style="224" customWidth="1"/>
    <col min="13570" max="13572" width="13.5546875" style="224" customWidth="1"/>
    <col min="13573" max="13823" width="9.109375" style="224"/>
    <col min="13824" max="13824" width="11.88671875" style="224" customWidth="1"/>
    <col min="13825" max="13825" width="46.6640625" style="224" customWidth="1"/>
    <col min="13826" max="13828" width="13.5546875" style="224" customWidth="1"/>
    <col min="13829" max="14079" width="9.109375" style="224"/>
    <col min="14080" max="14080" width="11.88671875" style="224" customWidth="1"/>
    <col min="14081" max="14081" width="46.6640625" style="224" customWidth="1"/>
    <col min="14082" max="14084" width="13.5546875" style="224" customWidth="1"/>
    <col min="14085" max="14335" width="9.109375" style="224"/>
    <col min="14336" max="14336" width="11.88671875" style="224" customWidth="1"/>
    <col min="14337" max="14337" width="46.6640625" style="224" customWidth="1"/>
    <col min="14338" max="14340" width="13.5546875" style="224" customWidth="1"/>
    <col min="14341" max="14591" width="9.109375" style="224"/>
    <col min="14592" max="14592" width="11.88671875" style="224" customWidth="1"/>
    <col min="14593" max="14593" width="46.6640625" style="224" customWidth="1"/>
    <col min="14594" max="14596" width="13.5546875" style="224" customWidth="1"/>
    <col min="14597" max="14847" width="9.109375" style="224"/>
    <col min="14848" max="14848" width="11.88671875" style="224" customWidth="1"/>
    <col min="14849" max="14849" width="46.6640625" style="224" customWidth="1"/>
    <col min="14850" max="14852" width="13.5546875" style="224" customWidth="1"/>
    <col min="14853" max="15103" width="9.109375" style="224"/>
    <col min="15104" max="15104" width="11.88671875" style="224" customWidth="1"/>
    <col min="15105" max="15105" width="46.6640625" style="224" customWidth="1"/>
    <col min="15106" max="15108" width="13.5546875" style="224" customWidth="1"/>
    <col min="15109" max="15359" width="9.109375" style="224"/>
    <col min="15360" max="15360" width="11.88671875" style="224" customWidth="1"/>
    <col min="15361" max="15361" width="46.6640625" style="224" customWidth="1"/>
    <col min="15362" max="15364" width="13.5546875" style="224" customWidth="1"/>
    <col min="15365" max="15615" width="9.109375" style="224"/>
    <col min="15616" max="15616" width="11.88671875" style="224" customWidth="1"/>
    <col min="15617" max="15617" width="46.6640625" style="224" customWidth="1"/>
    <col min="15618" max="15620" width="13.5546875" style="224" customWidth="1"/>
    <col min="15621" max="15871" width="9.109375" style="224"/>
    <col min="15872" max="15872" width="11.88671875" style="224" customWidth="1"/>
    <col min="15873" max="15873" width="46.6640625" style="224" customWidth="1"/>
    <col min="15874" max="15876" width="13.5546875" style="224" customWidth="1"/>
    <col min="15877" max="16127" width="9.109375" style="224"/>
    <col min="16128" max="16128" width="11.88671875" style="224" customWidth="1"/>
    <col min="16129" max="16129" width="46.6640625" style="224" customWidth="1"/>
    <col min="16130" max="16132" width="13.5546875" style="224" customWidth="1"/>
    <col min="16133" max="16384" width="9.109375" style="224"/>
  </cols>
  <sheetData>
    <row r="1" spans="1:4" s="220" customFormat="1" ht="16.2" thickBot="1" x14ac:dyDescent="0.3">
      <c r="A1" s="166"/>
      <c r="B1" s="311" t="s">
        <v>468</v>
      </c>
      <c r="C1" s="312"/>
      <c r="D1" s="312"/>
    </row>
    <row r="2" spans="1:4" s="222" customFormat="1" ht="25.5" customHeight="1" thickBot="1" x14ac:dyDescent="0.35">
      <c r="A2" s="221" t="s">
        <v>388</v>
      </c>
      <c r="B2" s="308" t="str">
        <f>CONCATENATE('[1]Z_6.4.1.sz.mell'!B2:D2)</f>
        <v>Vissi Óvoda És Konyha</v>
      </c>
      <c r="C2" s="309"/>
      <c r="D2" s="310"/>
    </row>
    <row r="3" spans="1:4" s="222" customFormat="1" ht="23.4" thickBot="1" x14ac:dyDescent="0.35">
      <c r="A3" s="221" t="s">
        <v>361</v>
      </c>
      <c r="B3" s="308" t="s">
        <v>387</v>
      </c>
      <c r="C3" s="309"/>
      <c r="D3" s="310"/>
    </row>
    <row r="4" spans="1:4" s="223" customFormat="1" ht="15.9" customHeight="1" thickBot="1" x14ac:dyDescent="0.35">
      <c r="A4" s="170"/>
      <c r="B4" s="170"/>
      <c r="C4" s="171"/>
      <c r="D4" s="172"/>
    </row>
    <row r="5" spans="1:4" ht="23.4" thickBot="1" x14ac:dyDescent="0.35">
      <c r="A5" s="174" t="s">
        <v>363</v>
      </c>
      <c r="B5" s="175" t="s">
        <v>364</v>
      </c>
      <c r="C5" s="175" t="s">
        <v>365</v>
      </c>
      <c r="D5" s="176" t="s">
        <v>366</v>
      </c>
    </row>
    <row r="6" spans="1:4" s="228" customFormat="1" ht="12.9" customHeight="1" thickBot="1" x14ac:dyDescent="0.35">
      <c r="A6" s="225" t="s">
        <v>6</v>
      </c>
      <c r="B6" s="226" t="s">
        <v>7</v>
      </c>
      <c r="C6" s="226" t="s">
        <v>8</v>
      </c>
      <c r="D6" s="227" t="s">
        <v>9</v>
      </c>
    </row>
    <row r="7" spans="1:4" s="228" customFormat="1" ht="15.9" customHeight="1" thickBot="1" x14ac:dyDescent="0.35">
      <c r="A7" s="306" t="s">
        <v>275</v>
      </c>
      <c r="B7" s="307"/>
      <c r="C7" s="307"/>
      <c r="D7" s="307"/>
    </row>
    <row r="8" spans="1:4" s="230" customFormat="1" ht="12" customHeight="1" thickBot="1" x14ac:dyDescent="0.35">
      <c r="A8" s="178" t="s">
        <v>10</v>
      </c>
      <c r="B8" s="229" t="s">
        <v>390</v>
      </c>
      <c r="C8" s="132">
        <f>SUM(C9:C19)</f>
        <v>4801600</v>
      </c>
      <c r="D8" s="132">
        <f>SUM(D9:D19)</f>
        <v>5963990</v>
      </c>
    </row>
    <row r="9" spans="1:4" s="230" customFormat="1" ht="12" customHeight="1" x14ac:dyDescent="0.3">
      <c r="A9" s="231" t="s">
        <v>12</v>
      </c>
      <c r="B9" s="55" t="s">
        <v>72</v>
      </c>
      <c r="C9" s="148"/>
      <c r="D9" s="148"/>
    </row>
    <row r="10" spans="1:4" s="230" customFormat="1" ht="12" customHeight="1" x14ac:dyDescent="0.3">
      <c r="A10" s="232" t="s">
        <v>14</v>
      </c>
      <c r="B10" s="57" t="s">
        <v>74</v>
      </c>
      <c r="C10" s="123">
        <v>2900000</v>
      </c>
      <c r="D10" s="233">
        <v>3638488</v>
      </c>
    </row>
    <row r="11" spans="1:4" s="230" customFormat="1" ht="12" customHeight="1" x14ac:dyDescent="0.3">
      <c r="A11" s="232" t="s">
        <v>16</v>
      </c>
      <c r="B11" s="57" t="s">
        <v>76</v>
      </c>
      <c r="C11" s="123"/>
      <c r="D11" s="233"/>
    </row>
    <row r="12" spans="1:4" s="230" customFormat="1" ht="12" customHeight="1" x14ac:dyDescent="0.3">
      <c r="A12" s="232" t="s">
        <v>18</v>
      </c>
      <c r="B12" s="57" t="s">
        <v>78</v>
      </c>
      <c r="C12" s="123"/>
      <c r="D12" s="233"/>
    </row>
    <row r="13" spans="1:4" s="230" customFormat="1" ht="12" customHeight="1" x14ac:dyDescent="0.3">
      <c r="A13" s="232" t="s">
        <v>20</v>
      </c>
      <c r="B13" s="57" t="s">
        <v>80</v>
      </c>
      <c r="C13" s="123">
        <v>880000</v>
      </c>
      <c r="D13" s="233">
        <v>1056785</v>
      </c>
    </row>
    <row r="14" spans="1:4" s="230" customFormat="1" ht="12" customHeight="1" x14ac:dyDescent="0.3">
      <c r="A14" s="232" t="s">
        <v>22</v>
      </c>
      <c r="B14" s="57" t="s">
        <v>391</v>
      </c>
      <c r="C14" s="123">
        <v>1020600</v>
      </c>
      <c r="D14" s="233">
        <v>1267717</v>
      </c>
    </row>
    <row r="15" spans="1:4" s="230" customFormat="1" ht="12" customHeight="1" x14ac:dyDescent="0.3">
      <c r="A15" s="232" t="s">
        <v>188</v>
      </c>
      <c r="B15" s="81" t="s">
        <v>392</v>
      </c>
      <c r="C15" s="123"/>
      <c r="D15" s="233"/>
    </row>
    <row r="16" spans="1:4" s="230" customFormat="1" ht="12" customHeight="1" x14ac:dyDescent="0.3">
      <c r="A16" s="232" t="s">
        <v>190</v>
      </c>
      <c r="B16" s="57" t="s">
        <v>393</v>
      </c>
      <c r="C16" s="154">
        <v>1000</v>
      </c>
      <c r="D16" s="234">
        <v>1000</v>
      </c>
    </row>
    <row r="17" spans="1:4" s="235" customFormat="1" ht="12" customHeight="1" x14ac:dyDescent="0.3">
      <c r="A17" s="232" t="s">
        <v>192</v>
      </c>
      <c r="B17" s="57" t="s">
        <v>88</v>
      </c>
      <c r="C17" s="123"/>
      <c r="D17" s="233"/>
    </row>
    <row r="18" spans="1:4" s="235" customFormat="1" ht="12" customHeight="1" x14ac:dyDescent="0.3">
      <c r="A18" s="232" t="s">
        <v>194</v>
      </c>
      <c r="B18" s="57" t="s">
        <v>90</v>
      </c>
      <c r="C18" s="129"/>
      <c r="D18" s="236"/>
    </row>
    <row r="19" spans="1:4" s="235" customFormat="1" ht="12" customHeight="1" thickBot="1" x14ac:dyDescent="0.35">
      <c r="A19" s="232" t="s">
        <v>196</v>
      </c>
      <c r="B19" s="81" t="s">
        <v>92</v>
      </c>
      <c r="C19" s="129"/>
      <c r="D19" s="236"/>
    </row>
    <row r="20" spans="1:4" s="230" customFormat="1" ht="12" customHeight="1" thickBot="1" x14ac:dyDescent="0.35">
      <c r="A20" s="178" t="s">
        <v>24</v>
      </c>
      <c r="B20" s="229" t="s">
        <v>394</v>
      </c>
      <c r="C20" s="132">
        <f>SUM(C21:C23)</f>
        <v>0</v>
      </c>
      <c r="D20" s="143">
        <f>SUM(D21:D23)</f>
        <v>0</v>
      </c>
    </row>
    <row r="21" spans="1:4" s="235" customFormat="1" ht="12" customHeight="1" x14ac:dyDescent="0.3">
      <c r="A21" s="232" t="s">
        <v>26</v>
      </c>
      <c r="B21" s="77" t="s">
        <v>27</v>
      </c>
      <c r="C21" s="123"/>
      <c r="D21" s="233"/>
    </row>
    <row r="22" spans="1:4" s="235" customFormat="1" ht="12" customHeight="1" x14ac:dyDescent="0.3">
      <c r="A22" s="232" t="s">
        <v>28</v>
      </c>
      <c r="B22" s="57" t="s">
        <v>395</v>
      </c>
      <c r="C22" s="123"/>
      <c r="D22" s="233"/>
    </row>
    <row r="23" spans="1:4" s="235" customFormat="1" ht="12" customHeight="1" x14ac:dyDescent="0.3">
      <c r="A23" s="232" t="s">
        <v>30</v>
      </c>
      <c r="B23" s="57" t="s">
        <v>396</v>
      </c>
      <c r="C23" s="123"/>
      <c r="D23" s="233"/>
    </row>
    <row r="24" spans="1:4" s="235" customFormat="1" ht="12" customHeight="1" thickBot="1" x14ac:dyDescent="0.35">
      <c r="A24" s="232" t="s">
        <v>32</v>
      </c>
      <c r="B24" s="57" t="s">
        <v>397</v>
      </c>
      <c r="C24" s="123"/>
      <c r="D24" s="233"/>
    </row>
    <row r="25" spans="1:4" s="235" customFormat="1" ht="12" customHeight="1" thickBot="1" x14ac:dyDescent="0.35">
      <c r="A25" s="237" t="s">
        <v>38</v>
      </c>
      <c r="B25" s="75" t="s">
        <v>286</v>
      </c>
      <c r="C25" s="238"/>
      <c r="D25" s="239"/>
    </row>
    <row r="26" spans="1:4" s="235" customFormat="1" ht="12" customHeight="1" thickBot="1" x14ac:dyDescent="0.35">
      <c r="A26" s="237" t="s">
        <v>236</v>
      </c>
      <c r="B26" s="75" t="s">
        <v>398</v>
      </c>
      <c r="C26" s="132">
        <f>+C27+C28</f>
        <v>0</v>
      </c>
      <c r="D26" s="143">
        <f>+D27+D28</f>
        <v>0</v>
      </c>
    </row>
    <row r="27" spans="1:4" s="235" customFormat="1" ht="12" customHeight="1" x14ac:dyDescent="0.3">
      <c r="A27" s="240" t="s">
        <v>54</v>
      </c>
      <c r="B27" s="241" t="s">
        <v>395</v>
      </c>
      <c r="C27" s="157"/>
      <c r="D27" s="242"/>
    </row>
    <row r="28" spans="1:4" s="235" customFormat="1" ht="12" customHeight="1" x14ac:dyDescent="0.3">
      <c r="A28" s="240" t="s">
        <v>56</v>
      </c>
      <c r="B28" s="243" t="s">
        <v>399</v>
      </c>
      <c r="C28" s="137"/>
      <c r="D28" s="244"/>
    </row>
    <row r="29" spans="1:4" s="235" customFormat="1" ht="12" customHeight="1" thickBot="1" x14ac:dyDescent="0.35">
      <c r="A29" s="232" t="s">
        <v>58</v>
      </c>
      <c r="B29" s="245" t="s">
        <v>400</v>
      </c>
      <c r="C29" s="246"/>
      <c r="D29" s="247"/>
    </row>
    <row r="30" spans="1:4" s="235" customFormat="1" ht="12" customHeight="1" thickBot="1" x14ac:dyDescent="0.35">
      <c r="A30" s="237" t="s">
        <v>69</v>
      </c>
      <c r="B30" s="75" t="s">
        <v>401</v>
      </c>
      <c r="C30" s="132">
        <f>+C31+C32+C33</f>
        <v>0</v>
      </c>
      <c r="D30" s="143">
        <f>+D31+D32+D33</f>
        <v>0</v>
      </c>
    </row>
    <row r="31" spans="1:4" s="235" customFormat="1" ht="12" customHeight="1" x14ac:dyDescent="0.3">
      <c r="A31" s="240" t="s">
        <v>71</v>
      </c>
      <c r="B31" s="241" t="s">
        <v>96</v>
      </c>
      <c r="C31" s="157"/>
      <c r="D31" s="242"/>
    </row>
    <row r="32" spans="1:4" s="235" customFormat="1" ht="12" customHeight="1" x14ac:dyDescent="0.3">
      <c r="A32" s="240" t="s">
        <v>73</v>
      </c>
      <c r="B32" s="243" t="s">
        <v>98</v>
      </c>
      <c r="C32" s="137"/>
      <c r="D32" s="244"/>
    </row>
    <row r="33" spans="1:4" s="235" customFormat="1" ht="12" customHeight="1" thickBot="1" x14ac:dyDescent="0.35">
      <c r="A33" s="232" t="s">
        <v>75</v>
      </c>
      <c r="B33" s="245" t="s">
        <v>100</v>
      </c>
      <c r="C33" s="246"/>
      <c r="D33" s="247"/>
    </row>
    <row r="34" spans="1:4" s="230" customFormat="1" ht="12" customHeight="1" thickBot="1" x14ac:dyDescent="0.35">
      <c r="A34" s="237" t="s">
        <v>93</v>
      </c>
      <c r="B34" s="75" t="s">
        <v>288</v>
      </c>
      <c r="C34" s="238"/>
      <c r="D34" s="239"/>
    </row>
    <row r="35" spans="1:4" s="230" customFormat="1" ht="12" customHeight="1" thickBot="1" x14ac:dyDescent="0.35">
      <c r="A35" s="237" t="s">
        <v>253</v>
      </c>
      <c r="B35" s="75" t="s">
        <v>402</v>
      </c>
      <c r="C35" s="238"/>
      <c r="D35" s="239"/>
    </row>
    <row r="36" spans="1:4" s="230" customFormat="1" ht="12" customHeight="1" thickBot="1" x14ac:dyDescent="0.35">
      <c r="A36" s="178" t="s">
        <v>115</v>
      </c>
      <c r="B36" s="75" t="s">
        <v>403</v>
      </c>
      <c r="C36" s="132">
        <f>+C8+C20+C25+C26+C30+C34+C35</f>
        <v>4801600</v>
      </c>
      <c r="D36" s="143">
        <f>+D8+D20+D25+D26+D30+D34+D35</f>
        <v>5963990</v>
      </c>
    </row>
    <row r="37" spans="1:4" s="230" customFormat="1" ht="12" customHeight="1" thickBot="1" x14ac:dyDescent="0.35">
      <c r="A37" s="248" t="s">
        <v>262</v>
      </c>
      <c r="B37" s="75" t="s">
        <v>404</v>
      </c>
      <c r="C37" s="132">
        <f>+C38+C39+C40</f>
        <v>9463329</v>
      </c>
      <c r="D37" s="143">
        <f>+D38+D39+D40</f>
        <v>15247638</v>
      </c>
    </row>
    <row r="38" spans="1:4" s="230" customFormat="1" ht="12" customHeight="1" x14ac:dyDescent="0.3">
      <c r="A38" s="240" t="s">
        <v>405</v>
      </c>
      <c r="B38" s="241" t="s">
        <v>343</v>
      </c>
      <c r="C38" s="157">
        <v>758582</v>
      </c>
      <c r="D38" s="242">
        <v>758582</v>
      </c>
    </row>
    <row r="39" spans="1:4" s="230" customFormat="1" ht="12" customHeight="1" x14ac:dyDescent="0.3">
      <c r="A39" s="240" t="s">
        <v>406</v>
      </c>
      <c r="B39" s="243" t="s">
        <v>407</v>
      </c>
      <c r="C39" s="137"/>
      <c r="D39" s="244"/>
    </row>
    <row r="40" spans="1:4" s="235" customFormat="1" ht="12" customHeight="1" thickBot="1" x14ac:dyDescent="0.35">
      <c r="A40" s="232" t="s">
        <v>408</v>
      </c>
      <c r="B40" s="245" t="s">
        <v>409</v>
      </c>
      <c r="C40" s="246">
        <v>8704747</v>
      </c>
      <c r="D40" s="247">
        <v>14489056</v>
      </c>
    </row>
    <row r="41" spans="1:4" s="235" customFormat="1" ht="15.15" customHeight="1" thickBot="1" x14ac:dyDescent="0.25">
      <c r="A41" s="248" t="s">
        <v>264</v>
      </c>
      <c r="B41" s="249" t="s">
        <v>410</v>
      </c>
      <c r="C41" s="250">
        <f>+C36+C37</f>
        <v>14264929</v>
      </c>
      <c r="D41" s="251">
        <f>+D36+D37</f>
        <v>21211628</v>
      </c>
    </row>
    <row r="42" spans="1:4" s="235" customFormat="1" ht="15.15" customHeight="1" x14ac:dyDescent="0.3">
      <c r="A42" s="199"/>
      <c r="B42" s="200"/>
      <c r="C42" s="201"/>
    </row>
    <row r="43" spans="1:4" ht="15" thickBot="1" x14ac:dyDescent="0.35">
      <c r="A43" s="252"/>
      <c r="B43" s="253"/>
      <c r="C43" s="254"/>
    </row>
    <row r="44" spans="1:4" s="228" customFormat="1" ht="16.5" customHeight="1" thickBot="1" x14ac:dyDescent="0.35">
      <c r="A44" s="306" t="s">
        <v>276</v>
      </c>
      <c r="B44" s="307"/>
      <c r="C44" s="307"/>
      <c r="D44" s="307"/>
    </row>
    <row r="45" spans="1:4" s="255" customFormat="1" ht="12" customHeight="1" thickBot="1" x14ac:dyDescent="0.35">
      <c r="A45" s="237" t="s">
        <v>10</v>
      </c>
      <c r="B45" s="75" t="s">
        <v>411</v>
      </c>
      <c r="C45" s="132">
        <f>SUM(C46:C50)</f>
        <v>14264929</v>
      </c>
      <c r="D45" s="143">
        <f>SUM(D46:D50)</f>
        <v>19363247</v>
      </c>
    </row>
    <row r="46" spans="1:4" ht="12" customHeight="1" x14ac:dyDescent="0.3">
      <c r="A46" s="232" t="s">
        <v>12</v>
      </c>
      <c r="B46" s="77" t="s">
        <v>181</v>
      </c>
      <c r="C46" s="157">
        <v>4709620</v>
      </c>
      <c r="D46" s="242">
        <v>6978837</v>
      </c>
    </row>
    <row r="47" spans="1:4" ht="12" customHeight="1" x14ac:dyDescent="0.3">
      <c r="A47" s="232" t="s">
        <v>14</v>
      </c>
      <c r="B47" s="57" t="s">
        <v>182</v>
      </c>
      <c r="C47" s="139">
        <v>954826</v>
      </c>
      <c r="D47" s="256">
        <v>1560683</v>
      </c>
    </row>
    <row r="48" spans="1:4" ht="12" customHeight="1" x14ac:dyDescent="0.3">
      <c r="A48" s="232" t="s">
        <v>16</v>
      </c>
      <c r="B48" s="57" t="s">
        <v>183</v>
      </c>
      <c r="C48" s="139">
        <v>8600483</v>
      </c>
      <c r="D48" s="256">
        <v>10823727</v>
      </c>
    </row>
    <row r="49" spans="1:4" ht="12" customHeight="1" x14ac:dyDescent="0.3">
      <c r="A49" s="232" t="s">
        <v>18</v>
      </c>
      <c r="B49" s="57" t="s">
        <v>184</v>
      </c>
      <c r="C49" s="139"/>
      <c r="D49" s="256"/>
    </row>
    <row r="50" spans="1:4" ht="12" customHeight="1" thickBot="1" x14ac:dyDescent="0.35">
      <c r="A50" s="232" t="s">
        <v>20</v>
      </c>
      <c r="B50" s="57" t="s">
        <v>186</v>
      </c>
      <c r="C50" s="139"/>
      <c r="D50" s="256"/>
    </row>
    <row r="51" spans="1:4" ht="12" customHeight="1" thickBot="1" x14ac:dyDescent="0.35">
      <c r="A51" s="237" t="s">
        <v>24</v>
      </c>
      <c r="B51" s="75" t="s">
        <v>412</v>
      </c>
      <c r="C51" s="132">
        <f>SUM(C52:C54)</f>
        <v>0</v>
      </c>
      <c r="D51" s="143">
        <f>SUM(D52:D54)</f>
        <v>1848381</v>
      </c>
    </row>
    <row r="52" spans="1:4" s="255" customFormat="1" ht="12" customHeight="1" x14ac:dyDescent="0.3">
      <c r="A52" s="232" t="s">
        <v>26</v>
      </c>
      <c r="B52" s="77" t="s">
        <v>217</v>
      </c>
      <c r="C52" s="157"/>
      <c r="D52" s="242">
        <v>1848381</v>
      </c>
    </row>
    <row r="53" spans="1:4" ht="12" customHeight="1" x14ac:dyDescent="0.3">
      <c r="A53" s="232" t="s">
        <v>28</v>
      </c>
      <c r="B53" s="57" t="s">
        <v>219</v>
      </c>
      <c r="C53" s="139"/>
      <c r="D53" s="256"/>
    </row>
    <row r="54" spans="1:4" ht="12" customHeight="1" x14ac:dyDescent="0.3">
      <c r="A54" s="232" t="s">
        <v>30</v>
      </c>
      <c r="B54" s="57" t="s">
        <v>413</v>
      </c>
      <c r="C54" s="139"/>
      <c r="D54" s="256"/>
    </row>
    <row r="55" spans="1:4" ht="12" customHeight="1" thickBot="1" x14ac:dyDescent="0.35">
      <c r="A55" s="232" t="s">
        <v>32</v>
      </c>
      <c r="B55" s="57" t="s">
        <v>414</v>
      </c>
      <c r="C55" s="139"/>
      <c r="D55" s="256"/>
    </row>
    <row r="56" spans="1:4" ht="15.15" customHeight="1" thickBot="1" x14ac:dyDescent="0.35">
      <c r="A56" s="237" t="s">
        <v>38</v>
      </c>
      <c r="B56" s="75" t="s">
        <v>415</v>
      </c>
      <c r="C56" s="238"/>
      <c r="D56" s="239"/>
    </row>
    <row r="57" spans="1:4" ht="15" thickBot="1" x14ac:dyDescent="0.35">
      <c r="A57" s="237" t="s">
        <v>236</v>
      </c>
      <c r="B57" s="257" t="s">
        <v>416</v>
      </c>
      <c r="C57" s="250">
        <f>+C45+C51+C56</f>
        <v>14264929</v>
      </c>
      <c r="D57" s="251">
        <f>+D45+D51+D56</f>
        <v>21211628</v>
      </c>
    </row>
    <row r="58" spans="1:4" ht="15.15" customHeight="1" thickBot="1" x14ac:dyDescent="0.35">
      <c r="C58" s="211">
        <f>C41-C57</f>
        <v>0</v>
      </c>
      <c r="D58" s="211">
        <f>D41-D57</f>
        <v>0</v>
      </c>
    </row>
    <row r="59" spans="1:4" ht="14.4" customHeight="1" thickBot="1" x14ac:dyDescent="0.35">
      <c r="A59" s="216" t="s">
        <v>384</v>
      </c>
      <c r="B59" s="217"/>
      <c r="C59" s="215">
        <v>2</v>
      </c>
      <c r="D59" s="215">
        <v>4</v>
      </c>
    </row>
    <row r="60" spans="1:4" ht="15" thickBot="1" x14ac:dyDescent="0.35">
      <c r="A60" s="218" t="s">
        <v>385</v>
      </c>
      <c r="B60" s="219"/>
      <c r="C60" s="215"/>
      <c r="D60" s="215"/>
    </row>
  </sheetData>
  <mergeCells count="5">
    <mergeCell ref="B1:D1"/>
    <mergeCell ref="B2:D2"/>
    <mergeCell ref="B3:D3"/>
    <mergeCell ref="A7:D7"/>
    <mergeCell ref="A44:D4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topLeftCell="B1" workbookViewId="0">
      <selection activeCell="B3" sqref="B3"/>
    </sheetView>
  </sheetViews>
  <sheetFormatPr defaultRowHeight="14.4" x14ac:dyDescent="0.3"/>
  <cols>
    <col min="1" max="1" width="11.88671875" style="259" customWidth="1"/>
    <col min="2" max="2" width="76" style="259" customWidth="1"/>
    <col min="3" max="4" width="13.5546875" style="259" customWidth="1"/>
    <col min="5" max="5" width="4.109375" style="281" customWidth="1"/>
    <col min="6" max="255" width="9.109375" style="259"/>
    <col min="256" max="256" width="11.88671875" style="259" customWidth="1"/>
    <col min="257" max="257" width="76" style="259" customWidth="1"/>
    <col min="258" max="260" width="13.5546875" style="259" customWidth="1"/>
    <col min="261" max="261" width="4.109375" style="259" customWidth="1"/>
    <col min="262" max="511" width="9.109375" style="259"/>
    <col min="512" max="512" width="11.88671875" style="259" customWidth="1"/>
    <col min="513" max="513" width="76" style="259" customWidth="1"/>
    <col min="514" max="516" width="13.5546875" style="259" customWidth="1"/>
    <col min="517" max="517" width="4.109375" style="259" customWidth="1"/>
    <col min="518" max="767" width="9.109375" style="259"/>
    <col min="768" max="768" width="11.88671875" style="259" customWidth="1"/>
    <col min="769" max="769" width="76" style="259" customWidth="1"/>
    <col min="770" max="772" width="13.5546875" style="259" customWidth="1"/>
    <col min="773" max="773" width="4.109375" style="259" customWidth="1"/>
    <col min="774" max="1023" width="9.109375" style="259"/>
    <col min="1024" max="1024" width="11.88671875" style="259" customWidth="1"/>
    <col min="1025" max="1025" width="76" style="259" customWidth="1"/>
    <col min="1026" max="1028" width="13.5546875" style="259" customWidth="1"/>
    <col min="1029" max="1029" width="4.109375" style="259" customWidth="1"/>
    <col min="1030" max="1279" width="9.109375" style="259"/>
    <col min="1280" max="1280" width="11.88671875" style="259" customWidth="1"/>
    <col min="1281" max="1281" width="76" style="259" customWidth="1"/>
    <col min="1282" max="1284" width="13.5546875" style="259" customWidth="1"/>
    <col min="1285" max="1285" width="4.109375" style="259" customWidth="1"/>
    <col min="1286" max="1535" width="9.109375" style="259"/>
    <col min="1536" max="1536" width="11.88671875" style="259" customWidth="1"/>
    <col min="1537" max="1537" width="76" style="259" customWidth="1"/>
    <col min="1538" max="1540" width="13.5546875" style="259" customWidth="1"/>
    <col min="1541" max="1541" width="4.109375" style="259" customWidth="1"/>
    <col min="1542" max="1791" width="9.109375" style="259"/>
    <col min="1792" max="1792" width="11.88671875" style="259" customWidth="1"/>
    <col min="1793" max="1793" width="76" style="259" customWidth="1"/>
    <col min="1794" max="1796" width="13.5546875" style="259" customWidth="1"/>
    <col min="1797" max="1797" width="4.109375" style="259" customWidth="1"/>
    <col min="1798" max="2047" width="9.109375" style="259"/>
    <col min="2048" max="2048" width="11.88671875" style="259" customWidth="1"/>
    <col min="2049" max="2049" width="76" style="259" customWidth="1"/>
    <col min="2050" max="2052" width="13.5546875" style="259" customWidth="1"/>
    <col min="2053" max="2053" width="4.109375" style="259" customWidth="1"/>
    <col min="2054" max="2303" width="9.109375" style="259"/>
    <col min="2304" max="2304" width="11.88671875" style="259" customWidth="1"/>
    <col min="2305" max="2305" width="76" style="259" customWidth="1"/>
    <col min="2306" max="2308" width="13.5546875" style="259" customWidth="1"/>
    <col min="2309" max="2309" width="4.109375" style="259" customWidth="1"/>
    <col min="2310" max="2559" width="9.109375" style="259"/>
    <col min="2560" max="2560" width="11.88671875" style="259" customWidth="1"/>
    <col min="2561" max="2561" width="76" style="259" customWidth="1"/>
    <col min="2562" max="2564" width="13.5546875" style="259" customWidth="1"/>
    <col min="2565" max="2565" width="4.109375" style="259" customWidth="1"/>
    <col min="2566" max="2815" width="9.109375" style="259"/>
    <col min="2816" max="2816" width="11.88671875" style="259" customWidth="1"/>
    <col min="2817" max="2817" width="76" style="259" customWidth="1"/>
    <col min="2818" max="2820" width="13.5546875" style="259" customWidth="1"/>
    <col min="2821" max="2821" width="4.109375" style="259" customWidth="1"/>
    <col min="2822" max="3071" width="9.109375" style="259"/>
    <col min="3072" max="3072" width="11.88671875" style="259" customWidth="1"/>
    <col min="3073" max="3073" width="76" style="259" customWidth="1"/>
    <col min="3074" max="3076" width="13.5546875" style="259" customWidth="1"/>
    <col min="3077" max="3077" width="4.109375" style="259" customWidth="1"/>
    <col min="3078" max="3327" width="9.109375" style="259"/>
    <col min="3328" max="3328" width="11.88671875" style="259" customWidth="1"/>
    <col min="3329" max="3329" width="76" style="259" customWidth="1"/>
    <col min="3330" max="3332" width="13.5546875" style="259" customWidth="1"/>
    <col min="3333" max="3333" width="4.109375" style="259" customWidth="1"/>
    <col min="3334" max="3583" width="9.109375" style="259"/>
    <col min="3584" max="3584" width="11.88671875" style="259" customWidth="1"/>
    <col min="3585" max="3585" width="76" style="259" customWidth="1"/>
    <col min="3586" max="3588" width="13.5546875" style="259" customWidth="1"/>
    <col min="3589" max="3589" width="4.109375" style="259" customWidth="1"/>
    <col min="3590" max="3839" width="9.109375" style="259"/>
    <col min="3840" max="3840" width="11.88671875" style="259" customWidth="1"/>
    <col min="3841" max="3841" width="76" style="259" customWidth="1"/>
    <col min="3842" max="3844" width="13.5546875" style="259" customWidth="1"/>
    <col min="3845" max="3845" width="4.109375" style="259" customWidth="1"/>
    <col min="3846" max="4095" width="9.109375" style="259"/>
    <col min="4096" max="4096" width="11.88671875" style="259" customWidth="1"/>
    <col min="4097" max="4097" width="76" style="259" customWidth="1"/>
    <col min="4098" max="4100" width="13.5546875" style="259" customWidth="1"/>
    <col min="4101" max="4101" width="4.109375" style="259" customWidth="1"/>
    <col min="4102" max="4351" width="9.109375" style="259"/>
    <col min="4352" max="4352" width="11.88671875" style="259" customWidth="1"/>
    <col min="4353" max="4353" width="76" style="259" customWidth="1"/>
    <col min="4354" max="4356" width="13.5546875" style="259" customWidth="1"/>
    <col min="4357" max="4357" width="4.109375" style="259" customWidth="1"/>
    <col min="4358" max="4607" width="9.109375" style="259"/>
    <col min="4608" max="4608" width="11.88671875" style="259" customWidth="1"/>
    <col min="4609" max="4609" width="76" style="259" customWidth="1"/>
    <col min="4610" max="4612" width="13.5546875" style="259" customWidth="1"/>
    <col min="4613" max="4613" width="4.109375" style="259" customWidth="1"/>
    <col min="4614" max="4863" width="9.109375" style="259"/>
    <col min="4864" max="4864" width="11.88671875" style="259" customWidth="1"/>
    <col min="4865" max="4865" width="76" style="259" customWidth="1"/>
    <col min="4866" max="4868" width="13.5546875" style="259" customWidth="1"/>
    <col min="4869" max="4869" width="4.109375" style="259" customWidth="1"/>
    <col min="4870" max="5119" width="9.109375" style="259"/>
    <col min="5120" max="5120" width="11.88671875" style="259" customWidth="1"/>
    <col min="5121" max="5121" width="76" style="259" customWidth="1"/>
    <col min="5122" max="5124" width="13.5546875" style="259" customWidth="1"/>
    <col min="5125" max="5125" width="4.109375" style="259" customWidth="1"/>
    <col min="5126" max="5375" width="9.109375" style="259"/>
    <col min="5376" max="5376" width="11.88671875" style="259" customWidth="1"/>
    <col min="5377" max="5377" width="76" style="259" customWidth="1"/>
    <col min="5378" max="5380" width="13.5546875" style="259" customWidth="1"/>
    <col min="5381" max="5381" width="4.109375" style="259" customWidth="1"/>
    <col min="5382" max="5631" width="9.109375" style="259"/>
    <col min="5632" max="5632" width="11.88671875" style="259" customWidth="1"/>
    <col min="5633" max="5633" width="76" style="259" customWidth="1"/>
    <col min="5634" max="5636" width="13.5546875" style="259" customWidth="1"/>
    <col min="5637" max="5637" width="4.109375" style="259" customWidth="1"/>
    <col min="5638" max="5887" width="9.109375" style="259"/>
    <col min="5888" max="5888" width="11.88671875" style="259" customWidth="1"/>
    <col min="5889" max="5889" width="76" style="259" customWidth="1"/>
    <col min="5890" max="5892" width="13.5546875" style="259" customWidth="1"/>
    <col min="5893" max="5893" width="4.109375" style="259" customWidth="1"/>
    <col min="5894" max="6143" width="9.109375" style="259"/>
    <col min="6144" max="6144" width="11.88671875" style="259" customWidth="1"/>
    <col min="6145" max="6145" width="76" style="259" customWidth="1"/>
    <col min="6146" max="6148" width="13.5546875" style="259" customWidth="1"/>
    <col min="6149" max="6149" width="4.109375" style="259" customWidth="1"/>
    <col min="6150" max="6399" width="9.109375" style="259"/>
    <col min="6400" max="6400" width="11.88671875" style="259" customWidth="1"/>
    <col min="6401" max="6401" width="76" style="259" customWidth="1"/>
    <col min="6402" max="6404" width="13.5546875" style="259" customWidth="1"/>
    <col min="6405" max="6405" width="4.109375" style="259" customWidth="1"/>
    <col min="6406" max="6655" width="9.109375" style="259"/>
    <col min="6656" max="6656" width="11.88671875" style="259" customWidth="1"/>
    <col min="6657" max="6657" width="76" style="259" customWidth="1"/>
    <col min="6658" max="6660" width="13.5546875" style="259" customWidth="1"/>
    <col min="6661" max="6661" width="4.109375" style="259" customWidth="1"/>
    <col min="6662" max="6911" width="9.109375" style="259"/>
    <col min="6912" max="6912" width="11.88671875" style="259" customWidth="1"/>
    <col min="6913" max="6913" width="76" style="259" customWidth="1"/>
    <col min="6914" max="6916" width="13.5546875" style="259" customWidth="1"/>
    <col min="6917" max="6917" width="4.109375" style="259" customWidth="1"/>
    <col min="6918" max="7167" width="9.109375" style="259"/>
    <col min="7168" max="7168" width="11.88671875" style="259" customWidth="1"/>
    <col min="7169" max="7169" width="76" style="259" customWidth="1"/>
    <col min="7170" max="7172" width="13.5546875" style="259" customWidth="1"/>
    <col min="7173" max="7173" width="4.109375" style="259" customWidth="1"/>
    <col min="7174" max="7423" width="9.109375" style="259"/>
    <col min="7424" max="7424" width="11.88671875" style="259" customWidth="1"/>
    <col min="7425" max="7425" width="76" style="259" customWidth="1"/>
    <col min="7426" max="7428" width="13.5546875" style="259" customWidth="1"/>
    <col min="7429" max="7429" width="4.109375" style="259" customWidth="1"/>
    <col min="7430" max="7679" width="9.109375" style="259"/>
    <col min="7680" max="7680" width="11.88671875" style="259" customWidth="1"/>
    <col min="7681" max="7681" width="76" style="259" customWidth="1"/>
    <col min="7682" max="7684" width="13.5546875" style="259" customWidth="1"/>
    <col min="7685" max="7685" width="4.109375" style="259" customWidth="1"/>
    <col min="7686" max="7935" width="9.109375" style="259"/>
    <col min="7936" max="7936" width="11.88671875" style="259" customWidth="1"/>
    <col min="7937" max="7937" width="76" style="259" customWidth="1"/>
    <col min="7938" max="7940" width="13.5546875" style="259" customWidth="1"/>
    <col min="7941" max="7941" width="4.109375" style="259" customWidth="1"/>
    <col min="7942" max="8191" width="9.109375" style="259"/>
    <col min="8192" max="8192" width="11.88671875" style="259" customWidth="1"/>
    <col min="8193" max="8193" width="76" style="259" customWidth="1"/>
    <col min="8194" max="8196" width="13.5546875" style="259" customWidth="1"/>
    <col min="8197" max="8197" width="4.109375" style="259" customWidth="1"/>
    <col min="8198" max="8447" width="9.109375" style="259"/>
    <col min="8448" max="8448" width="11.88671875" style="259" customWidth="1"/>
    <col min="8449" max="8449" width="76" style="259" customWidth="1"/>
    <col min="8450" max="8452" width="13.5546875" style="259" customWidth="1"/>
    <col min="8453" max="8453" width="4.109375" style="259" customWidth="1"/>
    <col min="8454" max="8703" width="9.109375" style="259"/>
    <col min="8704" max="8704" width="11.88671875" style="259" customWidth="1"/>
    <col min="8705" max="8705" width="76" style="259" customWidth="1"/>
    <col min="8706" max="8708" width="13.5546875" style="259" customWidth="1"/>
    <col min="8709" max="8709" width="4.109375" style="259" customWidth="1"/>
    <col min="8710" max="8959" width="9.109375" style="259"/>
    <col min="8960" max="8960" width="11.88671875" style="259" customWidth="1"/>
    <col min="8961" max="8961" width="76" style="259" customWidth="1"/>
    <col min="8962" max="8964" width="13.5546875" style="259" customWidth="1"/>
    <col min="8965" max="8965" width="4.109375" style="259" customWidth="1"/>
    <col min="8966" max="9215" width="9.109375" style="259"/>
    <col min="9216" max="9216" width="11.88671875" style="259" customWidth="1"/>
    <col min="9217" max="9217" width="76" style="259" customWidth="1"/>
    <col min="9218" max="9220" width="13.5546875" style="259" customWidth="1"/>
    <col min="9221" max="9221" width="4.109375" style="259" customWidth="1"/>
    <col min="9222" max="9471" width="9.109375" style="259"/>
    <col min="9472" max="9472" width="11.88671875" style="259" customWidth="1"/>
    <col min="9473" max="9473" width="76" style="259" customWidth="1"/>
    <col min="9474" max="9476" width="13.5546875" style="259" customWidth="1"/>
    <col min="9477" max="9477" width="4.109375" style="259" customWidth="1"/>
    <col min="9478" max="9727" width="9.109375" style="259"/>
    <col min="9728" max="9728" width="11.88671875" style="259" customWidth="1"/>
    <col min="9729" max="9729" width="76" style="259" customWidth="1"/>
    <col min="9730" max="9732" width="13.5546875" style="259" customWidth="1"/>
    <col min="9733" max="9733" width="4.109375" style="259" customWidth="1"/>
    <col min="9734" max="9983" width="9.109375" style="259"/>
    <col min="9984" max="9984" width="11.88671875" style="259" customWidth="1"/>
    <col min="9985" max="9985" width="76" style="259" customWidth="1"/>
    <col min="9986" max="9988" width="13.5546875" style="259" customWidth="1"/>
    <col min="9989" max="9989" width="4.109375" style="259" customWidth="1"/>
    <col min="9990" max="10239" width="9.109375" style="259"/>
    <col min="10240" max="10240" width="11.88671875" style="259" customWidth="1"/>
    <col min="10241" max="10241" width="76" style="259" customWidth="1"/>
    <col min="10242" max="10244" width="13.5546875" style="259" customWidth="1"/>
    <col min="10245" max="10245" width="4.109375" style="259" customWidth="1"/>
    <col min="10246" max="10495" width="9.109375" style="259"/>
    <col min="10496" max="10496" width="11.88671875" style="259" customWidth="1"/>
    <col min="10497" max="10497" width="76" style="259" customWidth="1"/>
    <col min="10498" max="10500" width="13.5546875" style="259" customWidth="1"/>
    <col min="10501" max="10501" width="4.109375" style="259" customWidth="1"/>
    <col min="10502" max="10751" width="9.109375" style="259"/>
    <col min="10752" max="10752" width="11.88671875" style="259" customWidth="1"/>
    <col min="10753" max="10753" width="76" style="259" customWidth="1"/>
    <col min="10754" max="10756" width="13.5546875" style="259" customWidth="1"/>
    <col min="10757" max="10757" width="4.109375" style="259" customWidth="1"/>
    <col min="10758" max="11007" width="9.109375" style="259"/>
    <col min="11008" max="11008" width="11.88671875" style="259" customWidth="1"/>
    <col min="11009" max="11009" width="76" style="259" customWidth="1"/>
    <col min="11010" max="11012" width="13.5546875" style="259" customWidth="1"/>
    <col min="11013" max="11013" width="4.109375" style="259" customWidth="1"/>
    <col min="11014" max="11263" width="9.109375" style="259"/>
    <col min="11264" max="11264" width="11.88671875" style="259" customWidth="1"/>
    <col min="11265" max="11265" width="76" style="259" customWidth="1"/>
    <col min="11266" max="11268" width="13.5546875" style="259" customWidth="1"/>
    <col min="11269" max="11269" width="4.109375" style="259" customWidth="1"/>
    <col min="11270" max="11519" width="9.109375" style="259"/>
    <col min="11520" max="11520" width="11.88671875" style="259" customWidth="1"/>
    <col min="11521" max="11521" width="76" style="259" customWidth="1"/>
    <col min="11522" max="11524" width="13.5546875" style="259" customWidth="1"/>
    <col min="11525" max="11525" width="4.109375" style="259" customWidth="1"/>
    <col min="11526" max="11775" width="9.109375" style="259"/>
    <col min="11776" max="11776" width="11.88671875" style="259" customWidth="1"/>
    <col min="11777" max="11777" width="76" style="259" customWidth="1"/>
    <col min="11778" max="11780" width="13.5546875" style="259" customWidth="1"/>
    <col min="11781" max="11781" width="4.109375" style="259" customWidth="1"/>
    <col min="11782" max="12031" width="9.109375" style="259"/>
    <col min="12032" max="12032" width="11.88671875" style="259" customWidth="1"/>
    <col min="12033" max="12033" width="76" style="259" customWidth="1"/>
    <col min="12034" max="12036" width="13.5546875" style="259" customWidth="1"/>
    <col min="12037" max="12037" width="4.109375" style="259" customWidth="1"/>
    <col min="12038" max="12287" width="9.109375" style="259"/>
    <col min="12288" max="12288" width="11.88671875" style="259" customWidth="1"/>
    <col min="12289" max="12289" width="76" style="259" customWidth="1"/>
    <col min="12290" max="12292" width="13.5546875" style="259" customWidth="1"/>
    <col min="12293" max="12293" width="4.109375" style="259" customWidth="1"/>
    <col min="12294" max="12543" width="9.109375" style="259"/>
    <col min="12544" max="12544" width="11.88671875" style="259" customWidth="1"/>
    <col min="12545" max="12545" width="76" style="259" customWidth="1"/>
    <col min="12546" max="12548" width="13.5546875" style="259" customWidth="1"/>
    <col min="12549" max="12549" width="4.109375" style="259" customWidth="1"/>
    <col min="12550" max="12799" width="9.109375" style="259"/>
    <col min="12800" max="12800" width="11.88671875" style="259" customWidth="1"/>
    <col min="12801" max="12801" width="76" style="259" customWidth="1"/>
    <col min="12802" max="12804" width="13.5546875" style="259" customWidth="1"/>
    <col min="12805" max="12805" width="4.109375" style="259" customWidth="1"/>
    <col min="12806" max="13055" width="9.109375" style="259"/>
    <col min="13056" max="13056" width="11.88671875" style="259" customWidth="1"/>
    <col min="13057" max="13057" width="76" style="259" customWidth="1"/>
    <col min="13058" max="13060" width="13.5546875" style="259" customWidth="1"/>
    <col min="13061" max="13061" width="4.109375" style="259" customWidth="1"/>
    <col min="13062" max="13311" width="9.109375" style="259"/>
    <col min="13312" max="13312" width="11.88671875" style="259" customWidth="1"/>
    <col min="13313" max="13313" width="76" style="259" customWidth="1"/>
    <col min="13314" max="13316" width="13.5546875" style="259" customWidth="1"/>
    <col min="13317" max="13317" width="4.109375" style="259" customWidth="1"/>
    <col min="13318" max="13567" width="9.109375" style="259"/>
    <col min="13568" max="13568" width="11.88671875" style="259" customWidth="1"/>
    <col min="13569" max="13569" width="76" style="259" customWidth="1"/>
    <col min="13570" max="13572" width="13.5546875" style="259" customWidth="1"/>
    <col min="13573" max="13573" width="4.109375" style="259" customWidth="1"/>
    <col min="13574" max="13823" width="9.109375" style="259"/>
    <col min="13824" max="13824" width="11.88671875" style="259" customWidth="1"/>
    <col min="13825" max="13825" width="76" style="259" customWidth="1"/>
    <col min="13826" max="13828" width="13.5546875" style="259" customWidth="1"/>
    <col min="13829" max="13829" width="4.109375" style="259" customWidth="1"/>
    <col min="13830" max="14079" width="9.109375" style="259"/>
    <col min="14080" max="14080" width="11.88671875" style="259" customWidth="1"/>
    <col min="14081" max="14081" width="76" style="259" customWidth="1"/>
    <col min="14082" max="14084" width="13.5546875" style="259" customWidth="1"/>
    <col min="14085" max="14085" width="4.109375" style="259" customWidth="1"/>
    <col min="14086" max="14335" width="9.109375" style="259"/>
    <col min="14336" max="14336" width="11.88671875" style="259" customWidth="1"/>
    <col min="14337" max="14337" width="76" style="259" customWidth="1"/>
    <col min="14338" max="14340" width="13.5546875" style="259" customWidth="1"/>
    <col min="14341" max="14341" width="4.109375" style="259" customWidth="1"/>
    <col min="14342" max="14591" width="9.109375" style="259"/>
    <col min="14592" max="14592" width="11.88671875" style="259" customWidth="1"/>
    <col min="14593" max="14593" width="76" style="259" customWidth="1"/>
    <col min="14594" max="14596" width="13.5546875" style="259" customWidth="1"/>
    <col min="14597" max="14597" width="4.109375" style="259" customWidth="1"/>
    <col min="14598" max="14847" width="9.109375" style="259"/>
    <col min="14848" max="14848" width="11.88671875" style="259" customWidth="1"/>
    <col min="14849" max="14849" width="76" style="259" customWidth="1"/>
    <col min="14850" max="14852" width="13.5546875" style="259" customWidth="1"/>
    <col min="14853" max="14853" width="4.109375" style="259" customWidth="1"/>
    <col min="14854" max="15103" width="9.109375" style="259"/>
    <col min="15104" max="15104" width="11.88671875" style="259" customWidth="1"/>
    <col min="15105" max="15105" width="76" style="259" customWidth="1"/>
    <col min="15106" max="15108" width="13.5546875" style="259" customWidth="1"/>
    <col min="15109" max="15109" width="4.109375" style="259" customWidth="1"/>
    <col min="15110" max="15359" width="9.109375" style="259"/>
    <col min="15360" max="15360" width="11.88671875" style="259" customWidth="1"/>
    <col min="15361" max="15361" width="76" style="259" customWidth="1"/>
    <col min="15362" max="15364" width="13.5546875" style="259" customWidth="1"/>
    <col min="15365" max="15365" width="4.109375" style="259" customWidth="1"/>
    <col min="15366" max="15615" width="9.109375" style="259"/>
    <col min="15616" max="15616" width="11.88671875" style="259" customWidth="1"/>
    <col min="15617" max="15617" width="76" style="259" customWidth="1"/>
    <col min="15618" max="15620" width="13.5546875" style="259" customWidth="1"/>
    <col min="15621" max="15621" width="4.109375" style="259" customWidth="1"/>
    <col min="15622" max="15871" width="9.109375" style="259"/>
    <col min="15872" max="15872" width="11.88671875" style="259" customWidth="1"/>
    <col min="15873" max="15873" width="76" style="259" customWidth="1"/>
    <col min="15874" max="15876" width="13.5546875" style="259" customWidth="1"/>
    <col min="15877" max="15877" width="4.109375" style="259" customWidth="1"/>
    <col min="15878" max="16127" width="9.109375" style="259"/>
    <col min="16128" max="16128" width="11.88671875" style="259" customWidth="1"/>
    <col min="16129" max="16129" width="76" style="259" customWidth="1"/>
    <col min="16130" max="16132" width="13.5546875" style="259" customWidth="1"/>
    <col min="16133" max="16133" width="4.109375" style="259" customWidth="1"/>
    <col min="16134" max="16384" width="9.109375" style="259"/>
  </cols>
  <sheetData>
    <row r="1" spans="1:5" ht="47.25" customHeight="1" x14ac:dyDescent="0.3">
      <c r="B1" s="313" t="s">
        <v>417</v>
      </c>
      <c r="C1" s="313"/>
      <c r="D1" s="313"/>
      <c r="E1" s="314"/>
    </row>
    <row r="2" spans="1:5" ht="22.5" customHeight="1" thickBot="1" x14ac:dyDescent="0.35">
      <c r="B2" s="315"/>
      <c r="C2" s="315"/>
      <c r="D2" s="315"/>
      <c r="E2" s="314"/>
    </row>
    <row r="3" spans="1:5" s="263" customFormat="1" ht="54" customHeight="1" thickBot="1" x14ac:dyDescent="0.35">
      <c r="A3" s="260" t="s">
        <v>418</v>
      </c>
      <c r="B3" s="261" t="s">
        <v>419</v>
      </c>
      <c r="C3" s="262" t="str">
        <f>+CONCATENATE([1]Z_ALAPADATOK!B1,". évi tervezett támogatás összesen")</f>
        <v>2018. évi tervezett támogatás összesen</v>
      </c>
      <c r="D3" s="262" t="s">
        <v>463</v>
      </c>
      <c r="E3" s="314"/>
    </row>
    <row r="4" spans="1:5" s="267" customFormat="1" ht="13.8" thickBot="1" x14ac:dyDescent="0.35">
      <c r="A4" s="264" t="s">
        <v>6</v>
      </c>
      <c r="B4" s="265" t="s">
        <v>7</v>
      </c>
      <c r="C4" s="266" t="s">
        <v>8</v>
      </c>
      <c r="D4" s="266" t="s">
        <v>9</v>
      </c>
      <c r="E4" s="314"/>
    </row>
    <row r="5" spans="1:5" x14ac:dyDescent="0.3">
      <c r="A5" s="268" t="s">
        <v>420</v>
      </c>
      <c r="B5" s="269" t="s">
        <v>421</v>
      </c>
      <c r="C5" s="270">
        <v>2838790</v>
      </c>
      <c r="D5" s="270">
        <v>2838790</v>
      </c>
      <c r="E5" s="314"/>
    </row>
    <row r="6" spans="1:5" ht="12.75" customHeight="1" x14ac:dyDescent="0.3">
      <c r="A6" s="271" t="s">
        <v>422</v>
      </c>
      <c r="B6" s="272" t="s">
        <v>423</v>
      </c>
      <c r="C6" s="270">
        <v>2656000</v>
      </c>
      <c r="D6" s="270">
        <v>2656000</v>
      </c>
      <c r="E6" s="314"/>
    </row>
    <row r="7" spans="1:5" x14ac:dyDescent="0.3">
      <c r="A7" s="271" t="s">
        <v>424</v>
      </c>
      <c r="B7" s="272" t="s">
        <v>425</v>
      </c>
      <c r="C7" s="270">
        <v>889410</v>
      </c>
      <c r="D7" s="270">
        <v>889410</v>
      </c>
      <c r="E7" s="314"/>
    </row>
    <row r="8" spans="1:5" x14ac:dyDescent="0.3">
      <c r="A8" s="271" t="s">
        <v>426</v>
      </c>
      <c r="B8" s="272" t="s">
        <v>427</v>
      </c>
      <c r="C8" s="270">
        <v>2864740</v>
      </c>
      <c r="D8" s="270">
        <v>2864740</v>
      </c>
      <c r="E8" s="314"/>
    </row>
    <row r="9" spans="1:5" x14ac:dyDescent="0.3">
      <c r="A9" s="271" t="s">
        <v>428</v>
      </c>
      <c r="B9" s="272" t="s">
        <v>429</v>
      </c>
      <c r="C9" s="270">
        <v>5000000</v>
      </c>
      <c r="D9" s="270">
        <v>5000000</v>
      </c>
      <c r="E9" s="314"/>
    </row>
    <row r="10" spans="1:5" x14ac:dyDescent="0.3">
      <c r="A10" s="271" t="s">
        <v>430</v>
      </c>
      <c r="B10" s="272" t="s">
        <v>431</v>
      </c>
      <c r="C10" s="270">
        <v>2550</v>
      </c>
      <c r="D10" s="270">
        <v>2550</v>
      </c>
      <c r="E10" s="314"/>
    </row>
    <row r="11" spans="1:5" x14ac:dyDescent="0.3">
      <c r="A11" s="271" t="s">
        <v>432</v>
      </c>
      <c r="B11" s="272" t="s">
        <v>433</v>
      </c>
      <c r="C11" s="270">
        <v>6413171</v>
      </c>
      <c r="D11" s="270">
        <v>6413171</v>
      </c>
      <c r="E11" s="314"/>
    </row>
    <row r="12" spans="1:5" x14ac:dyDescent="0.3">
      <c r="A12" s="271" t="s">
        <v>434</v>
      </c>
      <c r="B12" s="272" t="s">
        <v>435</v>
      </c>
      <c r="C12" s="270">
        <v>1170400</v>
      </c>
      <c r="D12" s="270">
        <v>1170400</v>
      </c>
      <c r="E12" s="314"/>
    </row>
    <row r="13" spans="1:5" ht="12.9" customHeight="1" x14ac:dyDescent="0.3">
      <c r="A13" s="271" t="s">
        <v>436</v>
      </c>
      <c r="B13" s="272" t="s">
        <v>437</v>
      </c>
      <c r="C13" s="270">
        <v>12815100</v>
      </c>
      <c r="D13" s="270">
        <v>11194800</v>
      </c>
      <c r="E13" s="314"/>
    </row>
    <row r="14" spans="1:5" x14ac:dyDescent="0.3">
      <c r="A14" s="271" t="s">
        <v>438</v>
      </c>
      <c r="B14" s="272" t="s">
        <v>439</v>
      </c>
      <c r="C14" s="270">
        <v>2205000</v>
      </c>
      <c r="D14" s="270">
        <v>2205000</v>
      </c>
      <c r="E14" s="314"/>
    </row>
    <row r="15" spans="1:5" x14ac:dyDescent="0.3">
      <c r="A15" s="271" t="s">
        <v>440</v>
      </c>
      <c r="B15" s="272" t="s">
        <v>441</v>
      </c>
      <c r="C15" s="270">
        <v>2287600</v>
      </c>
      <c r="D15" s="270">
        <v>2314834</v>
      </c>
      <c r="E15" s="314"/>
    </row>
    <row r="16" spans="1:5" x14ac:dyDescent="0.3">
      <c r="A16" s="271" t="s">
        <v>442</v>
      </c>
      <c r="B16" s="272" t="s">
        <v>443</v>
      </c>
      <c r="C16" s="270">
        <v>10845000</v>
      </c>
      <c r="D16" s="270">
        <v>10845000</v>
      </c>
      <c r="E16" s="314"/>
    </row>
    <row r="17" spans="1:5" x14ac:dyDescent="0.3">
      <c r="A17" s="271" t="s">
        <v>444</v>
      </c>
      <c r="B17" s="272" t="s">
        <v>445</v>
      </c>
      <c r="C17" s="270">
        <v>775040</v>
      </c>
      <c r="D17" s="270">
        <v>775040</v>
      </c>
      <c r="E17" s="314"/>
    </row>
    <row r="18" spans="1:5" x14ac:dyDescent="0.3">
      <c r="A18" s="271" t="s">
        <v>446</v>
      </c>
      <c r="B18" s="272" t="s">
        <v>447</v>
      </c>
      <c r="C18" s="270">
        <v>275000</v>
      </c>
      <c r="D18" s="270">
        <v>250000</v>
      </c>
      <c r="E18" s="314"/>
    </row>
    <row r="19" spans="1:5" x14ac:dyDescent="0.3">
      <c r="A19" s="271" t="s">
        <v>448</v>
      </c>
      <c r="B19" s="272" t="s">
        <v>449</v>
      </c>
      <c r="C19" s="270">
        <v>4950000</v>
      </c>
      <c r="D19" s="270">
        <v>5940000</v>
      </c>
      <c r="E19" s="314"/>
    </row>
    <row r="20" spans="1:5" x14ac:dyDescent="0.3">
      <c r="A20" s="271" t="s">
        <v>450</v>
      </c>
      <c r="B20" s="272" t="s">
        <v>451</v>
      </c>
      <c r="C20" s="270">
        <v>2926000</v>
      </c>
      <c r="D20" s="270">
        <v>2432000</v>
      </c>
      <c r="E20" s="314"/>
    </row>
    <row r="21" spans="1:5" x14ac:dyDescent="0.3">
      <c r="A21" s="271" t="s">
        <v>452</v>
      </c>
      <c r="B21" s="272" t="s">
        <v>453</v>
      </c>
      <c r="C21" s="270">
        <v>1775227</v>
      </c>
      <c r="D21" s="270">
        <v>1383280</v>
      </c>
      <c r="E21" s="314"/>
    </row>
    <row r="22" spans="1:5" x14ac:dyDescent="0.3">
      <c r="A22" s="271" t="s">
        <v>454</v>
      </c>
      <c r="B22" s="272" t="s">
        <v>455</v>
      </c>
      <c r="C22" s="270">
        <v>3228480</v>
      </c>
      <c r="D22" s="270">
        <v>1875978</v>
      </c>
      <c r="E22" s="314"/>
    </row>
    <row r="23" spans="1:5" x14ac:dyDescent="0.3">
      <c r="A23" s="271" t="s">
        <v>456</v>
      </c>
      <c r="B23" s="272" t="s">
        <v>457</v>
      </c>
      <c r="C23" s="270">
        <v>1800000</v>
      </c>
      <c r="D23" s="270">
        <v>1800000</v>
      </c>
      <c r="E23" s="314"/>
    </row>
    <row r="24" spans="1:5" x14ac:dyDescent="0.3">
      <c r="A24" s="273"/>
      <c r="B24" s="274" t="s">
        <v>458</v>
      </c>
      <c r="C24" s="275"/>
      <c r="D24" s="275">
        <v>5763886</v>
      </c>
      <c r="E24" s="314"/>
    </row>
    <row r="25" spans="1:5" x14ac:dyDescent="0.3">
      <c r="A25" s="273"/>
      <c r="B25" s="274" t="s">
        <v>459</v>
      </c>
      <c r="C25" s="275"/>
      <c r="D25" s="275">
        <v>765770</v>
      </c>
      <c r="E25" s="314"/>
    </row>
    <row r="26" spans="1:5" ht="15" thickBot="1" x14ac:dyDescent="0.35">
      <c r="A26" s="276"/>
      <c r="B26" s="274" t="s">
        <v>460</v>
      </c>
      <c r="C26" s="275"/>
      <c r="D26" s="275"/>
      <c r="E26" s="314"/>
    </row>
    <row r="27" spans="1:5" s="280" customFormat="1" ht="19.5" customHeight="1" thickBot="1" x14ac:dyDescent="0.35">
      <c r="A27" s="277"/>
      <c r="B27" s="278" t="s">
        <v>461</v>
      </c>
      <c r="C27" s="279">
        <f>SUM(C5:C26)</f>
        <v>65717508</v>
      </c>
      <c r="D27" s="279">
        <f>SUM(D5:D26)</f>
        <v>69380649</v>
      </c>
      <c r="E27" s="314"/>
    </row>
    <row r="28" spans="1:5" x14ac:dyDescent="0.3">
      <c r="A28" s="316" t="s">
        <v>462</v>
      </c>
      <c r="B28" s="316"/>
    </row>
  </sheetData>
  <mergeCells count="4">
    <mergeCell ref="B1:D1"/>
    <mergeCell ref="E1:E27"/>
    <mergeCell ref="B2:D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1.1.</vt:lpstr>
      <vt:lpstr>1.2.</vt:lpstr>
      <vt:lpstr>2.1.</vt:lpstr>
      <vt:lpstr>2.2.</vt:lpstr>
      <vt:lpstr>3</vt:lpstr>
      <vt:lpstr>3.1.</vt:lpstr>
      <vt:lpstr>3.2.</vt:lpstr>
      <vt:lpstr>3.3.</vt:lpstr>
      <vt:lpstr>3. tájékoztató tábla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2019-05-29T07:27:15Z</dcterms:created>
  <dcterms:modified xsi:type="dcterms:W3CDTF">2019-06-03T13:19:36Z</dcterms:modified>
</cp:coreProperties>
</file>