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/>
  <xr:revisionPtr revIDLastSave="302" documentId="13_ncr:1_{FDAA9491-D73D-4028-B0A5-5D4DD4CC46B3}" xr6:coauthVersionLast="45" xr6:coauthVersionMax="45" xr10:uidLastSave="{4A5418C9-9587-4E09-AEB0-08FD45B6E168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1" l="1"/>
  <c r="C31" i="1"/>
  <c r="C26" i="1"/>
  <c r="C21" i="1"/>
  <c r="C22" i="1"/>
  <c r="C23" i="1"/>
  <c r="C24" i="1"/>
  <c r="C25" i="1"/>
  <c r="C20" i="1"/>
  <c r="C19" i="1"/>
  <c r="C18" i="1"/>
  <c r="C13" i="1"/>
  <c r="C14" i="1"/>
  <c r="C15" i="1"/>
  <c r="C16" i="1"/>
  <c r="C17" i="1"/>
  <c r="C12" i="1"/>
  <c r="D41" i="1"/>
  <c r="D19" i="1"/>
  <c r="D18" i="1"/>
  <c r="G13" i="1" l="1"/>
  <c r="G14" i="1"/>
  <c r="G15" i="1"/>
  <c r="G16" i="1"/>
  <c r="G17" i="1"/>
  <c r="G18" i="1"/>
  <c r="G19" i="1"/>
  <c r="G20" i="1"/>
  <c r="G21" i="1"/>
  <c r="G22" i="1"/>
  <c r="G23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2" i="1"/>
  <c r="H18" i="1" l="1"/>
  <c r="H15" i="1"/>
  <c r="D40" i="1" l="1"/>
  <c r="D26" i="1"/>
  <c r="H26" i="1"/>
  <c r="H12" i="1"/>
  <c r="H41" i="1" l="1"/>
  <c r="D34" i="1" l="1"/>
  <c r="D30" i="1" s="1"/>
  <c r="C30" i="1" s="1"/>
  <c r="D33" i="1"/>
</calcChain>
</file>

<file path=xl/sharedStrings.xml><?xml version="1.0" encoding="utf-8"?>
<sst xmlns="http://schemas.openxmlformats.org/spreadsheetml/2006/main" count="64" uniqueCount="60">
  <si>
    <t>1. számú melléklet</t>
  </si>
  <si>
    <t>Bevételek</t>
  </si>
  <si>
    <t>Kiadások</t>
  </si>
  <si>
    <t>Megnevezés</t>
  </si>
  <si>
    <t>Intézményi műk. bevételek</t>
  </si>
  <si>
    <t>Személyi juttatások</t>
  </si>
  <si>
    <t>Önk. sajátos műk. bev</t>
  </si>
  <si>
    <t>Munkaad. terh. jár</t>
  </si>
  <si>
    <t xml:space="preserve"> - Helyi adók</t>
  </si>
  <si>
    <t>Dologi kiadások</t>
  </si>
  <si>
    <t xml:space="preserve"> - Átengedett központi adók</t>
  </si>
  <si>
    <t>Műk. kiadások. össz.</t>
  </si>
  <si>
    <t xml:space="preserve">       Gépjárműadó 40%</t>
  </si>
  <si>
    <t>Tám. ért. műk. kiadás</t>
  </si>
  <si>
    <t>Műk. célú pe. áta.áh. kiv</t>
  </si>
  <si>
    <t>Működési bevétel összesen</t>
  </si>
  <si>
    <t>Működési tám. össz.</t>
  </si>
  <si>
    <t>Támogatások összesen</t>
  </si>
  <si>
    <t>Felújítási kiadások</t>
  </si>
  <si>
    <t>Normatív támogatások I. jogcím</t>
  </si>
  <si>
    <t>Felhalmozási kiadások</t>
  </si>
  <si>
    <t>Normatív támogatások II. jogcím</t>
  </si>
  <si>
    <t>Normatív támogatások III. jogcím</t>
  </si>
  <si>
    <t>Felh. célú pe. áta. áh. kiv.</t>
  </si>
  <si>
    <t>Normatív támogatások IV. jogcím</t>
  </si>
  <si>
    <t>Részvény</t>
  </si>
  <si>
    <t>Felh. és tőkejell. bev. össz.</t>
  </si>
  <si>
    <t>Felh. kiad összesen</t>
  </si>
  <si>
    <t>Sajátos felhalm. és tőkebev.</t>
  </si>
  <si>
    <t>Tőketörlesztés</t>
  </si>
  <si>
    <t>Magánszemélyek kom. Adója</t>
  </si>
  <si>
    <t>Kamatfizetés</t>
  </si>
  <si>
    <t>Támog. értékű bev. össz.</t>
  </si>
  <si>
    <t>Adósságszolg. összesen</t>
  </si>
  <si>
    <t>Tám. értékű műk. bevétel</t>
  </si>
  <si>
    <t>Általános tartalék</t>
  </si>
  <si>
    <t xml:space="preserve"> - ebből OEP-től átvett pénz</t>
  </si>
  <si>
    <t>Céltartalék</t>
  </si>
  <si>
    <t xml:space="preserve"> - ebből Munkaügyi kp.</t>
  </si>
  <si>
    <t xml:space="preserve"> - önkormányzatoktól</t>
  </si>
  <si>
    <t>Tám. értékű felh. bev</t>
  </si>
  <si>
    <t>Hitelek összesen</t>
  </si>
  <si>
    <t>Tartalékok összesen</t>
  </si>
  <si>
    <t>Működési célú hitelfelvétel</t>
  </si>
  <si>
    <t>Áht-n belüli megelőlegezések visszafiz.</t>
  </si>
  <si>
    <t>Előző évi visszaf.köt</t>
  </si>
  <si>
    <t>Előző évi pénzmaradvány</t>
  </si>
  <si>
    <t>Bevételek mindösszesen</t>
  </si>
  <si>
    <t>Kiadások mindösszesen</t>
  </si>
  <si>
    <t xml:space="preserve"> - Efop 2020</t>
  </si>
  <si>
    <t>Mátraterenye Önkormányzat 2020. évi tervezett
 költségvetési bevételeit és költségvetési kiadásait előirányzat csoportok szerint tartalmazó mérlege</t>
  </si>
  <si>
    <t>módosítás</t>
  </si>
  <si>
    <t>AHT-n belüli megelőlegezés</t>
  </si>
  <si>
    <t>Normatív támogatások V. jogcím</t>
  </si>
  <si>
    <t>Elszámolásból származó bevétel</t>
  </si>
  <si>
    <t>Egyéb közhatalmi bevételek</t>
  </si>
  <si>
    <t>Működési célú átvett pénzeszköz</t>
  </si>
  <si>
    <t>II. módosított</t>
  </si>
  <si>
    <t>III.módosított</t>
  </si>
  <si>
    <t>Mátraterenye Község Önkormányzatának Képviselő testülete
13/2020. (XI.25.)önkormányzati rendelete az önkormányzat 2020. évi költségvetésének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</si>
</sst>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Garamond"/>
      <family val="1"/>
      <charset val="238"/>
    </font>
    <font>
      <b/>
      <sz val="9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3" borderId="2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0" fontId="2" fillId="2" borderId="4" xfId="0" applyFont="1" applyFill="1" applyBorder="1"/>
    <xf numFmtId="0" fontId="4" fillId="0" borderId="0" xfId="0" applyFont="1"/>
    <xf numFmtId="0" fontId="2" fillId="0" borderId="0" xfId="0" applyFont="1" applyFill="1" applyBorder="1"/>
    <xf numFmtId="0" fontId="1" fillId="2" borderId="0" xfId="0" applyFont="1" applyFill="1" applyBorder="1"/>
    <xf numFmtId="0" fontId="5" fillId="0" borderId="1" xfId="0" applyFont="1" applyBorder="1"/>
    <xf numFmtId="0" fontId="6" fillId="2" borderId="1" xfId="0" applyFont="1" applyFill="1" applyBorder="1"/>
    <xf numFmtId="0" fontId="2" fillId="3" borderId="1" xfId="0" applyFont="1" applyFill="1" applyBorder="1"/>
    <xf numFmtId="0" fontId="6" fillId="3" borderId="1" xfId="0" applyFont="1" applyFill="1" applyBorder="1"/>
    <xf numFmtId="0" fontId="5" fillId="3" borderId="1" xfId="0" applyFont="1" applyFill="1" applyBorder="1"/>
    <xf numFmtId="0" fontId="6" fillId="2" borderId="4" xfId="0" applyFont="1" applyFill="1" applyBorder="1"/>
    <xf numFmtId="0" fontId="2" fillId="0" borderId="0" xfId="0" applyFont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selection sqref="A1:H1"/>
    </sheetView>
  </sheetViews>
  <sheetFormatPr defaultRowHeight="15" x14ac:dyDescent="0.25"/>
  <cols>
    <col min="1" max="1" width="26.140625" customWidth="1"/>
    <col min="2" max="3" width="12" customWidth="1"/>
    <col min="4" max="4" width="12.5703125" customWidth="1"/>
    <col min="5" max="5" width="29.28515625" customWidth="1"/>
    <col min="6" max="6" width="12.42578125" customWidth="1"/>
    <col min="7" max="7" width="13" customWidth="1"/>
    <col min="8" max="8" width="11.85546875" customWidth="1"/>
    <col min="9" max="9" width="10" bestFit="1" customWidth="1"/>
    <col min="10" max="10" width="15.140625" customWidth="1"/>
    <col min="11" max="11" width="13.7109375" customWidth="1"/>
    <col min="12" max="12" width="14" customWidth="1"/>
    <col min="15" max="15" width="10" bestFit="1" customWidth="1"/>
    <col min="16" max="16" width="9.7109375" bestFit="1" customWidth="1"/>
  </cols>
  <sheetData>
    <row r="1" spans="1:11" ht="28.5" customHeight="1" x14ac:dyDescent="0.25">
      <c r="A1" s="29" t="s">
        <v>59</v>
      </c>
      <c r="B1" s="29"/>
      <c r="C1" s="29"/>
      <c r="D1" s="29"/>
      <c r="E1" s="29"/>
      <c r="F1" s="29"/>
      <c r="G1" s="29"/>
      <c r="H1" s="29"/>
    </row>
    <row r="2" spans="1:11" x14ac:dyDescent="0.25">
      <c r="A2" s="1"/>
      <c r="B2" s="1"/>
      <c r="C2" s="1"/>
      <c r="D2" s="1"/>
      <c r="E2" s="1"/>
      <c r="F2" s="1"/>
      <c r="G2" s="1"/>
    </row>
    <row r="3" spans="1:11" x14ac:dyDescent="0.25">
      <c r="A3" s="1"/>
      <c r="B3" s="1"/>
      <c r="C3" s="1"/>
      <c r="D3" s="1"/>
      <c r="E3" s="23" t="s">
        <v>0</v>
      </c>
      <c r="F3" s="23"/>
      <c r="G3" s="23"/>
    </row>
    <row r="4" spans="1:11" ht="13.5" customHeight="1" x14ac:dyDescent="0.25">
      <c r="A4" s="30" t="s">
        <v>50</v>
      </c>
      <c r="B4" s="30"/>
      <c r="C4" s="30"/>
      <c r="D4" s="30"/>
      <c r="E4" s="30"/>
      <c r="F4" s="30"/>
      <c r="G4" s="30"/>
      <c r="H4" s="30"/>
    </row>
    <row r="5" spans="1:11" x14ac:dyDescent="0.25">
      <c r="A5" s="30"/>
      <c r="B5" s="30"/>
      <c r="C5" s="30"/>
      <c r="D5" s="30"/>
      <c r="E5" s="30"/>
      <c r="F5" s="30"/>
      <c r="G5" s="30"/>
      <c r="H5" s="30"/>
    </row>
    <row r="6" spans="1:11" ht="0.75" customHeight="1" x14ac:dyDescent="0.25">
      <c r="A6" s="30"/>
      <c r="B6" s="30"/>
      <c r="C6" s="30"/>
      <c r="D6" s="30"/>
      <c r="E6" s="30"/>
      <c r="F6" s="30"/>
      <c r="G6" s="30"/>
      <c r="H6" s="30"/>
    </row>
    <row r="7" spans="1:11" ht="15" hidden="1" customHeight="1" x14ac:dyDescent="0.25">
      <c r="A7" s="30"/>
      <c r="B7" s="30"/>
      <c r="C7" s="30"/>
      <c r="D7" s="30"/>
      <c r="E7" s="30"/>
      <c r="F7" s="30"/>
      <c r="G7" s="30"/>
      <c r="H7" s="30"/>
    </row>
    <row r="8" spans="1:11" ht="15.75" thickBot="1" x14ac:dyDescent="0.3">
      <c r="A8" s="1"/>
      <c r="B8" s="1"/>
      <c r="C8" s="1"/>
      <c r="D8" s="1"/>
      <c r="E8" s="1"/>
      <c r="F8" s="1"/>
      <c r="G8" s="1"/>
    </row>
    <row r="9" spans="1:11" x14ac:dyDescent="0.25">
      <c r="A9" s="24" t="s">
        <v>1</v>
      </c>
      <c r="B9" s="25"/>
      <c r="C9" s="25"/>
      <c r="D9" s="25"/>
      <c r="E9" s="26" t="s">
        <v>2</v>
      </c>
      <c r="F9" s="27"/>
      <c r="G9" s="27"/>
      <c r="H9" s="28"/>
    </row>
    <row r="10" spans="1:11" x14ac:dyDescent="0.25">
      <c r="A10" s="10"/>
      <c r="B10" s="8" t="s">
        <v>57</v>
      </c>
      <c r="C10" s="8" t="s">
        <v>51</v>
      </c>
      <c r="D10" s="8" t="s">
        <v>58</v>
      </c>
      <c r="E10" s="8"/>
      <c r="F10" s="8" t="s">
        <v>57</v>
      </c>
      <c r="G10" s="8" t="s">
        <v>51</v>
      </c>
      <c r="H10" s="8" t="s">
        <v>58</v>
      </c>
    </row>
    <row r="11" spans="1:11" x14ac:dyDescent="0.25">
      <c r="A11" s="2" t="s">
        <v>3</v>
      </c>
      <c r="B11" s="3"/>
      <c r="C11" s="3"/>
      <c r="D11" s="3"/>
      <c r="E11" s="3" t="s">
        <v>3</v>
      </c>
      <c r="F11" s="3"/>
      <c r="G11" s="3"/>
      <c r="H11" s="3"/>
    </row>
    <row r="12" spans="1:11" x14ac:dyDescent="0.25">
      <c r="A12" s="2" t="s">
        <v>4</v>
      </c>
      <c r="B12" s="3">
        <v>2500000</v>
      </c>
      <c r="C12" s="3">
        <f>D12-B12</f>
        <v>1300000</v>
      </c>
      <c r="D12" s="17">
        <v>3800000</v>
      </c>
      <c r="E12" s="3" t="s">
        <v>5</v>
      </c>
      <c r="F12" s="3">
        <v>179494382</v>
      </c>
      <c r="G12" s="3">
        <f>H12-F12</f>
        <v>0</v>
      </c>
      <c r="H12" s="17">
        <f>131187060+48307322</f>
        <v>179494382</v>
      </c>
    </row>
    <row r="13" spans="1:11" x14ac:dyDescent="0.25">
      <c r="A13" s="2" t="s">
        <v>6</v>
      </c>
      <c r="B13" s="3">
        <v>21000000</v>
      </c>
      <c r="C13" s="3">
        <f t="shared" ref="C13:C17" si="0">D13-B13</f>
        <v>-2250000</v>
      </c>
      <c r="D13" s="17">
        <v>18750000</v>
      </c>
      <c r="E13" s="3" t="s">
        <v>7</v>
      </c>
      <c r="F13" s="3">
        <v>28512359</v>
      </c>
      <c r="G13" s="3">
        <f t="shared" ref="G13:G41" si="1">H13-F13</f>
        <v>5000000</v>
      </c>
      <c r="H13" s="17">
        <v>33512359</v>
      </c>
    </row>
    <row r="14" spans="1:11" x14ac:dyDescent="0.25">
      <c r="A14" s="2" t="s">
        <v>8</v>
      </c>
      <c r="B14" s="3">
        <v>18000000</v>
      </c>
      <c r="C14" s="3">
        <f t="shared" si="0"/>
        <v>0</v>
      </c>
      <c r="D14" s="17">
        <v>18000000</v>
      </c>
      <c r="E14" s="3" t="s">
        <v>9</v>
      </c>
      <c r="F14" s="3">
        <v>172354448</v>
      </c>
      <c r="G14" s="3">
        <f t="shared" si="1"/>
        <v>-11538150</v>
      </c>
      <c r="H14" s="17">
        <v>160816298</v>
      </c>
    </row>
    <row r="15" spans="1:11" x14ac:dyDescent="0.25">
      <c r="A15" s="2" t="s">
        <v>10</v>
      </c>
      <c r="B15" s="3">
        <v>3000000</v>
      </c>
      <c r="C15" s="3">
        <f t="shared" si="0"/>
        <v>-3000000</v>
      </c>
      <c r="D15" s="17">
        <v>0</v>
      </c>
      <c r="E15" s="4" t="s">
        <v>11</v>
      </c>
      <c r="F15" s="7">
        <v>380361189</v>
      </c>
      <c r="G15" s="7">
        <f t="shared" si="1"/>
        <v>-6538150</v>
      </c>
      <c r="H15" s="18">
        <f>SUM(H12:H14)</f>
        <v>373823039</v>
      </c>
      <c r="J15" s="14"/>
      <c r="K15" s="14"/>
    </row>
    <row r="16" spans="1:11" x14ac:dyDescent="0.25">
      <c r="A16" s="2" t="s">
        <v>12</v>
      </c>
      <c r="B16" s="3">
        <v>3000000</v>
      </c>
      <c r="C16" s="3">
        <f t="shared" si="0"/>
        <v>-3000000</v>
      </c>
      <c r="D16" s="17">
        <v>0</v>
      </c>
      <c r="E16" s="3" t="s">
        <v>13</v>
      </c>
      <c r="F16" s="3">
        <v>124327010</v>
      </c>
      <c r="G16" s="3">
        <f t="shared" si="1"/>
        <v>0</v>
      </c>
      <c r="H16" s="17">
        <v>124327010</v>
      </c>
    </row>
    <row r="17" spans="1:11" x14ac:dyDescent="0.25">
      <c r="A17" s="2" t="s">
        <v>55</v>
      </c>
      <c r="B17" s="3"/>
      <c r="C17" s="3">
        <f t="shared" si="0"/>
        <v>750000</v>
      </c>
      <c r="D17" s="17">
        <v>750000</v>
      </c>
      <c r="E17" s="3" t="s">
        <v>14</v>
      </c>
      <c r="F17" s="3">
        <v>10840493</v>
      </c>
      <c r="G17" s="3">
        <f t="shared" si="1"/>
        <v>8000000</v>
      </c>
      <c r="H17" s="17">
        <v>18840493</v>
      </c>
    </row>
    <row r="18" spans="1:11" x14ac:dyDescent="0.25">
      <c r="A18" s="5" t="s">
        <v>15</v>
      </c>
      <c r="B18" s="7">
        <v>23500000</v>
      </c>
      <c r="C18" s="7">
        <f>D18-B18</f>
        <v>-950000</v>
      </c>
      <c r="D18" s="18">
        <f>D12+D13</f>
        <v>22550000</v>
      </c>
      <c r="E18" s="4" t="s">
        <v>16</v>
      </c>
      <c r="F18" s="7">
        <v>135167503</v>
      </c>
      <c r="G18" s="7">
        <f t="shared" si="1"/>
        <v>8000000</v>
      </c>
      <c r="H18" s="7">
        <f>SUM(H16:H17)</f>
        <v>143167503</v>
      </c>
      <c r="J18" s="14"/>
      <c r="K18" s="14"/>
    </row>
    <row r="19" spans="1:11" x14ac:dyDescent="0.25">
      <c r="A19" s="5" t="s">
        <v>17</v>
      </c>
      <c r="B19" s="7">
        <v>211836756</v>
      </c>
      <c r="C19" s="7">
        <f>D19-B19</f>
        <v>15389851</v>
      </c>
      <c r="D19" s="18">
        <f>SUM(D20:D25)</f>
        <v>227226607</v>
      </c>
      <c r="E19" s="3" t="s">
        <v>18</v>
      </c>
      <c r="F19" s="3">
        <v>148425560</v>
      </c>
      <c r="G19" s="3">
        <f t="shared" si="1"/>
        <v>71305000</v>
      </c>
      <c r="H19" s="3">
        <v>219730560</v>
      </c>
      <c r="K19" s="15"/>
    </row>
    <row r="20" spans="1:11" x14ac:dyDescent="0.25">
      <c r="A20" s="2" t="s">
        <v>19</v>
      </c>
      <c r="B20" s="3">
        <v>78161382</v>
      </c>
      <c r="C20" s="3">
        <f>D20-B20</f>
        <v>0</v>
      </c>
      <c r="D20" s="17">
        <v>78161382</v>
      </c>
      <c r="E20" s="3" t="s">
        <v>20</v>
      </c>
      <c r="F20" s="3">
        <v>45073005</v>
      </c>
      <c r="G20" s="3">
        <f t="shared" si="1"/>
        <v>18288000</v>
      </c>
      <c r="H20" s="3">
        <v>63361005</v>
      </c>
    </row>
    <row r="21" spans="1:11" x14ac:dyDescent="0.25">
      <c r="A21" s="2" t="s">
        <v>21</v>
      </c>
      <c r="B21" s="3">
        <v>59517350</v>
      </c>
      <c r="C21" s="3">
        <f t="shared" ref="C21:C25" si="2">D21-B21</f>
        <v>0</v>
      </c>
      <c r="D21" s="17">
        <v>59517350</v>
      </c>
      <c r="E21" s="3"/>
      <c r="F21" s="3"/>
      <c r="G21" s="3">
        <f t="shared" si="1"/>
        <v>0</v>
      </c>
      <c r="H21" s="3"/>
    </row>
    <row r="22" spans="1:11" x14ac:dyDescent="0.25">
      <c r="A22" s="2" t="s">
        <v>22</v>
      </c>
      <c r="B22" s="3">
        <v>71938750</v>
      </c>
      <c r="C22" s="3">
        <f t="shared" si="2"/>
        <v>-379999</v>
      </c>
      <c r="D22" s="17">
        <v>71558751</v>
      </c>
      <c r="E22" s="3" t="s">
        <v>23</v>
      </c>
      <c r="F22" s="3"/>
      <c r="G22" s="3">
        <f t="shared" si="1"/>
        <v>0</v>
      </c>
      <c r="H22" s="3"/>
    </row>
    <row r="23" spans="1:11" x14ac:dyDescent="0.25">
      <c r="A23" s="2" t="s">
        <v>53</v>
      </c>
      <c r="B23" s="3">
        <v>2219274</v>
      </c>
      <c r="C23" s="3">
        <f t="shared" si="2"/>
        <v>0</v>
      </c>
      <c r="D23" s="17">
        <v>2219274</v>
      </c>
      <c r="E23" s="3" t="s">
        <v>25</v>
      </c>
      <c r="F23" s="3"/>
      <c r="G23" s="3">
        <f t="shared" si="1"/>
        <v>0</v>
      </c>
      <c r="H23" s="3"/>
    </row>
    <row r="24" spans="1:11" x14ac:dyDescent="0.25">
      <c r="A24" s="2" t="s">
        <v>24</v>
      </c>
      <c r="B24" s="3"/>
      <c r="C24" s="3">
        <f t="shared" si="2"/>
        <v>12919850</v>
      </c>
      <c r="D24" s="17">
        <v>12919850</v>
      </c>
      <c r="E24" s="3"/>
      <c r="F24" s="3"/>
      <c r="G24" s="3"/>
      <c r="H24" s="3"/>
    </row>
    <row r="25" spans="1:11" x14ac:dyDescent="0.25">
      <c r="A25" s="2" t="s">
        <v>54</v>
      </c>
      <c r="B25" s="3"/>
      <c r="C25" s="3">
        <f t="shared" si="2"/>
        <v>2850000</v>
      </c>
      <c r="D25" s="17">
        <v>2850000</v>
      </c>
      <c r="E25" s="3"/>
      <c r="F25" s="3"/>
      <c r="G25" s="3"/>
      <c r="H25" s="3"/>
    </row>
    <row r="26" spans="1:11" x14ac:dyDescent="0.25">
      <c r="A26" s="5" t="s">
        <v>26</v>
      </c>
      <c r="B26" s="7">
        <v>5000000</v>
      </c>
      <c r="C26" s="7">
        <f>D26-B26</f>
        <v>300000</v>
      </c>
      <c r="D26" s="18">
        <f>SUM(D27:D28)</f>
        <v>5300000</v>
      </c>
      <c r="E26" s="4" t="s">
        <v>27</v>
      </c>
      <c r="F26" s="7">
        <v>193498565</v>
      </c>
      <c r="G26" s="7">
        <f t="shared" si="1"/>
        <v>89593000</v>
      </c>
      <c r="H26" s="7">
        <f>SUM(H19:H23)</f>
        <v>283091565</v>
      </c>
      <c r="J26" s="14"/>
      <c r="K26" s="14"/>
    </row>
    <row r="27" spans="1:11" x14ac:dyDescent="0.25">
      <c r="A27" s="2" t="s">
        <v>28</v>
      </c>
      <c r="B27" s="3">
        <v>1000000</v>
      </c>
      <c r="C27" s="3">
        <v>0</v>
      </c>
      <c r="D27" s="17">
        <v>1000000</v>
      </c>
      <c r="E27" s="3" t="s">
        <v>29</v>
      </c>
      <c r="F27" s="3">
        <v>0</v>
      </c>
      <c r="G27" s="3">
        <f t="shared" si="1"/>
        <v>0</v>
      </c>
      <c r="H27" s="3">
        <v>0</v>
      </c>
    </row>
    <row r="28" spans="1:11" x14ac:dyDescent="0.25">
      <c r="A28" s="2" t="s">
        <v>30</v>
      </c>
      <c r="B28" s="3">
        <v>4000000</v>
      </c>
      <c r="C28" s="3">
        <v>300000</v>
      </c>
      <c r="D28" s="17">
        <v>4300000</v>
      </c>
      <c r="E28" s="3" t="s">
        <v>31</v>
      </c>
      <c r="F28" s="3">
        <v>0</v>
      </c>
      <c r="G28" s="3">
        <f t="shared" si="1"/>
        <v>0</v>
      </c>
      <c r="H28" s="3">
        <v>0</v>
      </c>
    </row>
    <row r="29" spans="1:11" x14ac:dyDescent="0.25">
      <c r="A29" s="6" t="s">
        <v>32</v>
      </c>
      <c r="B29" s="8">
        <v>230472534</v>
      </c>
      <c r="C29" s="8">
        <v>0</v>
      </c>
      <c r="D29" s="20">
        <v>217152533</v>
      </c>
      <c r="E29" s="3" t="s">
        <v>33</v>
      </c>
      <c r="F29" s="3">
        <v>0</v>
      </c>
      <c r="G29" s="3">
        <f t="shared" si="1"/>
        <v>0</v>
      </c>
      <c r="H29" s="3">
        <v>0</v>
      </c>
    </row>
    <row r="30" spans="1:11" x14ac:dyDescent="0.25">
      <c r="A30" s="2" t="s">
        <v>34</v>
      </c>
      <c r="B30" s="3">
        <v>230472534</v>
      </c>
      <c r="C30" s="3">
        <f>D30-B30</f>
        <v>-13320001</v>
      </c>
      <c r="D30" s="17">
        <f>SUM(D31:D34)</f>
        <v>217152533</v>
      </c>
      <c r="E30" s="3" t="s">
        <v>35</v>
      </c>
      <c r="F30" s="3">
        <v>0</v>
      </c>
      <c r="G30" s="3">
        <f t="shared" si="1"/>
        <v>0</v>
      </c>
      <c r="H30" s="3">
        <v>0</v>
      </c>
    </row>
    <row r="31" spans="1:11" x14ac:dyDescent="0.25">
      <c r="A31" s="2" t="s">
        <v>36</v>
      </c>
      <c r="B31" s="3">
        <v>13700000</v>
      </c>
      <c r="C31" s="3">
        <f>D31-B31</f>
        <v>1300000</v>
      </c>
      <c r="D31" s="17">
        <v>15000000</v>
      </c>
      <c r="E31" s="3" t="s">
        <v>37</v>
      </c>
      <c r="F31" s="3">
        <v>0</v>
      </c>
      <c r="G31" s="3">
        <f t="shared" si="1"/>
        <v>0</v>
      </c>
      <c r="H31" s="3">
        <v>0</v>
      </c>
    </row>
    <row r="32" spans="1:11" x14ac:dyDescent="0.25">
      <c r="A32" s="2" t="s">
        <v>38</v>
      </c>
      <c r="B32" s="3">
        <v>97893636</v>
      </c>
      <c r="C32" s="3">
        <v>-14620001</v>
      </c>
      <c r="D32" s="17">
        <v>83273635</v>
      </c>
      <c r="E32" s="3"/>
      <c r="F32" s="3"/>
      <c r="G32" s="3">
        <f t="shared" si="1"/>
        <v>0</v>
      </c>
      <c r="H32" s="3"/>
    </row>
    <row r="33" spans="1:11" x14ac:dyDescent="0.25">
      <c r="A33" s="2" t="s">
        <v>39</v>
      </c>
      <c r="B33" s="3">
        <v>48738699</v>
      </c>
      <c r="C33" s="3">
        <v>0</v>
      </c>
      <c r="D33" s="17">
        <f t="shared" ref="D33:D34" si="3">B33+C33</f>
        <v>48738699</v>
      </c>
      <c r="E33" s="3"/>
      <c r="F33" s="3"/>
      <c r="G33" s="3">
        <f t="shared" si="1"/>
        <v>0</v>
      </c>
      <c r="H33" s="3"/>
    </row>
    <row r="34" spans="1:11" x14ac:dyDescent="0.25">
      <c r="A34" s="2" t="s">
        <v>49</v>
      </c>
      <c r="B34" s="3">
        <v>70140199</v>
      </c>
      <c r="C34" s="3">
        <v>0</v>
      </c>
      <c r="D34" s="17">
        <f t="shared" si="3"/>
        <v>70140199</v>
      </c>
      <c r="E34" s="3"/>
      <c r="F34" s="3"/>
      <c r="G34" s="3">
        <f t="shared" si="1"/>
        <v>0</v>
      </c>
      <c r="H34" s="3"/>
    </row>
    <row r="35" spans="1:11" x14ac:dyDescent="0.25">
      <c r="A35" s="6" t="s">
        <v>40</v>
      </c>
      <c r="B35" s="19"/>
      <c r="C35" s="19">
        <v>89135000</v>
      </c>
      <c r="D35" s="21">
        <v>89135000</v>
      </c>
      <c r="E35" s="3"/>
      <c r="F35" s="3"/>
      <c r="G35" s="3">
        <f t="shared" si="1"/>
        <v>0</v>
      </c>
      <c r="H35" s="3"/>
    </row>
    <row r="36" spans="1:11" x14ac:dyDescent="0.25">
      <c r="A36" s="2" t="s">
        <v>41</v>
      </c>
      <c r="B36" s="3"/>
      <c r="C36" s="3"/>
      <c r="D36" s="17"/>
      <c r="E36" s="3" t="s">
        <v>42</v>
      </c>
      <c r="F36" s="3"/>
      <c r="G36" s="3">
        <f t="shared" si="1"/>
        <v>0</v>
      </c>
      <c r="H36" s="3"/>
    </row>
    <row r="37" spans="1:11" x14ac:dyDescent="0.25">
      <c r="A37" s="2" t="s">
        <v>43</v>
      </c>
      <c r="B37" s="3"/>
      <c r="C37" s="3"/>
      <c r="D37" s="17"/>
      <c r="E37" s="4" t="s">
        <v>44</v>
      </c>
      <c r="F37" s="7">
        <v>12661653</v>
      </c>
      <c r="G37" s="7">
        <f t="shared" si="1"/>
        <v>0</v>
      </c>
      <c r="H37" s="7">
        <v>12661653</v>
      </c>
      <c r="J37" s="14"/>
      <c r="K37" s="16"/>
    </row>
    <row r="38" spans="1:11" x14ac:dyDescent="0.25">
      <c r="A38" s="6" t="s">
        <v>56</v>
      </c>
      <c r="B38" s="19"/>
      <c r="C38" s="19">
        <v>500000</v>
      </c>
      <c r="D38" s="21">
        <v>500000</v>
      </c>
      <c r="E38" s="3"/>
      <c r="F38" s="9"/>
      <c r="G38" s="9">
        <f t="shared" si="1"/>
        <v>0</v>
      </c>
      <c r="H38" s="9"/>
    </row>
    <row r="39" spans="1:11" x14ac:dyDescent="0.25">
      <c r="A39" s="10" t="s">
        <v>52</v>
      </c>
      <c r="B39" s="8">
        <v>3151483</v>
      </c>
      <c r="C39" s="8">
        <v>0</v>
      </c>
      <c r="D39" s="20">
        <v>3151483</v>
      </c>
      <c r="E39" s="4" t="s">
        <v>45</v>
      </c>
      <c r="F39" s="7">
        <v>12661653</v>
      </c>
      <c r="G39" s="7">
        <f t="shared" si="1"/>
        <v>0</v>
      </c>
      <c r="H39" s="7">
        <v>12661653</v>
      </c>
    </row>
    <row r="40" spans="1:11" x14ac:dyDescent="0.25">
      <c r="A40" s="5" t="s">
        <v>46</v>
      </c>
      <c r="B40" s="7">
        <v>247728137</v>
      </c>
      <c r="C40" s="7">
        <v>0</v>
      </c>
      <c r="D40" s="18">
        <f>48522+247679615</f>
        <v>247728137</v>
      </c>
      <c r="E40" s="3"/>
      <c r="F40" s="9"/>
      <c r="G40" s="9">
        <f t="shared" si="1"/>
        <v>0</v>
      </c>
      <c r="H40" s="9"/>
    </row>
    <row r="41" spans="1:11" ht="15.75" thickBot="1" x14ac:dyDescent="0.3">
      <c r="A41" s="11" t="s">
        <v>47</v>
      </c>
      <c r="B41" s="12">
        <f>B18+B19+B26+B29+B40+B39</f>
        <v>721688910</v>
      </c>
      <c r="C41" s="12">
        <v>91054850</v>
      </c>
      <c r="D41" s="22">
        <f>D18+D19+D26+D29+D35+D39+D40+D38</f>
        <v>812743760</v>
      </c>
      <c r="E41" s="13" t="s">
        <v>48</v>
      </c>
      <c r="F41" s="12">
        <v>721688910</v>
      </c>
      <c r="G41" s="12">
        <f t="shared" si="1"/>
        <v>91054850</v>
      </c>
      <c r="H41" s="12">
        <f>H15+H18+H26+H37</f>
        <v>812743760</v>
      </c>
    </row>
  </sheetData>
  <mergeCells count="5">
    <mergeCell ref="E3:G3"/>
    <mergeCell ref="A9:D9"/>
    <mergeCell ref="E9:H9"/>
    <mergeCell ref="A1:H1"/>
    <mergeCell ref="A4:H7"/>
  </mergeCells>
  <phoneticPr fontId="3" type="noConversion"/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2020-11-23T12:57:37Z</dcterms:modified>
</cp:coreProperties>
</file>