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5. Hivatal\07. Márokföld\02. Rendeletek\2018\"/>
    </mc:Choice>
  </mc:AlternateContent>
  <bookViews>
    <workbookView xWindow="480" yWindow="120" windowWidth="15195" windowHeight="11640"/>
  </bookViews>
  <sheets>
    <sheet name="1. Mérlegszerű" sheetId="10" r:id="rId1"/>
    <sheet name="2,a Elemi bevételek" sheetId="1" state="hidden" r:id="rId2"/>
    <sheet name="2,b Elemi kiadások" sheetId="2" r:id="rId3"/>
    <sheet name="3. Állami tám." sheetId="11" state="hidden" r:id="rId4"/>
    <sheet name="4,a Műk. mérleg" sheetId="8" r:id="rId5"/>
    <sheet name="4,b Beruh. mérleg" sheetId="9" state="hidden" r:id="rId6"/>
    <sheet name="5. Likviditási terv" sheetId="19" r:id="rId7"/>
    <sheet name="6. Közvetett támogatás" sheetId="25" state="hidden" r:id="rId8"/>
    <sheet name="7. Többéves döntések" sheetId="24" state="hidden" r:id="rId9"/>
    <sheet name="8. Adósságot kel. ügyletek" sheetId="21" state="hidden" r:id="rId10"/>
    <sheet name="9. Felhalmozás" sheetId="26" state="hidden" r:id="rId11"/>
    <sheet name="10. Tartalékok" sheetId="27" state="hidden" r:id="rId12"/>
  </sheets>
  <definedNames>
    <definedName name="_xlnm.Print_Area" localSheetId="0">'1. Mérlegszerű'!$A$1:$J$41</definedName>
    <definedName name="_xlnm.Print_Area" localSheetId="1">'2,a Elemi bevételek'!$A$1:$E$49</definedName>
    <definedName name="_xlnm.Print_Area" localSheetId="2">'2,b Elemi kiadások'!$A$1:$E$70</definedName>
    <definedName name="_xlnm.Print_Area" localSheetId="3">'3. Állami tám.'!$A$1:$G$46</definedName>
    <definedName name="_xlnm.Print_Area" localSheetId="6">'5. Likviditási terv'!$A$1:$O$24</definedName>
    <definedName name="_xlnm.Print_Area" localSheetId="10">'9. Felhalmozás'!$C$1:$F$22</definedName>
  </definedNames>
  <calcPr calcId="152511"/>
</workbook>
</file>

<file path=xl/calcChain.xml><?xml version="1.0" encoding="utf-8"?>
<calcChain xmlns="http://schemas.openxmlformats.org/spreadsheetml/2006/main">
  <c r="H30" i="8" l="1"/>
  <c r="I30" i="8"/>
  <c r="H29" i="8"/>
  <c r="I29" i="8"/>
  <c r="D30" i="8"/>
  <c r="E30" i="8"/>
  <c r="D29" i="8"/>
  <c r="E29" i="8"/>
  <c r="I28" i="8"/>
  <c r="H27" i="8"/>
  <c r="I27" i="8"/>
  <c r="H15" i="8"/>
  <c r="H28" i="8" s="1"/>
  <c r="I15" i="8"/>
  <c r="D27" i="8"/>
  <c r="E27" i="8"/>
  <c r="D16" i="8"/>
  <c r="E16" i="8"/>
  <c r="D15" i="8"/>
  <c r="D28" i="8" s="1"/>
  <c r="E15" i="8"/>
  <c r="E28" i="8" s="1"/>
  <c r="C31" i="25" l="1"/>
  <c r="G39" i="11"/>
  <c r="G38" i="11"/>
  <c r="E27" i="11"/>
  <c r="F27" i="11"/>
  <c r="G27" i="11"/>
  <c r="G8" i="11"/>
  <c r="O6" i="19"/>
  <c r="O7" i="19"/>
  <c r="O8" i="19"/>
  <c r="O9" i="19"/>
  <c r="O10" i="19"/>
  <c r="O11" i="19"/>
  <c r="O12" i="19"/>
  <c r="E27" i="1"/>
  <c r="C27" i="1"/>
  <c r="D27" i="1"/>
  <c r="D28" i="10"/>
  <c r="E28" i="10"/>
  <c r="D62" i="2"/>
  <c r="E62" i="2"/>
  <c r="D45" i="2"/>
  <c r="E45" i="2"/>
  <c r="D21" i="2"/>
  <c r="E21" i="2"/>
  <c r="D7" i="2"/>
  <c r="E7" i="2"/>
  <c r="D45" i="1"/>
  <c r="E45" i="1"/>
  <c r="D19" i="1"/>
  <c r="E19" i="1"/>
  <c r="D7" i="1"/>
  <c r="E7" i="1"/>
  <c r="I35" i="10"/>
  <c r="J35" i="10"/>
  <c r="I28" i="10"/>
  <c r="J28" i="10"/>
  <c r="I14" i="10"/>
  <c r="I18" i="10" s="1"/>
  <c r="J14" i="10"/>
  <c r="J18" i="10" s="1"/>
  <c r="D35" i="10"/>
  <c r="E35" i="10"/>
  <c r="D14" i="10"/>
  <c r="D18" i="10" s="1"/>
  <c r="E14" i="10"/>
  <c r="E18" i="10" s="1"/>
  <c r="D13" i="27"/>
  <c r="F19" i="26"/>
  <c r="D19" i="26"/>
  <c r="E12" i="24"/>
  <c r="G12" i="24"/>
  <c r="D27" i="11"/>
  <c r="C45" i="2"/>
  <c r="D39" i="11"/>
  <c r="C62" i="2"/>
  <c r="H35" i="10"/>
  <c r="C19" i="1"/>
  <c r="H28" i="10"/>
  <c r="C28" i="10"/>
  <c r="H14" i="10"/>
  <c r="H18" i="10" s="1"/>
  <c r="C14" i="10"/>
  <c r="C18" i="10" s="1"/>
  <c r="E23" i="19"/>
  <c r="F23" i="19"/>
  <c r="G23" i="19"/>
  <c r="I23" i="19"/>
  <c r="J23" i="19"/>
  <c r="K23" i="19"/>
  <c r="L23" i="19"/>
  <c r="N23" i="19"/>
  <c r="D23" i="19"/>
  <c r="F35" i="21"/>
  <c r="D31" i="25"/>
  <c r="E11" i="21"/>
  <c r="H14" i="24"/>
  <c r="F18" i="21"/>
  <c r="F19" i="21"/>
  <c r="F20" i="21"/>
  <c r="F21" i="21"/>
  <c r="F22" i="21"/>
  <c r="C23" i="21"/>
  <c r="D23" i="21"/>
  <c r="E23" i="21"/>
  <c r="M13" i="19"/>
  <c r="M23" i="19"/>
  <c r="C13" i="19"/>
  <c r="H23" i="19"/>
  <c r="D13" i="19"/>
  <c r="E13" i="19"/>
  <c r="F13" i="19"/>
  <c r="G13" i="19"/>
  <c r="H13" i="19"/>
  <c r="I13" i="19"/>
  <c r="J13" i="19"/>
  <c r="K13" i="19"/>
  <c r="L13" i="19"/>
  <c r="N13" i="19"/>
  <c r="O15" i="19"/>
  <c r="O20" i="19"/>
  <c r="O22" i="19"/>
  <c r="O16" i="19"/>
  <c r="O17" i="19"/>
  <c r="O18" i="19"/>
  <c r="O19" i="19"/>
  <c r="O21" i="19"/>
  <c r="C23" i="19"/>
  <c r="D38" i="11"/>
  <c r="G35" i="11"/>
  <c r="D8" i="11"/>
  <c r="D35" i="11"/>
  <c r="C35" i="10"/>
  <c r="C37" i="10" s="1"/>
  <c r="E14" i="9"/>
  <c r="C14" i="9"/>
  <c r="C45" i="1"/>
  <c r="C21" i="2"/>
  <c r="C7" i="2"/>
  <c r="C5" i="9"/>
  <c r="C15" i="8"/>
  <c r="G15" i="8"/>
  <c r="C16" i="8"/>
  <c r="C21" i="8"/>
  <c r="G27" i="8"/>
  <c r="C15" i="9"/>
  <c r="C21" i="9"/>
  <c r="E27" i="9"/>
  <c r="C7" i="1"/>
  <c r="E5" i="9"/>
  <c r="E29" i="9" l="1"/>
  <c r="C29" i="8"/>
  <c r="H37" i="10"/>
  <c r="H39" i="10" s="1"/>
  <c r="D42" i="11"/>
  <c r="G42" i="11"/>
  <c r="H13" i="24"/>
  <c r="H12" i="24" s="1"/>
  <c r="C61" i="2"/>
  <c r="C66" i="2" s="1"/>
  <c r="C44" i="1"/>
  <c r="C49" i="1" s="1"/>
  <c r="D37" i="10"/>
  <c r="D39" i="10" s="1"/>
  <c r="J37" i="10"/>
  <c r="J39" i="10" s="1"/>
  <c r="C27" i="8"/>
  <c r="C30" i="8" s="1"/>
  <c r="C27" i="9"/>
  <c r="C28" i="9" s="1"/>
  <c r="D44" i="11"/>
  <c r="D46" i="11" s="1"/>
  <c r="F23" i="21"/>
  <c r="I37" i="10"/>
  <c r="I39" i="10" s="1"/>
  <c r="G44" i="11"/>
  <c r="G46" i="11" s="1"/>
  <c r="D15" i="24"/>
  <c r="D61" i="2"/>
  <c r="D66" i="2" s="1"/>
  <c r="H10" i="24"/>
  <c r="E61" i="2"/>
  <c r="E66" i="2" s="1"/>
  <c r="C29" i="9"/>
  <c r="C30" i="9" s="1"/>
  <c r="E15" i="24"/>
  <c r="E28" i="9"/>
  <c r="O13" i="19"/>
  <c r="E44" i="1"/>
  <c r="E49" i="1" s="1"/>
  <c r="D44" i="1"/>
  <c r="D49" i="1" s="1"/>
  <c r="E37" i="10"/>
  <c r="E39" i="10" s="1"/>
  <c r="H11" i="24"/>
  <c r="O23" i="19"/>
  <c r="C24" i="19"/>
  <c r="D5" i="19" s="1"/>
  <c r="G28" i="8"/>
  <c r="C39" i="10"/>
  <c r="C28" i="8"/>
  <c r="G29" i="8"/>
  <c r="G15" i="24"/>
  <c r="H15" i="24" l="1"/>
  <c r="G30" i="8"/>
  <c r="D24" i="19"/>
  <c r="E5" i="19" s="1"/>
  <c r="E24" i="19" s="1"/>
  <c r="F5" i="19" s="1"/>
  <c r="F24" i="19" s="1"/>
  <c r="G5" i="19" s="1"/>
  <c r="G24" i="19" s="1"/>
  <c r="H5" i="19" s="1"/>
  <c r="H24" i="19" s="1"/>
  <c r="I5" i="19" s="1"/>
  <c r="I24" i="19" s="1"/>
  <c r="J5" i="19" s="1"/>
  <c r="J24" i="19" s="1"/>
  <c r="K5" i="19" s="1"/>
  <c r="K24" i="19" s="1"/>
  <c r="L5" i="19" s="1"/>
  <c r="L24" i="19" s="1"/>
  <c r="M5" i="19" s="1"/>
  <c r="M24" i="19" s="1"/>
  <c r="N5" i="19" s="1"/>
  <c r="N24" i="19" s="1"/>
</calcChain>
</file>

<file path=xl/sharedStrings.xml><?xml version="1.0" encoding="utf-8"?>
<sst xmlns="http://schemas.openxmlformats.org/spreadsheetml/2006/main" count="1041" uniqueCount="566">
  <si>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</si>
  <si>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</si>
  <si>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</si>
  <si>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</si>
  <si>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</si>
  <si>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</si>
  <si>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</si>
  <si>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</si>
  <si>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</si>
  <si>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</si>
  <si>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</si>
  <si>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</si>
  <si>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</si>
  <si>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</si>
  <si>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</si>
  <si>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</si>
  <si>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</si>
  <si>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</si>
  <si>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</si>
  <si>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</si>
  <si>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</si>
  <si>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</si>
  <si>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</si>
  <si>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</si>
  <si>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</si>
  <si>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</si>
  <si>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</si>
  <si>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</si>
  <si>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</si>
  <si>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</si>
  <si>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</si>
  <si>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</si>
  <si>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</si>
  <si>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</si>
  <si>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</si>
  <si>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</si>
  <si>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</si>
  <si>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</si>
  <si>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</si>
  <si>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</si>
  <si>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</si>
  <si>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</si>
  <si>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</si>
  <si>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</si>
  <si>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</si>
  <si>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</si>
  <si>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</si>
  <si>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</si>
  <si>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</si>
  <si>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</si>
  <si>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</si>
  <si>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</si>
  <si>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</si>
  <si>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</si>
  <si>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</si>
  <si>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</si>
  <si>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</si>
  <si>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</si>
  <si>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</si>
  <si>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</si>
  <si>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</si>
  <si>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</si>
  <si>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</si>
  <si>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</si>
  <si>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</si>
  <si>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</si>
  <si>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</si>
  <si>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</si>
  <si>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</si>
  <si>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</si>
  <si>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</si>
  <si>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</si>
  <si>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</si>
  <si>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</si>
  <si>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</si>
  <si>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</si>
  <si>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</si>
  <si>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</si>
  <si>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</si>
  <si>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</si>
  <si>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</si>
  <si>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</si>
  <si>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</si>
  <si>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</si>
  <si>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</si>
  <si>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</si>
  <si>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</si>
  <si>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</si>
  <si>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</si>
  <si>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</si>
  <si>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</si>
  <si>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</si>
  <si>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</si>
  <si>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</si>
  <si>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</si>
  <si>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</si>
  <si>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</si>
  <si>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</si>
  <si>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</si>
  <si>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</si>
  <si>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</si>
  <si>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</si>
  <si>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</si>
  <si>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</si>
  <si>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</si>
  <si>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</si>
  <si>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</si>
  <si>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</si>
  <si>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</si>
  <si>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</si>
  <si>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</si>
  <si>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</si>
  <si>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</si>
  <si>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</si>
  <si>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</si>
  <si>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</si>
  <si>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</si>
  <si>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</si>
  <si>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</si>
  <si>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</si>
  <si>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</si>
  <si>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</si>
  <si>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</si>
  <si>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</si>
  <si>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</si>
  <si>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</si>
  <si>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</si>
  <si>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</si>
  <si>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</si>
  <si>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</si>
  <si>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</si>
  <si>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</si>
  <si>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</si>
  <si>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</si>
  <si>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</si>
  <si>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</si>
  <si>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</si>
  <si>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</si>
  <si>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</si>
  <si>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</si>
  <si>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</si>
  <si>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</si>
  <si>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</si>
  <si>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</si>
  <si>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</si>
  <si>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</si>
  <si>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</si>
  <si>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</si>
  <si>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</si>
  <si>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</si>
  <si>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</si>
  <si>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</si>
  <si>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</si>
  <si>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</si>
  <si>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</si>
  <si>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</si>
  <si>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</si>
  <si>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</si>
  <si>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</si>
  <si>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</si>
  <si>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</si>
  <si>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</si>
  <si>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</si>
  <si>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</si>
  <si>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</si>
  <si>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</si>
  <si>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</si>
  <si>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</si>
  <si>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</si>
  <si>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</si>
  <si>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</si>
  <si>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</si>
  <si>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</si>
  <si>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</si>
  <si>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</si>
  <si>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</si>
  <si>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</si>
  <si>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</si>
  <si>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</si>
  <si>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</si>
  <si>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</si>
  <si>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</si>
  <si>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</si>
  <si>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</si>
  <si>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</si>
  <si>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</si>
  <si>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</si>
  <si>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</si>
  <si>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</si>
  <si>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</si>
  <si>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</si>
  <si>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</si>
  <si>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</si>
  <si>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</si>
  <si>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</si>
  <si>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</si>
  <si>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</si>
  <si>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</si>
  <si>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</si>
  <si>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</si>
  <si>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</si>
  <si>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</si>
  <si>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</si>
  <si>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</si>
  <si>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</si>
  <si>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</si>
  <si>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</si>
  <si>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</si>
  <si>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</si>
  <si>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</si>
  <si>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</si>
  <si>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</si>
  <si>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</si>
  <si>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</si>
  <si>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</si>
  <si>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</si>
  <si>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</si>
  <si>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</si>
  <si>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</si>
  <si>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</si>
  <si>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</si>
  <si>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</si>
  <si>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</si>
  <si>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</si>
  <si>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</si>
  <si>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</si>
  <si>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</si>
  <si>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</si>
  <si>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</si>
  <si>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</si>
  <si>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</si>
  <si>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</si>
  <si>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</si>
  <si>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</si>
  <si>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</si>
  <si>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</si>
  <si>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</si>
  <si>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</si>
  <si>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</si>
  <si>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</si>
  <si>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</si>
  <si>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</si>
  <si>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</si>
  <si>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</si>
  <si>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</si>
  <si>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</si>
  <si>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</si>
  <si>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</si>
  <si>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</si>
  <si>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</si>
  <si>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</si>
  <si>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</si>
  <si>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</si>
  <si>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</si>
  <si>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</si>
  <si>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</si>
  <si>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</si>
  <si>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</si>
  <si>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</si>
  <si>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</si>
  <si>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</si>
  <si>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</si>
  <si>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</si>
  <si>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</si>
  <si>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</si>
  <si>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</si>
  <si>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</si>
  <si>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</si>
  <si>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</si>
  <si>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</si>
  <si>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</si>
  <si>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</si>
  <si>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</si>
  <si>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</si>
  <si>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</si>
  <si>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</si>
  <si>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</si>
  <si>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</si>
  <si>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</si>
  <si>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</si>
  <si>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</si>
  <si>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</si>
  <si>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</si>
  <si>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</si>
  <si>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</si>
  <si>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</si>
  <si>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</si>
  <si>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</si>
  <si>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</si>
  <si>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</si>
  <si>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</si>
  <si>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</si>
  <si>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</si>
  <si>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</si>
  <si>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</si>
  <si>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</si>
  <si>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</si>
  <si>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</si>
  <si>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</si>
  <si>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</si>
  <si>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</si>
  <si>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</si>
  <si>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</si>
  <si>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</si>
  <si>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</si>
  <si>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</si>
  <si>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</si>
  <si>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</si>
  <si>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</si>
  <si>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</si>
  <si>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</si>
  <si>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</si>
  <si>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</si>
  <si>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</si>
  <si>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</si>
  <si>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</si>
  <si>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</si>
  <si>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</si>
  <si>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</si>
  <si>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</si>
  <si>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</si>
  <si>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</si>
  <si>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</si>
  <si>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</si>
  <si>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</si>
  <si>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</si>
  <si>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</si>
  <si>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</si>
  <si>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</si>
  <si>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</si>
  <si>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</si>
  <si>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</si>
  <si>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</si>
  <si>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</si>
  <si>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</si>
  <si>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</si>
  <si>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</si>
  <si>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</si>
  <si>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</si>
  <si>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</si>
  <si>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</si>
  <si>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</si>
  <si>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</si>
  <si>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</si>
  <si>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</si>
  <si>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</si>
  <si>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</si>
  <si>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</si>
  <si>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</si>
  <si>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</si>
  <si>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</si>
  <si>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</si>
  <si>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</si>
  <si>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</si>
  <si>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</si>
  <si>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</si>
  <si>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</si>
  <si>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</si>
  <si>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</si>
  <si>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</si>
  <si>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</si>
  <si>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</si>
  <si>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</si>
  <si>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</si>
  <si>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</si>
  <si>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</si>
  <si>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</si>
  <si>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</si>
  <si>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</si>
  <si>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</si>
  <si>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</si>
  <si>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</si>
  <si>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</si>
  <si>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</si>
  <si>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</si>
  <si>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</si>
  <si>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</si>
  <si>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</si>
  <si>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</si>
  <si>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</si>
  <si>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</si>
  <si>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</si>
  <si>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</si>
  <si>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</si>
  <si>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</si>
  <si>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</si>
  <si>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</si>
  <si>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</si>
  <si>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</si>
  <si>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</si>
  <si>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</si>
  <si>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</si>
  <si>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</si>
  <si>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</si>
  <si>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</si>
  <si>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</si>
  <si>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</si>
  <si>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</si>
  <si>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</si>
  <si>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</si>
  <si>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</si>
  <si>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</si>
  <si>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</si>
  <si>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</si>
  <si>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</si>
  <si>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</si>
  <si>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</si>
  <si>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</si>
  <si>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</si>
  <si>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</si>
  <si>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</si>
  <si>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</si>
  <si>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</si>
  <si>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</si>
  <si>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</si>
  <si>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</si>
  <si>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</si>
  <si>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</si>
  <si>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</si>
  <si>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</si>
  <si>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</si>
  <si>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</si>
  <si>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</si>
  <si>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</si>
  <si>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</si>
  <si>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</si>
  <si>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</si>
  <si>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</si>
  <si>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</si>
  <si>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</si>
  <si>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</si>
  <si>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</si>
  <si>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</si>
  <si>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</si>
  <si>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</si>
  <si>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</si>
  <si>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</si>
  <si>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</si>
  <si>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</si>
  <si>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</si>
  <si>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</si>
  <si>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</si>
  <si>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</si>
  <si>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</si>
  <si>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</si>
  <si>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</si>
  <si>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</si>
  <si>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</si>
  <si>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</si>
  <si>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</si>
  <si>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</si>
  <si>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</si>
  <si>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</si>
  <si>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</si>
  <si>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</si>
  <si>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</si>
  <si>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</si>
  <si>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</si>
  <si>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</si>
  <si>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</si>
  <si>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</si>
  <si>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</si>
  <si>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</si>
  <si>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</si>
  <si>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</si>
  <si>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</si>
  <si>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</si>
  <si>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</si>
  <si>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7. számú melléklet</t>
  </si>
  <si>
    <t>8. számú melléklet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</si>
  <si>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</si>
  <si>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</si>
  <si>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</si>
  <si>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</si>
  <si>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</si>
  <si>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</si>
  <si>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</si>
  <si>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</si>
  <si>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</si>
  <si>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</si>
  <si>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</si>
  <si>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</si>
  <si>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</si>
  <si>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</si>
  <si>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3. számú melléklet</t>
  </si>
  <si>
    <t>4,b melléklet</t>
  </si>
  <si>
    <t>Márokföld Község Önkormányzata által adott közvetett támogatások
(kedvezmények)</t>
  </si>
  <si>
    <t>6. számú melléklet</t>
  </si>
  <si>
    <t xml:space="preserve"> Adatok Ft-ban</t>
  </si>
  <si>
    <t>Márokföld Község Önkormányzata többéves kihatással járó döntések számszerűsítése évenkénti bontásban és összesítve célok szerint</t>
  </si>
  <si>
    <t>2018.</t>
  </si>
  <si>
    <t>B811.</t>
  </si>
  <si>
    <t>K911.</t>
  </si>
  <si>
    <t>Szociális ágazati pótlék</t>
  </si>
  <si>
    <t>ÖSSZESEN:</t>
  </si>
  <si>
    <t>Államháztartási megelőlegezések visszafizetése</t>
  </si>
  <si>
    <t>2019.</t>
  </si>
  <si>
    <t>Felhalmozási jellegű bevételek és kiadások</t>
  </si>
  <si>
    <t>9. számú melléklet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</si>
  <si>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</si>
  <si>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</si>
  <si>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</si>
  <si>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</si>
  <si>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</si>
  <si>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</si>
  <si>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</si>
  <si>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</si>
  <si>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</si>
  <si>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</si>
  <si>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</si>
  <si>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</si>
  <si>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</si>
  <si>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</si>
  <si>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</si>
  <si>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</si>
  <si>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</si>
  <si>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</si>
  <si>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</si>
  <si>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</si>
  <si>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</si>
  <si>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</si>
  <si>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</si>
  <si>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</si>
  <si>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</si>
  <si>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</si>
  <si>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</si>
  <si>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</si>
  <si>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Tervezett közfoglalkoztatotti létszám:</t>
  </si>
  <si>
    <t>ebből részmunkaidős: (megbízási díjas)</t>
  </si>
  <si>
    <t>2020.</t>
  </si>
  <si>
    <t>B401.</t>
  </si>
  <si>
    <t>Készletértékesítés ellenértéke</t>
  </si>
  <si>
    <t>Turizmusfejlesztéssel kapcsolatos felújítás.</t>
  </si>
  <si>
    <t>2018. ÉVI MŰKÖDÉSI ÉS FELHALMOZÁSI CÉLÚ BEVÉTELEI ÉS KIADÁSAI</t>
  </si>
  <si>
    <t>Eredeti előirányzat 2018.</t>
  </si>
  <si>
    <t>2017.évi</t>
  </si>
  <si>
    <t>2018. évi</t>
  </si>
  <si>
    <t>2018. évi előirányzat</t>
  </si>
  <si>
    <t>MÁROKFÖLD KÖZSÉG ÖNKORMÁNYZATA 2018. ÉVI ELŐIRÁNYZAT FELHASZNÁLÁSI ÜTEMTERVE</t>
  </si>
  <si>
    <t>2018.előtti kifizetés</t>
  </si>
  <si>
    <t>Márokföld Község Önkormányzata adósságot keletkeztető 2018. évi fejlesztési céljai, az ügyletekből és kezességvállalásokból fennálló kötelezettségei, valamint azok fedezetéül szolgáló saját bevételek</t>
  </si>
  <si>
    <t>1, 2018. évi adósságkeletkeztető fejlesztési célok</t>
  </si>
  <si>
    <t>2021.</t>
  </si>
  <si>
    <t>2018. évi eredeti előirányzat</t>
  </si>
  <si>
    <t>MÁROKFÖLD KÖZSÉG ÖNKORMÁNYZATA 2018. ÉVI TARTALÉKAI</t>
  </si>
  <si>
    <t>2018.évi előirányzat</t>
  </si>
  <si>
    <t>2017.</t>
  </si>
  <si>
    <t>Városgazdálkodással, zöldterület gazdálkodással és a turizmusfejlesztéssel kapcsolatos tárgyi eszközök beszerzése, létesítése.</t>
  </si>
  <si>
    <t>Jogtalanul igénybevett állami támogatás visszafizetése</t>
  </si>
  <si>
    <t>MÁROKFÖLD KÖZSÉG ÖNKORMÁNYZATÁNAK ÁLLAMI HOZZÁJÁRULÁSA 2018. ÉVBEN</t>
  </si>
  <si>
    <t>Módosítás 2018.05.31.</t>
  </si>
  <si>
    <t>Módosított előirányzat 2018.05.31.</t>
  </si>
  <si>
    <t>B411.</t>
  </si>
  <si>
    <t>Módosítás         2018.05.31.</t>
  </si>
  <si>
    <t>Módosított előirányzat        2018.05.31.</t>
  </si>
  <si>
    <t>H</t>
  </si>
  <si>
    <t>I</t>
  </si>
  <si>
    <t>K512.</t>
  </si>
  <si>
    <t>10/2018. (VI. 29.) önkormányzati rendelet 1. melléklete</t>
  </si>
  <si>
    <t>2/2018. (II. 15.) önkormányzati rendelet 1. melléklete</t>
  </si>
  <si>
    <t>10/2018. (VI. 29.) önkormányzati rendelet 2. melléklete</t>
  </si>
  <si>
    <t>2/2018. (II. 15.) önkormányzati rendelet 2,b. melléklete</t>
  </si>
  <si>
    <t>10/2018. (VI. 29.) önkormányzati rendelet 3. melléklete</t>
  </si>
  <si>
    <t>2/2018. (II. 15.) önkormányzati rendelet 4,a. melléklete</t>
  </si>
  <si>
    <t>10/2018. (VI. 29.) önkormányzati rendelet 4. melléklete</t>
  </si>
  <si>
    <t>2/2018. (II. 15.) önkormányzati rendelet 5.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</si>
</sst>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0&quot;.&quot;"/>
  </numFmts>
  <fonts count="106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solid">
        <fgColor theme="0" tint="-0.24997711111789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1" fillId="0" borderId="0"/>
    <xf numFmtId="0" fontId="32" fillId="0" borderId="0"/>
    <xf numFmtId="0" fontId="32" fillId="0" borderId="0"/>
    <xf numFmtId="0" fontId="18" fillId="0" borderId="0"/>
    <xf numFmtId="0" fontId="86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7">
    <xf numFmtId="0" fontId="0" fillId="0" borderId="0" xfId="0"/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5" fontId="19" fillId="0" borderId="0" xfId="89" applyNumberFormat="1" applyFill="1" applyAlignment="1" applyProtection="1">
      <alignment vertical="center" wrapText="1"/>
    </xf>
    <xf numFmtId="165" fontId="65" fillId="0" borderId="0" xfId="89" applyNumberFormat="1" applyFont="1" applyFill="1" applyAlignment="1" applyProtection="1">
      <alignment horizontal="centerContinuous" vertical="center" wrapText="1"/>
    </xf>
    <xf numFmtId="165" fontId="19" fillId="0" borderId="0" xfId="89" applyNumberFormat="1" applyFill="1" applyAlignment="1" applyProtection="1">
      <alignment horizontal="centerContinuous" vertical="center"/>
    </xf>
    <xf numFmtId="165" fontId="19" fillId="0" borderId="0" xfId="89" applyNumberFormat="1" applyFill="1" applyAlignment="1" applyProtection="1">
      <alignment horizontal="center" vertical="center" wrapText="1"/>
    </xf>
    <xf numFmtId="165" fontId="68" fillId="0" borderId="14" xfId="89" applyNumberFormat="1" applyFont="1" applyFill="1" applyBorder="1" applyAlignment="1" applyProtection="1">
      <alignment horizontal="centerContinuous" vertical="center" wrapText="1"/>
    </xf>
    <xf numFmtId="165" fontId="68" fillId="0" borderId="15" xfId="89" applyNumberFormat="1" applyFont="1" applyFill="1" applyBorder="1" applyAlignment="1" applyProtection="1">
      <alignment horizontal="centerContinuous" vertical="center" wrapText="1"/>
    </xf>
    <xf numFmtId="165" fontId="68" fillId="0" borderId="16" xfId="89" applyNumberFormat="1" applyFont="1" applyFill="1" applyBorder="1" applyAlignment="1" applyProtection="1">
      <alignment horizontal="centerContinuous" vertical="center" wrapText="1"/>
    </xf>
    <xf numFmtId="165" fontId="63" fillId="0" borderId="0" xfId="89" applyNumberFormat="1" applyFont="1" applyFill="1" applyAlignment="1" applyProtection="1">
      <alignment horizontal="center" vertical="center" wrapText="1"/>
    </xf>
    <xf numFmtId="165" fontId="62" fillId="0" borderId="17" xfId="89" applyNumberFormat="1" applyFont="1" applyFill="1" applyBorder="1" applyAlignment="1" applyProtection="1">
      <alignment horizontal="center" vertical="center" wrapText="1"/>
    </xf>
    <xf numFmtId="165" fontId="62" fillId="0" borderId="0" xfId="89" applyNumberFormat="1" applyFont="1" applyFill="1" applyAlignment="1" applyProtection="1">
      <alignment horizontal="center" vertical="center" wrapText="1"/>
    </xf>
    <xf numFmtId="165" fontId="19" fillId="0" borderId="18" xfId="89" applyNumberFormat="1" applyFill="1" applyBorder="1" applyAlignment="1" applyProtection="1">
      <alignment horizontal="left" vertical="center" wrapText="1" indent="1"/>
    </xf>
    <xf numFmtId="165" fontId="19" fillId="0" borderId="20" xfId="89" applyNumberFormat="1" applyFill="1" applyBorder="1" applyAlignment="1" applyProtection="1">
      <alignment horizontal="left" vertical="center" wrapText="1" indent="1"/>
    </xf>
    <xf numFmtId="165" fontId="69" fillId="0" borderId="22" xfId="89" applyNumberFormat="1" applyFont="1" applyFill="1" applyBorder="1" applyAlignment="1" applyProtection="1">
      <alignment horizontal="left" vertical="center" wrapText="1" indent="1"/>
    </xf>
    <xf numFmtId="165" fontId="42" fillId="0" borderId="17" xfId="89" applyNumberFormat="1" applyFont="1" applyFill="1" applyBorder="1" applyAlignment="1" applyProtection="1">
      <alignment horizontal="left" vertical="center" wrapText="1" indent="1"/>
    </xf>
    <xf numFmtId="165" fontId="42" fillId="0" borderId="14" xfId="89" applyNumberFormat="1" applyFont="1" applyFill="1" applyBorder="1" applyAlignment="1" applyProtection="1">
      <alignment horizontal="left" vertical="center" wrapText="1" indent="1"/>
    </xf>
    <xf numFmtId="165" fontId="42" fillId="0" borderId="27" xfId="89" applyNumberFormat="1" applyFont="1" applyFill="1" applyBorder="1" applyAlignment="1" applyProtection="1">
      <alignment horizontal="right" vertical="center" wrapText="1" indent="1"/>
    </xf>
    <xf numFmtId="0" fontId="18" fillId="0" borderId="0" xfId="91"/>
    <xf numFmtId="0" fontId="74" fillId="0" borderId="0" xfId="91" applyFont="1"/>
    <xf numFmtId="0" fontId="18" fillId="0" borderId="0" xfId="91" applyBorder="1"/>
    <xf numFmtId="0" fontId="75" fillId="0" borderId="0" xfId="91" applyFont="1" applyBorder="1"/>
    <xf numFmtId="0" fontId="57" fillId="0" borderId="10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vertical="center"/>
    </xf>
    <xf numFmtId="0" fontId="57" fillId="0" borderId="10" xfId="91" applyFont="1" applyFill="1" applyBorder="1"/>
    <xf numFmtId="0" fontId="77" fillId="0" borderId="31" xfId="85" applyFont="1" applyBorder="1" applyAlignment="1">
      <alignment horizontal="center"/>
    </xf>
    <xf numFmtId="3" fontId="76" fillId="0" borderId="10" xfId="91" applyNumberFormat="1" applyFont="1" applyBorder="1" applyAlignment="1">
      <alignment vertical="center"/>
    </xf>
    <xf numFmtId="0" fontId="56" fillId="0" borderId="31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horizontal="right" vertical="center"/>
    </xf>
    <xf numFmtId="0" fontId="56" fillId="0" borderId="10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vertical="center"/>
    </xf>
    <xf numFmtId="0" fontId="77" fillId="0" borderId="31" xfId="91" applyFont="1" applyBorder="1" applyAlignment="1">
      <alignment horizontal="center" vertical="center"/>
    </xf>
    <xf numFmtId="0" fontId="57" fillId="0" borderId="31" xfId="91" applyFont="1" applyBorder="1" applyAlignment="1">
      <alignment vertical="center"/>
    </xf>
    <xf numFmtId="0" fontId="56" fillId="0" borderId="10" xfId="91" applyFont="1" applyFill="1" applyBorder="1" applyAlignment="1">
      <alignment horizontal="left" vertical="center"/>
    </xf>
    <xf numFmtId="0" fontId="51" fillId="0" borderId="31" xfId="91" applyFont="1" applyBorder="1" applyAlignment="1">
      <alignment vertical="center"/>
    </xf>
    <xf numFmtId="16" fontId="56" fillId="0" borderId="31" xfId="91" applyNumberFormat="1" applyFont="1" applyBorder="1" applyAlignment="1">
      <alignment horizontal="left" vertical="center"/>
    </xf>
    <xf numFmtId="3" fontId="56" fillId="0" borderId="10" xfId="85" applyNumberFormat="1" applyFont="1" applyBorder="1" applyAlignment="1">
      <alignment horizontal="right"/>
    </xf>
    <xf numFmtId="0" fontId="56" fillId="0" borderId="10" xfId="85" applyFont="1" applyBorder="1" applyAlignment="1">
      <alignment horizontal="left"/>
    </xf>
    <xf numFmtId="3" fontId="7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/>
    </xf>
    <xf numFmtId="0" fontId="77" fillId="0" borderId="10" xfId="91" applyFont="1" applyBorder="1" applyAlignment="1">
      <alignment horizontal="left" vertical="center"/>
    </xf>
    <xf numFmtId="3" fontId="77" fillId="0" borderId="10" xfId="91" applyNumberFormat="1" applyFont="1" applyBorder="1" applyAlignment="1">
      <alignment vertical="center"/>
    </xf>
    <xf numFmtId="0" fontId="57" fillId="0" borderId="31" xfId="91" applyFont="1" applyBorder="1" applyAlignment="1">
      <alignment horizontal="center"/>
    </xf>
    <xf numFmtId="0" fontId="57" fillId="0" borderId="33" xfId="91" applyFont="1" applyBorder="1" applyAlignment="1">
      <alignment horizontal="left"/>
    </xf>
    <xf numFmtId="0" fontId="57" fillId="0" borderId="33" xfId="91" applyFont="1" applyBorder="1" applyAlignment="1">
      <alignment horizontal="left" vertical="center"/>
    </xf>
    <xf numFmtId="0" fontId="57" fillId="0" borderId="31" xfId="91" applyFont="1" applyBorder="1" applyAlignment="1">
      <alignment horizontal="center" vertical="center"/>
    </xf>
    <xf numFmtId="3" fontId="56" fillId="0" borderId="21" xfId="91" applyNumberFormat="1" applyFont="1" applyBorder="1" applyAlignment="1">
      <alignment vertical="center"/>
    </xf>
    <xf numFmtId="3" fontId="56" fillId="0" borderId="21" xfId="85" applyNumberFormat="1" applyFont="1" applyBorder="1" applyAlignment="1">
      <alignment horizontal="right"/>
    </xf>
    <xf numFmtId="3" fontId="56" fillId="0" borderId="21" xfId="91" applyNumberFormat="1" applyFont="1" applyBorder="1" applyAlignment="1">
      <alignment horizontal="right" vertical="center"/>
    </xf>
    <xf numFmtId="3" fontId="77" fillId="0" borderId="21" xfId="91" applyNumberFormat="1" applyFont="1" applyBorder="1" applyAlignment="1">
      <alignment horizontal="right" vertical="center"/>
    </xf>
    <xf numFmtId="3" fontId="57" fillId="0" borderId="21" xfId="91" applyNumberFormat="1" applyFont="1" applyBorder="1" applyAlignment="1">
      <alignment horizontal="right" vertical="center"/>
    </xf>
    <xf numFmtId="3" fontId="76" fillId="0" borderId="21" xfId="91" applyNumberFormat="1" applyFont="1" applyBorder="1" applyAlignment="1">
      <alignment vertical="center"/>
    </xf>
    <xf numFmtId="3" fontId="57" fillId="0" borderId="21" xfId="91" applyNumberFormat="1" applyFont="1" applyBorder="1" applyAlignment="1">
      <alignment vertical="center"/>
    </xf>
    <xf numFmtId="3" fontId="77" fillId="0" borderId="21" xfId="91" applyNumberFormat="1" applyFont="1" applyBorder="1" applyAlignment="1">
      <alignment vertical="center"/>
    </xf>
    <xf numFmtId="0" fontId="50" fillId="0" borderId="10" xfId="91" applyFont="1" applyBorder="1" applyAlignment="1">
      <alignment vertical="center"/>
    </xf>
    <xf numFmtId="3" fontId="50" fillId="0" borderId="10" xfId="91" applyNumberFormat="1" applyFont="1" applyBorder="1" applyAlignment="1">
      <alignment vertical="center"/>
    </xf>
    <xf numFmtId="3" fontId="50" fillId="0" borderId="21" xfId="91" applyNumberFormat="1" applyFont="1" applyBorder="1" applyAlignment="1">
      <alignment vertical="center"/>
    </xf>
    <xf numFmtId="0" fontId="57" fillId="0" borderId="33" xfId="91" applyFont="1" applyBorder="1" applyAlignment="1">
      <alignment horizontal="center" vertical="center"/>
    </xf>
    <xf numFmtId="3" fontId="77" fillId="0" borderId="10" xfId="91" applyNumberFormat="1" applyFont="1" applyBorder="1"/>
    <xf numFmtId="3" fontId="77" fillId="0" borderId="21" xfId="91" applyNumberFormat="1" applyFont="1" applyBorder="1"/>
    <xf numFmtId="0" fontId="56" fillId="0" borderId="25" xfId="91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8" fillId="0" borderId="31" xfId="91" applyFont="1" applyBorder="1" applyAlignment="1">
      <alignment vertical="center"/>
    </xf>
    <xf numFmtId="0" fontId="57" fillId="0" borderId="12" xfId="91" applyFont="1" applyBorder="1" applyAlignment="1">
      <alignment horizontal="center" vertical="center"/>
    </xf>
    <xf numFmtId="0" fontId="77" fillId="0" borderId="36" xfId="91" applyFont="1" applyBorder="1" applyAlignment="1">
      <alignment horizontal="center" vertical="center"/>
    </xf>
    <xf numFmtId="0" fontId="57" fillId="0" borderId="36" xfId="91" applyFont="1" applyBorder="1" applyAlignment="1">
      <alignment horizontal="left" vertical="center"/>
    </xf>
    <xf numFmtId="0" fontId="56" fillId="0" borderId="12" xfId="91" applyFont="1" applyBorder="1" applyAlignment="1">
      <alignment horizontal="center" vertical="center"/>
    </xf>
    <xf numFmtId="0" fontId="58" fillId="0" borderId="36" xfId="91" applyFont="1" applyBorder="1" applyAlignment="1">
      <alignment vertical="center"/>
    </xf>
    <xf numFmtId="0" fontId="51" fillId="0" borderId="36" xfId="91" applyFont="1" applyBorder="1" applyAlignment="1">
      <alignment vertical="center"/>
    </xf>
    <xf numFmtId="0" fontId="57" fillId="0" borderId="36" xfId="91" applyFont="1" applyBorder="1" applyAlignment="1">
      <alignment horizontal="center" vertical="center"/>
    </xf>
    <xf numFmtId="0" fontId="82" fillId="0" borderId="0" xfId="91" applyFont="1"/>
    <xf numFmtId="0" fontId="82" fillId="0" borderId="0" xfId="91" applyFont="1" applyAlignment="1">
      <alignment wrapText="1"/>
    </xf>
    <xf numFmtId="0" fontId="82" fillId="25" borderId="0" xfId="91" applyFont="1" applyFill="1"/>
    <xf numFmtId="0" fontId="51" fillId="24" borderId="11" xfId="84" applyFont="1" applyFill="1" applyBorder="1" applyAlignment="1">
      <alignment horizontal="center" vertical="center" wrapText="1"/>
    </xf>
    <xf numFmtId="0" fontId="51" fillId="24" borderId="39" xfId="84" applyFont="1" applyFill="1" applyBorder="1" applyAlignment="1">
      <alignment horizontal="right" vertical="center"/>
    </xf>
    <xf numFmtId="0" fontId="51" fillId="24" borderId="40" xfId="84" applyFont="1" applyFill="1" applyBorder="1" applyAlignment="1">
      <alignment horizontal="center" vertical="center"/>
    </xf>
    <xf numFmtId="3" fontId="51" fillId="0" borderId="42" xfId="84" applyNumberFormat="1" applyFont="1" applyFill="1" applyBorder="1"/>
    <xf numFmtId="3" fontId="51" fillId="0" borderId="43" xfId="84" applyNumberFormat="1" applyFont="1" applyFill="1" applyBorder="1"/>
    <xf numFmtId="4" fontId="50" fillId="0" borderId="43" xfId="81" applyNumberFormat="1" applyFont="1" applyFill="1" applyBorder="1" applyAlignment="1">
      <alignment vertical="center"/>
    </xf>
    <xf numFmtId="3" fontId="50" fillId="0" borderId="43" xfId="81" applyNumberFormat="1" applyFont="1" applyFill="1" applyBorder="1" applyAlignment="1">
      <alignment vertical="center"/>
    </xf>
    <xf numFmtId="3" fontId="51" fillId="0" borderId="43" xfId="81" applyNumberFormat="1" applyFont="1" applyFill="1" applyBorder="1" applyAlignment="1">
      <alignment vertical="center"/>
    </xf>
    <xf numFmtId="3" fontId="50" fillId="0" borderId="43" xfId="84" applyNumberFormat="1" applyFont="1" applyFill="1" applyBorder="1"/>
    <xf numFmtId="3" fontId="50" fillId="0" borderId="44" xfId="81" applyNumberFormat="1" applyFont="1" applyFill="1" applyBorder="1" applyAlignment="1">
      <alignment vertical="center"/>
    </xf>
    <xf numFmtId="4" fontId="50" fillId="0" borderId="44" xfId="81" applyNumberFormat="1" applyFont="1" applyFill="1" applyBorder="1" applyAlignment="1">
      <alignment vertical="center"/>
    </xf>
    <xf numFmtId="3" fontId="51" fillId="0" borderId="11" xfId="84" applyNumberFormat="1" applyFont="1" applyFill="1" applyBorder="1"/>
    <xf numFmtId="3" fontId="50" fillId="0" borderId="10" xfId="84" applyNumberFormat="1" applyFont="1" applyFill="1" applyBorder="1"/>
    <xf numFmtId="4" fontId="50" fillId="0" borderId="45" xfId="81" applyNumberFormat="1" applyFont="1" applyFill="1" applyBorder="1" applyAlignment="1">
      <alignment vertical="center"/>
    </xf>
    <xf numFmtId="0" fontId="50" fillId="0" borderId="46" xfId="87" applyFont="1" applyBorder="1"/>
    <xf numFmtId="3" fontId="50" fillId="0" borderId="10" xfId="81" applyNumberFormat="1" applyFont="1" applyFill="1" applyBorder="1" applyAlignment="1">
      <alignment vertical="center"/>
    </xf>
    <xf numFmtId="0" fontId="50" fillId="0" borderId="0" xfId="91" applyFont="1"/>
    <xf numFmtId="4" fontId="50" fillId="0" borderId="10" xfId="81" applyNumberFormat="1" applyFont="1" applyFill="1" applyBorder="1" applyAlignment="1">
      <alignment vertical="center"/>
    </xf>
    <xf numFmtId="0" fontId="32" fillId="0" borderId="0" xfId="82"/>
    <xf numFmtId="0" fontId="84" fillId="0" borderId="0" xfId="82" applyFont="1"/>
    <xf numFmtId="0" fontId="87" fillId="0" borderId="0" xfId="88" applyFont="1" applyFill="1"/>
    <xf numFmtId="165" fontId="64" fillId="0" borderId="0" xfId="88" applyNumberFormat="1" applyFont="1" applyFill="1" applyBorder="1" applyAlignment="1" applyProtection="1">
      <alignment horizontal="centerContinuous" vertical="center"/>
    </xf>
    <xf numFmtId="0" fontId="88" fillId="0" borderId="0" xfId="89" applyFont="1" applyFill="1" applyBorder="1" applyAlignment="1" applyProtection="1">
      <alignment horizontal="right"/>
    </xf>
    <xf numFmtId="0" fontId="89" fillId="0" borderId="0" xfId="89" applyFont="1" applyFill="1" applyBorder="1" applyAlignment="1" applyProtection="1">
      <alignment horizontal="right"/>
    </xf>
    <xf numFmtId="0" fontId="88" fillId="0" borderId="0" xfId="89" applyFont="1" applyFill="1" applyBorder="1" applyAlignment="1" applyProtection="1"/>
    <xf numFmtId="167" fontId="42" fillId="0" borderId="46" xfId="88" applyNumberFormat="1" applyFont="1" applyFill="1" applyBorder="1" applyAlignment="1">
      <alignment horizontal="center" vertical="center" wrapText="1"/>
    </xf>
    <xf numFmtId="0" fontId="43" fillId="0" borderId="14" xfId="88" applyFont="1" applyFill="1" applyBorder="1" applyAlignment="1">
      <alignment horizontal="center" vertical="center"/>
    </xf>
    <xf numFmtId="0" fontId="43" fillId="0" borderId="15" xfId="88" applyFont="1" applyFill="1" applyBorder="1" applyAlignment="1">
      <alignment horizontal="center" vertical="center"/>
    </xf>
    <xf numFmtId="0" fontId="43" fillId="0" borderId="16" xfId="88" applyFont="1" applyFill="1" applyBorder="1" applyAlignment="1">
      <alignment horizontal="center" vertical="center"/>
    </xf>
    <xf numFmtId="0" fontId="43" fillId="0" borderId="13" xfId="88" applyFont="1" applyFill="1" applyBorder="1" applyAlignment="1">
      <alignment horizontal="center" vertical="center"/>
    </xf>
    <xf numFmtId="0" fontId="43" fillId="0" borderId="12" xfId="88" applyFont="1" applyFill="1" applyBorder="1" applyAlignment="1">
      <alignment horizontal="center" vertical="center"/>
    </xf>
    <xf numFmtId="0" fontId="43" fillId="0" borderId="10" xfId="88" applyFont="1" applyFill="1" applyBorder="1" applyProtection="1">
      <protection locked="0"/>
    </xf>
    <xf numFmtId="0" fontId="43" fillId="0" borderId="28" xfId="88" applyFont="1" applyFill="1" applyBorder="1" applyAlignment="1">
      <alignment horizontal="center" vertical="center"/>
    </xf>
    <xf numFmtId="0" fontId="43" fillId="0" borderId="46" xfId="88" applyFont="1" applyFill="1" applyBorder="1" applyProtection="1">
      <protection locked="0"/>
    </xf>
    <xf numFmtId="0" fontId="42" fillId="0" borderId="14" xfId="88" applyFont="1" applyFill="1" applyBorder="1" applyAlignment="1">
      <alignment horizontal="center" vertical="center"/>
    </xf>
    <xf numFmtId="0" fontId="42" fillId="0" borderId="15" xfId="88" applyFont="1" applyFill="1" applyBorder="1"/>
    <xf numFmtId="0" fontId="90" fillId="0" borderId="0" xfId="88" applyFont="1" applyFill="1"/>
    <xf numFmtId="0" fontId="62" fillId="0" borderId="47" xfId="88" applyFont="1" applyFill="1" applyBorder="1" applyAlignment="1" applyProtection="1">
      <alignment horizontal="center" vertical="center" wrapText="1"/>
    </xf>
    <xf numFmtId="0" fontId="70" fillId="0" borderId="12" xfId="88" applyFont="1" applyFill="1" applyBorder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vertical="center"/>
    </xf>
    <xf numFmtId="165" fontId="64" fillId="0" borderId="0" xfId="89" applyNumberFormat="1" applyFont="1" applyFill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horizontal="center" vertical="center" wrapText="1"/>
    </xf>
    <xf numFmtId="0" fontId="19" fillId="0" borderId="0" xfId="89" applyFill="1" applyAlignment="1">
      <alignment horizontal="center" vertical="center" wrapText="1"/>
    </xf>
    <xf numFmtId="0" fontId="57" fillId="0" borderId="0" xfId="89" applyFont="1" applyAlignment="1">
      <alignment horizontal="center" wrapText="1"/>
    </xf>
    <xf numFmtId="0" fontId="19" fillId="0" borderId="0" xfId="89" applyFill="1" applyAlignment="1">
      <alignment vertical="center" wrapText="1"/>
    </xf>
    <xf numFmtId="165" fontId="93" fillId="0" borderId="0" xfId="89" applyNumberFormat="1" applyFont="1" applyFill="1" applyAlignment="1">
      <alignment vertical="center" wrapText="1"/>
    </xf>
    <xf numFmtId="0" fontId="63" fillId="0" borderId="0" xfId="89" applyFont="1" applyFill="1" applyAlignment="1">
      <alignment horizontal="center" vertical="center" wrapText="1"/>
    </xf>
    <xf numFmtId="0" fontId="62" fillId="0" borderId="29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 wrapText="1"/>
    </xf>
    <xf numFmtId="166" fontId="62" fillId="0" borderId="0" xfId="54" applyNumberFormat="1" applyFont="1" applyFill="1" applyBorder="1" applyAlignment="1" applyProtection="1">
      <alignment horizontal="center"/>
    </xf>
    <xf numFmtId="0" fontId="19" fillId="0" borderId="0" xfId="89" applyFont="1" applyFill="1" applyAlignment="1">
      <alignment horizontal="center" vertical="center" wrapText="1"/>
    </xf>
    <xf numFmtId="165" fontId="95" fillId="0" borderId="0" xfId="89" applyNumberFormat="1" applyFont="1" applyFill="1" applyAlignment="1">
      <alignment horizontal="center" vertical="center" wrapText="1"/>
    </xf>
    <xf numFmtId="0" fontId="55" fillId="0" borderId="0" xfId="89" applyFont="1" applyAlignment="1">
      <alignment horizontal="center" wrapText="1"/>
    </xf>
    <xf numFmtId="165" fontId="95" fillId="0" borderId="0" xfId="89" applyNumberFormat="1" applyFont="1" applyFill="1" applyAlignment="1">
      <alignment vertical="center" wrapText="1"/>
    </xf>
    <xf numFmtId="0" fontId="19" fillId="0" borderId="0" xfId="89" applyFont="1" applyFill="1" applyAlignment="1">
      <alignment horizontal="right" vertical="center" wrapText="1"/>
    </xf>
    <xf numFmtId="0" fontId="19" fillId="0" borderId="0" xfId="89" applyFont="1" applyFill="1" applyAlignment="1">
      <alignment vertical="center" wrapText="1"/>
    </xf>
    <xf numFmtId="165" fontId="96" fillId="0" borderId="0" xfId="89" applyNumberFormat="1" applyFont="1" applyFill="1" applyAlignment="1" applyProtection="1">
      <alignment vertical="center" wrapText="1"/>
    </xf>
    <xf numFmtId="0" fontId="42" fillId="0" borderId="0" xfId="88" applyFont="1" applyFill="1" applyBorder="1" applyAlignment="1">
      <alignment horizontal="center" vertical="center"/>
    </xf>
    <xf numFmtId="0" fontId="42" fillId="0" borderId="0" xfId="88" applyFont="1" applyFill="1" applyBorder="1"/>
    <xf numFmtId="166" fontId="42" fillId="0" borderId="0" xfId="88" applyNumberFormat="1" applyFont="1" applyFill="1" applyBorder="1"/>
    <xf numFmtId="0" fontId="87" fillId="0" borderId="0" xfId="88" applyFont="1" applyFill="1" applyAlignment="1">
      <alignment wrapText="1"/>
    </xf>
    <xf numFmtId="0" fontId="67" fillId="0" borderId="51" xfId="88" applyFont="1" applyFill="1" applyBorder="1" applyAlignment="1" applyProtection="1"/>
    <xf numFmtId="0" fontId="70" fillId="0" borderId="20" xfId="88" applyFont="1" applyFill="1" applyBorder="1" applyAlignment="1" applyProtection="1">
      <alignment horizontal="center" vertical="center"/>
    </xf>
    <xf numFmtId="0" fontId="70" fillId="0" borderId="50" xfId="88" applyFont="1" applyFill="1" applyBorder="1" applyAlignment="1" applyProtection="1">
      <alignment horizontal="center" vertical="center"/>
    </xf>
    <xf numFmtId="0" fontId="55" fillId="24" borderId="10" xfId="82" applyFont="1" applyFill="1" applyBorder="1" applyAlignment="1">
      <alignment horizontal="center" vertical="center" wrapText="1"/>
    </xf>
    <xf numFmtId="0" fontId="57" fillId="24" borderId="10" xfId="82" applyFont="1" applyFill="1" applyBorder="1" applyAlignment="1">
      <alignment horizontal="center" vertical="center"/>
    </xf>
    <xf numFmtId="0" fontId="2" fillId="0" borderId="10" xfId="82" applyFont="1" applyBorder="1"/>
    <xf numFmtId="0" fontId="57" fillId="0" borderId="10" xfId="82" applyFont="1" applyBorder="1" applyAlignment="1">
      <alignment horizontal="left"/>
    </xf>
    <xf numFmtId="0" fontId="56" fillId="0" borderId="10" xfId="82" applyFont="1" applyBorder="1"/>
    <xf numFmtId="3" fontId="56" fillId="0" borderId="10" xfId="82" applyNumberFormat="1" applyFont="1" applyBorder="1"/>
    <xf numFmtId="0" fontId="2" fillId="0" borderId="10" xfId="82" applyFont="1" applyBorder="1" applyAlignment="1">
      <alignment horizontal="center"/>
    </xf>
    <xf numFmtId="0" fontId="56" fillId="0" borderId="10" xfId="82" applyFont="1" applyBorder="1" applyAlignment="1">
      <alignment horizontal="left" vertical="distributed"/>
    </xf>
    <xf numFmtId="3" fontId="50" fillId="0" borderId="10" xfId="82" applyNumberFormat="1" applyFont="1" applyBorder="1"/>
    <xf numFmtId="3" fontId="57" fillId="0" borderId="10" xfId="82" applyNumberFormat="1" applyFont="1" applyBorder="1"/>
    <xf numFmtId="0" fontId="50" fillId="0" borderId="23" xfId="82" applyFont="1" applyBorder="1" applyAlignment="1">
      <alignment horizontal="left" wrapText="1"/>
    </xf>
    <xf numFmtId="0" fontId="56" fillId="0" borderId="10" xfId="82" applyFont="1" applyBorder="1" applyAlignment="1">
      <alignment horizontal="left"/>
    </xf>
    <xf numFmtId="0" fontId="56" fillId="0" borderId="23" xfId="82" applyFont="1" applyBorder="1" applyAlignment="1">
      <alignment horizontal="left"/>
    </xf>
    <xf numFmtId="0" fontId="56" fillId="0" borderId="23" xfId="82" applyFont="1" applyBorder="1" applyAlignment="1">
      <alignment horizontal="left" vertical="distributed"/>
    </xf>
    <xf numFmtId="0" fontId="97" fillId="0" borderId="0" xfId="82" applyFont="1"/>
    <xf numFmtId="0" fontId="32" fillId="0" borderId="0" xfId="82" applyFont="1"/>
    <xf numFmtId="0" fontId="2" fillId="0" borderId="0" xfId="91" applyFont="1"/>
    <xf numFmtId="0" fontId="55" fillId="0" borderId="0" xfId="91" applyFont="1" applyAlignment="1">
      <alignment horizontal="right"/>
    </xf>
    <xf numFmtId="0" fontId="59" fillId="0" borderId="0" xfId="91" applyFont="1" applyAlignment="1">
      <alignment horizontal="center"/>
    </xf>
    <xf numFmtId="0" fontId="59" fillId="0" borderId="0" xfId="91" applyFont="1" applyAlignment="1">
      <alignment horizontal="right"/>
    </xf>
    <xf numFmtId="0" fontId="57" fillId="0" borderId="0" xfId="91" applyFont="1" applyAlignment="1">
      <alignment horizontal="center"/>
    </xf>
    <xf numFmtId="0" fontId="2" fillId="0" borderId="0" xfId="91" applyFont="1" applyAlignment="1"/>
    <xf numFmtId="0" fontId="57" fillId="0" borderId="0" xfId="91" applyFont="1" applyAlignment="1"/>
    <xf numFmtId="165" fontId="70" fillId="0" borderId="0" xfId="89" applyNumberFormat="1" applyFont="1" applyFill="1" applyAlignment="1">
      <alignment horizontal="center" vertical="center"/>
    </xf>
    <xf numFmtId="0" fontId="98" fillId="0" borderId="0" xfId="89" applyFont="1" applyAlignment="1">
      <alignment wrapText="1"/>
    </xf>
    <xf numFmtId="0" fontId="99" fillId="0" borderId="0" xfId="89" applyFont="1" applyAlignment="1">
      <alignment horizontal="right" wrapText="1"/>
    </xf>
    <xf numFmtId="165" fontId="70" fillId="0" borderId="0" xfId="89" applyNumberFormat="1" applyFont="1" applyFill="1" applyBorder="1" applyAlignment="1">
      <alignment horizontal="center" vertical="center" wrapText="1"/>
    </xf>
    <xf numFmtId="0" fontId="100" fillId="0" borderId="0" xfId="88" applyFont="1" applyFill="1"/>
    <xf numFmtId="3" fontId="79" fillId="24" borderId="10" xfId="91" applyNumberFormat="1" applyFont="1" applyFill="1" applyBorder="1" applyAlignment="1">
      <alignment horizontal="right" vertical="center"/>
    </xf>
    <xf numFmtId="3" fontId="79" fillId="24" borderId="10" xfId="91" applyNumberFormat="1" applyFont="1" applyFill="1" applyBorder="1"/>
    <xf numFmtId="3" fontId="79" fillId="24" borderId="21" xfId="91" applyNumberFormat="1" applyFont="1" applyFill="1" applyBorder="1"/>
    <xf numFmtId="0" fontId="18" fillId="24" borderId="0" xfId="91" applyFill="1"/>
    <xf numFmtId="3" fontId="79" fillId="24" borderId="23" xfId="91" applyNumberFormat="1" applyFont="1" applyFill="1" applyBorder="1" applyAlignment="1">
      <alignment horizontal="right" vertical="center"/>
    </xf>
    <xf numFmtId="3" fontId="80" fillId="24" borderId="10" xfId="91" applyNumberFormat="1" applyFont="1" applyFill="1" applyBorder="1" applyAlignment="1">
      <alignment vertical="center"/>
    </xf>
    <xf numFmtId="0" fontId="50" fillId="0" borderId="31" xfId="91" applyFont="1" applyBorder="1" applyAlignment="1">
      <alignment horizontal="left" vertical="center" wrapText="1"/>
    </xf>
    <xf numFmtId="166" fontId="70" fillId="0" borderId="20" xfId="54" applyNumberFormat="1" applyFont="1" applyFill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6" fontId="43" fillId="0" borderId="19" xfId="54" applyNumberFormat="1" applyFont="1" applyFill="1" applyBorder="1" applyAlignment="1">
      <alignment vertical="center"/>
    </xf>
    <xf numFmtId="166" fontId="43" fillId="0" borderId="21" xfId="54" applyNumberFormat="1" applyFont="1" applyFill="1" applyBorder="1" applyAlignment="1">
      <alignment vertical="center"/>
    </xf>
    <xf numFmtId="166" fontId="43" fillId="0" borderId="10" xfId="54" applyNumberFormat="1" applyFont="1" applyFill="1" applyBorder="1" applyAlignment="1" applyProtection="1">
      <alignment vertical="center"/>
      <protection locked="0"/>
    </xf>
    <xf numFmtId="166" fontId="43" fillId="0" borderId="46" xfId="54" applyNumberFormat="1" applyFont="1" applyFill="1" applyBorder="1" applyAlignment="1" applyProtection="1">
      <alignment vertical="center"/>
      <protection locked="0"/>
    </xf>
    <xf numFmtId="166" fontId="42" fillId="0" borderId="15" xfId="88" applyNumberFormat="1" applyFont="1" applyFill="1" applyBorder="1" applyAlignment="1">
      <alignment vertical="center"/>
    </xf>
    <xf numFmtId="166" fontId="42" fillId="0" borderId="16" xfId="88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18" fillId="0" borderId="0" xfId="91" applyAlignment="1">
      <alignment horizontal="right"/>
    </xf>
    <xf numFmtId="0" fontId="45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57" fillId="0" borderId="0" xfId="91" applyFont="1" applyAlignment="1">
      <alignment horizontal="right"/>
    </xf>
    <xf numFmtId="0" fontId="50" fillId="0" borderId="0" xfId="91" applyFont="1" applyAlignment="1">
      <alignment horizontal="right"/>
    </xf>
    <xf numFmtId="0" fontId="51" fillId="24" borderId="38" xfId="84" applyFont="1" applyFill="1" applyBorder="1" applyAlignment="1">
      <alignment horizontal="center" vertical="center" wrapText="1"/>
    </xf>
    <xf numFmtId="3" fontId="51" fillId="0" borderId="52" xfId="84" applyNumberFormat="1" applyFont="1" applyFill="1" applyBorder="1"/>
    <xf numFmtId="4" fontId="51" fillId="0" borderId="53" xfId="84" applyNumberFormat="1" applyFont="1" applyFill="1" applyBorder="1"/>
    <xf numFmtId="3" fontId="51" fillId="0" borderId="53" xfId="84" applyNumberFormat="1" applyFont="1" applyFill="1" applyBorder="1"/>
    <xf numFmtId="3" fontId="50" fillId="0" borderId="53" xfId="81" applyNumberFormat="1" applyFont="1" applyFill="1" applyBorder="1" applyAlignment="1">
      <alignment horizontal="center" vertical="center"/>
    </xf>
    <xf numFmtId="3" fontId="50" fillId="0" borderId="53" xfId="81" applyNumberFormat="1" applyFont="1" applyFill="1" applyBorder="1" applyAlignment="1">
      <alignment vertical="center"/>
    </xf>
    <xf numFmtId="3" fontId="51" fillId="0" borderId="53" xfId="81" applyNumberFormat="1" applyFont="1" applyFill="1" applyBorder="1" applyAlignment="1">
      <alignment vertical="center"/>
    </xf>
    <xf numFmtId="164" fontId="50" fillId="0" borderId="53" xfId="84" applyNumberFormat="1" applyFont="1" applyFill="1" applyBorder="1"/>
    <xf numFmtId="3" fontId="50" fillId="0" borderId="54" xfId="81" applyNumberFormat="1" applyFont="1" applyFill="1" applyBorder="1" applyAlignment="1">
      <alignment vertical="center"/>
    </xf>
    <xf numFmtId="3" fontId="50" fillId="0" borderId="31" xfId="81" applyNumberFormat="1" applyFont="1" applyFill="1" applyBorder="1" applyAlignment="1">
      <alignment vertical="center"/>
    </xf>
    <xf numFmtId="3" fontId="51" fillId="0" borderId="38" xfId="84" applyNumberFormat="1" applyFont="1" applyFill="1" applyBorder="1"/>
    <xf numFmtId="3" fontId="50" fillId="0" borderId="31" xfId="84" applyNumberFormat="1" applyFont="1" applyFill="1" applyBorder="1"/>
    <xf numFmtId="4" fontId="50" fillId="0" borderId="41" xfId="84" applyNumberFormat="1" applyFont="1" applyFill="1" applyBorder="1"/>
    <xf numFmtId="0" fontId="51" fillId="24" borderId="55" xfId="84" applyFont="1" applyFill="1" applyBorder="1" applyAlignment="1">
      <alignment horizontal="right" vertical="center" wrapText="1"/>
    </xf>
    <xf numFmtId="0" fontId="51" fillId="24" borderId="56" xfId="84" applyFont="1" applyFill="1" applyBorder="1" applyAlignment="1">
      <alignment horizontal="center" vertical="center"/>
    </xf>
    <xf numFmtId="0" fontId="51" fillId="24" borderId="57" xfId="84" applyFont="1" applyFill="1" applyBorder="1" applyAlignment="1">
      <alignment horizontal="center" vertical="center"/>
    </xf>
    <xf numFmtId="3" fontId="51" fillId="0" borderId="59" xfId="84" applyNumberFormat="1" applyFont="1" applyFill="1" applyBorder="1"/>
    <xf numFmtId="3" fontId="51" fillId="0" borderId="61" xfId="84" applyNumberFormat="1" applyFont="1" applyFill="1" applyBorder="1"/>
    <xf numFmtId="3" fontId="58" fillId="0" borderId="61" xfId="84" applyNumberFormat="1" applyFont="1" applyFill="1" applyBorder="1"/>
    <xf numFmtId="3" fontId="50" fillId="0" borderId="61" xfId="81" applyNumberFormat="1" applyFont="1" applyFill="1" applyBorder="1" applyAlignment="1">
      <alignment vertical="center"/>
    </xf>
    <xf numFmtId="3" fontId="51" fillId="0" borderId="61" xfId="81" applyNumberFormat="1" applyFont="1" applyFill="1" applyBorder="1" applyAlignment="1">
      <alignment vertical="center"/>
    </xf>
    <xf numFmtId="3" fontId="58" fillId="0" borderId="61" xfId="81" applyNumberFormat="1" applyFont="1" applyFill="1" applyBorder="1" applyAlignment="1">
      <alignment vertical="center"/>
    </xf>
    <xf numFmtId="3" fontId="50" fillId="0" borderId="61" xfId="84" applyNumberFormat="1" applyFont="1" applyFill="1" applyBorder="1"/>
    <xf numFmtId="3" fontId="50" fillId="0" borderId="63" xfId="84" applyNumberFormat="1" applyFont="1" applyFill="1" applyBorder="1"/>
    <xf numFmtId="3" fontId="50" fillId="0" borderId="21" xfId="84" applyNumberFormat="1" applyFont="1" applyFill="1" applyBorder="1"/>
    <xf numFmtId="3" fontId="51" fillId="0" borderId="19" xfId="84" applyNumberFormat="1" applyFont="1" applyFill="1" applyBorder="1"/>
    <xf numFmtId="3" fontId="50" fillId="0" borderId="64" xfId="81" applyNumberFormat="1" applyFont="1" applyFill="1" applyBorder="1" applyAlignment="1">
      <alignment vertical="center"/>
    </xf>
    <xf numFmtId="0" fontId="2" fillId="0" borderId="22" xfId="81" applyFont="1" applyBorder="1" applyAlignment="1">
      <alignment vertical="center"/>
    </xf>
    <xf numFmtId="165" fontId="42" fillId="0" borderId="0" xfId="89" applyNumberFormat="1" applyFont="1" applyFill="1" applyAlignment="1" applyProtection="1">
      <alignment horizontal="right" vertical="center"/>
    </xf>
    <xf numFmtId="0" fontId="19" fillId="0" borderId="0" xfId="83"/>
    <xf numFmtId="0" fontId="102" fillId="0" borderId="0" xfId="83" applyFont="1" applyAlignment="1">
      <alignment horizontal="center"/>
    </xf>
    <xf numFmtId="0" fontId="42" fillId="0" borderId="0" xfId="83" applyFont="1" applyAlignment="1">
      <alignment horizontal="right"/>
    </xf>
    <xf numFmtId="0" fontId="19" fillId="0" borderId="0" xfId="83" applyFont="1" applyBorder="1" applyAlignment="1">
      <alignment horizontal="center"/>
    </xf>
    <xf numFmtId="0" fontId="19" fillId="0" borderId="0" xfId="83" applyFont="1" applyBorder="1" applyAlignment="1">
      <alignment horizontal="right"/>
    </xf>
    <xf numFmtId="0" fontId="42" fillId="0" borderId="47" xfId="83" applyFont="1" applyBorder="1" applyAlignment="1">
      <alignment vertical="center" wrapText="1"/>
    </xf>
    <xf numFmtId="0" fontId="62" fillId="0" borderId="12" xfId="83" applyFont="1" applyBorder="1" applyAlignment="1">
      <alignment horizontal="center"/>
    </xf>
    <xf numFmtId="0" fontId="62" fillId="0" borderId="0" xfId="83" applyFont="1"/>
    <xf numFmtId="49" fontId="19" fillId="0" borderId="12" xfId="83" applyNumberFormat="1" applyFont="1" applyBorder="1" applyAlignment="1">
      <alignment horizontal="right"/>
    </xf>
    <xf numFmtId="0" fontId="19" fillId="0" borderId="12" xfId="83" applyBorder="1"/>
    <xf numFmtId="49" fontId="19" fillId="0" borderId="28" xfId="83" applyNumberFormat="1" applyFont="1" applyBorder="1" applyAlignment="1">
      <alignment horizontal="right"/>
    </xf>
    <xf numFmtId="49" fontId="19" fillId="0" borderId="28" xfId="83" applyNumberFormat="1" applyBorder="1"/>
    <xf numFmtId="49" fontId="19" fillId="0" borderId="46" xfId="83" applyNumberFormat="1" applyBorder="1"/>
    <xf numFmtId="0" fontId="42" fillId="0" borderId="37" xfId="83" applyFont="1" applyBorder="1" applyAlignment="1">
      <alignment horizontal="left"/>
    </xf>
    <xf numFmtId="0" fontId="42" fillId="0" borderId="29" xfId="83" applyFont="1" applyBorder="1" applyAlignment="1">
      <alignment horizontal="left"/>
    </xf>
    <xf numFmtId="0" fontId="57" fillId="0" borderId="0" xfId="86" applyFont="1" applyAlignment="1">
      <alignment horizontal="center"/>
    </xf>
    <xf numFmtId="0" fontId="32" fillId="0" borderId="0" xfId="86"/>
    <xf numFmtId="0" fontId="41" fillId="0" borderId="0" xfId="86" applyFont="1" applyAlignment="1">
      <alignment horizontal="center"/>
    </xf>
    <xf numFmtId="0" fontId="44" fillId="0" borderId="0" xfId="86" applyFont="1"/>
    <xf numFmtId="0" fontId="82" fillId="0" borderId="0" xfId="86" applyFont="1"/>
    <xf numFmtId="0" fontId="50" fillId="0" borderId="0" xfId="86" applyFont="1"/>
    <xf numFmtId="0" fontId="44" fillId="0" borderId="24" xfId="0" applyFont="1" applyBorder="1" applyAlignment="1">
      <alignment wrapText="1"/>
    </xf>
    <xf numFmtId="0" fontId="62" fillId="0" borderId="17" xfId="88" applyFont="1" applyFill="1" applyBorder="1" applyAlignment="1" applyProtection="1">
      <alignment horizontal="center" vertical="center" wrapText="1"/>
    </xf>
    <xf numFmtId="0" fontId="57" fillId="24" borderId="78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 wrapText="1"/>
    </xf>
    <xf numFmtId="0" fontId="57" fillId="24" borderId="16" xfId="91" applyFont="1" applyFill="1" applyBorder="1" applyAlignment="1">
      <alignment horizontal="center" vertical="center" wrapText="1"/>
    </xf>
    <xf numFmtId="0" fontId="57" fillId="24" borderId="79" xfId="91" applyFont="1" applyFill="1" applyBorder="1" applyAlignment="1">
      <alignment horizontal="center" vertical="center"/>
    </xf>
    <xf numFmtId="3" fontId="76" fillId="0" borderId="11" xfId="91" applyNumberFormat="1" applyFont="1" applyFill="1" applyBorder="1" applyAlignment="1">
      <alignment vertical="center"/>
    </xf>
    <xf numFmtId="3" fontId="76" fillId="0" borderId="19" xfId="91" applyNumberFormat="1" applyFont="1" applyFill="1" applyBorder="1" applyAlignment="1">
      <alignment vertical="center"/>
    </xf>
    <xf numFmtId="3" fontId="76" fillId="0" borderId="11" xfId="91" applyNumberFormat="1" applyFont="1" applyFill="1" applyBorder="1"/>
    <xf numFmtId="3" fontId="76" fillId="0" borderId="19" xfId="91" applyNumberFormat="1" applyFont="1" applyFill="1" applyBorder="1"/>
    <xf numFmtId="3" fontId="76" fillId="0" borderId="37" xfId="91" applyNumberFormat="1" applyFont="1" applyFill="1" applyBorder="1" applyAlignment="1">
      <alignment vertical="center"/>
    </xf>
    <xf numFmtId="3" fontId="76" fillId="0" borderId="30" xfId="91" applyNumberFormat="1" applyFont="1" applyFill="1" applyBorder="1" applyAlignment="1">
      <alignment vertical="center"/>
    </xf>
    <xf numFmtId="3" fontId="76" fillId="0" borderId="37" xfId="91" applyNumberFormat="1" applyFont="1" applyFill="1" applyBorder="1"/>
    <xf numFmtId="3" fontId="76" fillId="0" borderId="30" xfId="91" applyNumberFormat="1" applyFont="1" applyFill="1" applyBorder="1"/>
    <xf numFmtId="0" fontId="57" fillId="24" borderId="14" xfId="91" applyFont="1" applyFill="1" applyBorder="1" applyAlignment="1">
      <alignment horizontal="center" vertical="center"/>
    </xf>
    <xf numFmtId="0" fontId="41" fillId="0" borderId="56" xfId="0" applyFont="1" applyBorder="1" applyAlignment="1">
      <alignment wrapText="1"/>
    </xf>
    <xf numFmtId="0" fontId="45" fillId="0" borderId="36" xfId="0" applyFont="1" applyBorder="1" applyAlignment="1">
      <alignment wrapText="1"/>
    </xf>
    <xf numFmtId="0" fontId="41" fillId="0" borderId="36" xfId="0" applyFont="1" applyBorder="1" applyAlignment="1">
      <alignment wrapText="1"/>
    </xf>
    <xf numFmtId="0" fontId="45" fillId="0" borderId="56" xfId="0" applyFont="1" applyBorder="1" applyAlignment="1">
      <alignment wrapText="1"/>
    </xf>
    <xf numFmtId="3" fontId="41" fillId="0" borderId="55" xfId="0" applyNumberFormat="1" applyFont="1" applyBorder="1" applyAlignment="1">
      <alignment horizontal="right" wrapText="1"/>
    </xf>
    <xf numFmtId="3" fontId="45" fillId="0" borderId="70" xfId="0" applyNumberFormat="1" applyFont="1" applyBorder="1" applyAlignment="1">
      <alignment horizontal="right" wrapText="1"/>
    </xf>
    <xf numFmtId="3" fontId="2" fillId="0" borderId="70" xfId="0" applyNumberFormat="1" applyFont="1" applyBorder="1" applyAlignment="1">
      <alignment horizontal="right" wrapText="1"/>
    </xf>
    <xf numFmtId="0" fontId="2" fillId="0" borderId="70" xfId="0" applyFont="1" applyBorder="1" applyAlignment="1">
      <alignment wrapText="1"/>
    </xf>
    <xf numFmtId="3" fontId="41" fillId="0" borderId="70" xfId="0" applyNumberFormat="1" applyFont="1" applyBorder="1" applyAlignment="1">
      <alignment horizontal="right" wrapText="1"/>
    </xf>
    <xf numFmtId="3" fontId="45" fillId="0" borderId="55" xfId="0" applyNumberFormat="1" applyFont="1" applyBorder="1" applyAlignment="1">
      <alignment horizontal="right" wrapText="1"/>
    </xf>
    <xf numFmtId="0" fontId="45" fillId="0" borderId="70" xfId="0" applyFont="1" applyBorder="1" applyAlignment="1">
      <alignment wrapText="1"/>
    </xf>
    <xf numFmtId="0" fontId="41" fillId="0" borderId="70" xfId="0" applyFont="1" applyBorder="1" applyAlignment="1">
      <alignment wrapText="1"/>
    </xf>
    <xf numFmtId="3" fontId="48" fillId="0" borderId="70" xfId="0" applyNumberFormat="1" applyFont="1" applyBorder="1" applyAlignment="1">
      <alignment horizontal="right" wrapText="1"/>
    </xf>
    <xf numFmtId="0" fontId="41" fillId="0" borderId="18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3" fontId="45" fillId="0" borderId="33" xfId="0" applyNumberFormat="1" applyFont="1" applyBorder="1" applyAlignment="1">
      <alignment horizontal="right" wrapText="1"/>
    </xf>
    <xf numFmtId="3" fontId="41" fillId="0" borderId="33" xfId="0" applyNumberFormat="1" applyFont="1" applyBorder="1" applyAlignment="1">
      <alignment horizontal="right" wrapText="1"/>
    </xf>
    <xf numFmtId="3" fontId="45" fillId="0" borderId="39" xfId="0" applyNumberFormat="1" applyFont="1" applyBorder="1" applyAlignment="1">
      <alignment horizontal="right" wrapText="1"/>
    </xf>
    <xf numFmtId="0" fontId="45" fillId="0" borderId="33" xfId="0" applyFont="1" applyBorder="1" applyAlignment="1">
      <alignment horizontal="right" wrapText="1"/>
    </xf>
    <xf numFmtId="0" fontId="45" fillId="0" borderId="33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3" fontId="48" fillId="0" borderId="33" xfId="0" applyNumberFormat="1" applyFont="1" applyBorder="1" applyAlignment="1">
      <alignment horizontal="right" wrapText="1"/>
    </xf>
    <xf numFmtId="3" fontId="45" fillId="0" borderId="20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3" fontId="41" fillId="0" borderId="20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0" fontId="45" fillId="0" borderId="20" xfId="0" applyFont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3" fontId="48" fillId="0" borderId="20" xfId="0" applyNumberFormat="1" applyFont="1" applyBorder="1" applyAlignment="1">
      <alignment horizontal="right" wrapText="1"/>
    </xf>
    <xf numFmtId="0" fontId="45" fillId="0" borderId="70" xfId="0" applyFont="1" applyBorder="1" applyAlignment="1">
      <alignment horizontal="right" wrapText="1"/>
    </xf>
    <xf numFmtId="0" fontId="51" fillId="0" borderId="20" xfId="0" applyFont="1" applyBorder="1" applyAlignment="1">
      <alignment wrapText="1"/>
    </xf>
    <xf numFmtId="3" fontId="77" fillId="0" borderId="61" xfId="84" applyNumberFormat="1" applyFont="1" applyFill="1" applyBorder="1"/>
    <xf numFmtId="3" fontId="77" fillId="0" borderId="61" xfId="81" applyNumberFormat="1" applyFont="1" applyFill="1" applyBorder="1" applyAlignment="1">
      <alignment vertical="center"/>
    </xf>
    <xf numFmtId="0" fontId="55" fillId="0" borderId="82" xfId="81" applyFont="1" applyBorder="1" applyAlignment="1">
      <alignment vertical="center"/>
    </xf>
    <xf numFmtId="0" fontId="55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 wrapText="1"/>
    </xf>
    <xf numFmtId="0" fontId="2" fillId="0" borderId="84" xfId="81" applyFont="1" applyBorder="1" applyAlignment="1">
      <alignment vertical="center"/>
    </xf>
    <xf numFmtId="0" fontId="2" fillId="0" borderId="36" xfId="81" applyFont="1" applyBorder="1" applyAlignment="1">
      <alignment vertical="center"/>
    </xf>
    <xf numFmtId="0" fontId="55" fillId="0" borderId="85" xfId="81" applyFont="1" applyBorder="1" applyAlignment="1">
      <alignment vertical="center"/>
    </xf>
    <xf numFmtId="0" fontId="51" fillId="24" borderId="13" xfId="84" applyFont="1" applyFill="1" applyBorder="1" applyAlignment="1">
      <alignment horizontal="center" vertical="center" wrapText="1"/>
    </xf>
    <xf numFmtId="0" fontId="51" fillId="24" borderId="56" xfId="84" applyFont="1" applyFill="1" applyBorder="1" applyAlignment="1">
      <alignment horizontal="right" vertical="center"/>
    </xf>
    <xf numFmtId="3" fontId="51" fillId="0" borderId="58" xfId="84" applyNumberFormat="1" applyFont="1" applyFill="1" applyBorder="1"/>
    <xf numFmtId="4" fontId="51" fillId="0" borderId="60" xfId="84" applyNumberFormat="1" applyFont="1" applyFill="1" applyBorder="1"/>
    <xf numFmtId="3" fontId="51" fillId="0" borderId="60" xfId="84" applyNumberFormat="1" applyFont="1" applyFill="1" applyBorder="1"/>
    <xf numFmtId="3" fontId="50" fillId="0" borderId="60" xfId="81" applyNumberFormat="1" applyFont="1" applyFill="1" applyBorder="1" applyAlignment="1">
      <alignment horizontal="center" vertical="center"/>
    </xf>
    <xf numFmtId="3" fontId="50" fillId="0" borderId="60" xfId="81" applyNumberFormat="1" applyFont="1" applyFill="1" applyBorder="1" applyAlignment="1">
      <alignment vertical="center"/>
    </xf>
    <xf numFmtId="3" fontId="51" fillId="0" borderId="60" xfId="81" applyNumberFormat="1" applyFont="1" applyFill="1" applyBorder="1" applyAlignment="1">
      <alignment vertical="center"/>
    </xf>
    <xf numFmtId="164" fontId="50" fillId="0" borderId="60" xfId="84" applyNumberFormat="1" applyFont="1" applyFill="1" applyBorder="1"/>
    <xf numFmtId="3" fontId="50" fillId="0" borderId="62" xfId="81" applyNumberFormat="1" applyFont="1" applyFill="1" applyBorder="1" applyAlignment="1">
      <alignment vertical="center"/>
    </xf>
    <xf numFmtId="3" fontId="50" fillId="0" borderId="12" xfId="81" applyNumberFormat="1" applyFont="1" applyFill="1" applyBorder="1" applyAlignment="1">
      <alignment vertical="center"/>
    </xf>
    <xf numFmtId="3" fontId="51" fillId="0" borderId="13" xfId="84" applyNumberFormat="1" applyFont="1" applyFill="1" applyBorder="1"/>
    <xf numFmtId="3" fontId="50" fillId="0" borderId="12" xfId="84" applyNumberFormat="1" applyFont="1" applyFill="1" applyBorder="1"/>
    <xf numFmtId="164" fontId="50" fillId="0" borderId="86" xfId="81" applyNumberFormat="1" applyFont="1" applyBorder="1" applyAlignment="1">
      <alignment vertical="center"/>
    </xf>
    <xf numFmtId="164" fontId="50" fillId="0" borderId="12" xfId="81" applyNumberFormat="1" applyFont="1" applyBorder="1" applyAlignment="1">
      <alignment vertical="center"/>
    </xf>
    <xf numFmtId="4" fontId="50" fillId="0" borderId="28" xfId="84" applyNumberFormat="1" applyFont="1" applyFill="1" applyBorder="1"/>
    <xf numFmtId="165" fontId="68" fillId="0" borderId="78" xfId="89" applyNumberFormat="1" applyFont="1" applyFill="1" applyBorder="1" applyAlignment="1" applyProtection="1">
      <alignment horizontal="center" vertical="center" wrapText="1"/>
    </xf>
    <xf numFmtId="165" fontId="62" fillId="0" borderId="78" xfId="89" applyNumberFormat="1" applyFont="1" applyFill="1" applyBorder="1" applyAlignment="1" applyProtection="1">
      <alignment horizontal="center" vertical="center" wrapText="1"/>
    </xf>
    <xf numFmtId="165" fontId="69" fillId="0" borderId="56" xfId="89" applyNumberFormat="1" applyFont="1" applyFill="1" applyBorder="1" applyAlignment="1" applyProtection="1">
      <alignment horizontal="left" vertical="center" wrapText="1" indent="1"/>
    </xf>
    <xf numFmtId="165" fontId="69" fillId="0" borderId="36" xfId="89" applyNumberFormat="1" applyFont="1" applyFill="1" applyBorder="1" applyAlignment="1" applyProtection="1">
      <alignment horizontal="left" vertical="center" wrapText="1" indent="1"/>
    </xf>
    <xf numFmtId="165" fontId="69" fillId="0" borderId="36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78" xfId="89" applyNumberFormat="1" applyFont="1" applyFill="1" applyBorder="1" applyAlignment="1" applyProtection="1">
      <alignment horizontal="left" vertical="center" wrapText="1" indent="1"/>
    </xf>
    <xf numFmtId="165" fontId="70" fillId="0" borderId="22" xfId="89" applyNumberFormat="1" applyFont="1" applyFill="1" applyBorder="1" applyAlignment="1" applyProtection="1">
      <alignment horizontal="left" vertical="center" wrapText="1" indent="1"/>
    </xf>
    <xf numFmtId="165" fontId="70" fillId="0" borderId="36" xfId="89" applyNumberFormat="1" applyFont="1" applyFill="1" applyBorder="1" applyAlignment="1" applyProtection="1">
      <alignment horizontal="left" vertical="center" wrapText="1" indent="1"/>
    </xf>
    <xf numFmtId="165" fontId="70" fillId="0" borderId="0" xfId="89" applyNumberFormat="1" applyFont="1" applyFill="1" applyBorder="1" applyAlignment="1" applyProtection="1">
      <alignment horizontal="left" vertical="center" wrapText="1" indent="1"/>
    </xf>
    <xf numFmtId="165" fontId="70" fillId="0" borderId="33" xfId="89" applyNumberFormat="1" applyFont="1" applyFill="1" applyBorder="1" applyAlignment="1" applyProtection="1">
      <alignment horizontal="left" vertical="center" wrapText="1" indent="1"/>
    </xf>
    <xf numFmtId="165" fontId="62" fillId="0" borderId="49" xfId="89" applyNumberFormat="1" applyFont="1" applyFill="1" applyBorder="1" applyAlignment="1" applyProtection="1">
      <alignment horizontal="left" vertical="center" wrapText="1" indent="1"/>
    </xf>
    <xf numFmtId="165" fontId="42" fillId="0" borderId="78" xfId="89" applyNumberFormat="1" applyFont="1" applyFill="1" applyBorder="1" applyAlignment="1" applyProtection="1">
      <alignment horizontal="left" vertical="center" wrapText="1" indent="1"/>
    </xf>
    <xf numFmtId="165" fontId="68" fillId="0" borderId="17" xfId="89" applyNumberFormat="1" applyFont="1" applyFill="1" applyBorder="1" applyAlignment="1" applyProtection="1">
      <alignment horizontal="center" vertical="center" wrapText="1"/>
    </xf>
    <xf numFmtId="165" fontId="69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right" vertical="center" wrapText="1" indent="1"/>
    </xf>
    <xf numFmtId="165" fontId="71" fillId="0" borderId="77" xfId="89" applyNumberFormat="1" applyFont="1" applyFill="1" applyBorder="1" applyAlignment="1" applyProtection="1">
      <alignment horizontal="right" vertical="center" wrapText="1" indent="1"/>
    </xf>
    <xf numFmtId="165" fontId="70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20" xfId="89" applyNumberFormat="1" applyFont="1" applyFill="1" applyBorder="1" applyAlignment="1" applyProtection="1">
      <alignment horizontal="right" vertical="center" wrapText="1" indent="1"/>
    </xf>
    <xf numFmtId="165" fontId="70" fillId="0" borderId="77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50" xfId="89" applyNumberFormat="1" applyFont="1" applyFill="1" applyBorder="1" applyAlignment="1" applyProtection="1">
      <alignment horizontal="right" vertical="center" wrapText="1" indent="1"/>
    </xf>
    <xf numFmtId="165" fontId="42" fillId="0" borderId="17" xfId="89" applyNumberFormat="1" applyFont="1" applyFill="1" applyBorder="1" applyAlignment="1" applyProtection="1">
      <alignment horizontal="right" vertical="center" wrapText="1" indent="1"/>
    </xf>
    <xf numFmtId="165" fontId="68" fillId="0" borderId="80" xfId="89" applyNumberFormat="1" applyFont="1" applyFill="1" applyBorder="1" applyAlignment="1" applyProtection="1">
      <alignment horizontal="center" vertical="center" wrapText="1"/>
    </xf>
    <xf numFmtId="165" fontId="62" fillId="0" borderId="27" xfId="89" applyNumberFormat="1" applyFont="1" applyFill="1" applyBorder="1" applyAlignment="1" applyProtection="1">
      <alignment horizontal="center" vertical="center" wrapText="1"/>
    </xf>
    <xf numFmtId="165" fontId="69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7" xfId="89" applyNumberFormat="1" applyFont="1" applyFill="1" applyBorder="1" applyAlignment="1" applyProtection="1">
      <alignment horizontal="right" vertical="center" wrapText="1" indent="1"/>
    </xf>
    <xf numFmtId="165" fontId="70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1"/>
    </xf>
    <xf numFmtId="165" fontId="70" fillId="0" borderId="77" xfId="89" applyNumberFormat="1" applyFont="1" applyFill="1" applyBorder="1" applyAlignment="1" applyProtection="1">
      <alignment horizontal="left" vertical="center" wrapText="1" indent="1"/>
    </xf>
    <xf numFmtId="165" fontId="69" fillId="0" borderId="50" xfId="89" applyNumberFormat="1" applyFont="1" applyFill="1" applyBorder="1" applyAlignment="1" applyProtection="1">
      <alignment horizontal="left" vertical="center" wrapText="1" indent="1"/>
      <protection locked="0"/>
    </xf>
    <xf numFmtId="165" fontId="68" fillId="0" borderId="27" xfId="89" applyNumberFormat="1" applyFont="1" applyFill="1" applyBorder="1" applyAlignment="1" applyProtection="1">
      <alignment horizontal="center" vertical="center" wrapText="1"/>
    </xf>
    <xf numFmtId="165" fontId="19" fillId="0" borderId="50" xfId="89" applyNumberFormat="1" applyFill="1" applyBorder="1" applyAlignment="1" applyProtection="1">
      <alignment horizontal="left" vertical="center" wrapText="1" indent="1"/>
    </xf>
    <xf numFmtId="165" fontId="62" fillId="0" borderId="80" xfId="89" applyNumberFormat="1" applyFont="1" applyFill="1" applyBorder="1" applyAlignment="1" applyProtection="1">
      <alignment horizontal="center" vertical="center" wrapText="1"/>
    </xf>
    <xf numFmtId="165" fontId="69" fillId="0" borderId="3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33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80" xfId="89" applyNumberFormat="1" applyFont="1" applyFill="1" applyBorder="1" applyAlignment="1" applyProtection="1">
      <alignment horizontal="right" vertical="center" wrapText="1" indent="1"/>
    </xf>
    <xf numFmtId="165" fontId="71" fillId="0" borderId="38" xfId="89" applyNumberFormat="1" applyFont="1" applyFill="1" applyBorder="1" applyAlignment="1" applyProtection="1">
      <alignment horizontal="right" vertical="center" wrapText="1" indent="1"/>
    </xf>
    <xf numFmtId="165" fontId="70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31" xfId="89" applyNumberFormat="1" applyFont="1" applyFill="1" applyBorder="1" applyAlignment="1" applyProtection="1">
      <alignment horizontal="right" vertical="center" wrapText="1" indent="1"/>
    </xf>
    <xf numFmtId="165" fontId="71" fillId="0" borderId="77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2"/>
    </xf>
    <xf numFmtId="165" fontId="71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18" xfId="89" applyNumberFormat="1" applyFont="1" applyFill="1" applyBorder="1" applyAlignment="1" applyProtection="1">
      <alignment horizontal="left" vertical="center" wrapText="1" indent="2"/>
    </xf>
    <xf numFmtId="165" fontId="69" fillId="0" borderId="88" xfId="89" applyNumberFormat="1" applyFont="1" applyFill="1" applyBorder="1" applyAlignment="1" applyProtection="1">
      <alignment horizontal="left" vertical="center" wrapText="1" indent="2"/>
    </xf>
    <xf numFmtId="165" fontId="69" fillId="0" borderId="87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7" xfId="89" applyNumberFormat="1" applyFont="1" applyFill="1" applyBorder="1" applyAlignment="1" applyProtection="1">
      <alignment horizontal="left" vertical="center" wrapText="1" indent="1"/>
    </xf>
    <xf numFmtId="165" fontId="69" fillId="0" borderId="20" xfId="89" quotePrefix="1" applyNumberFormat="1" applyFont="1" applyFill="1" applyBorder="1" applyAlignment="1" applyProtection="1">
      <alignment horizontal="left" vertical="center" wrapText="1" indent="6"/>
      <protection locked="0"/>
    </xf>
    <xf numFmtId="165" fontId="70" fillId="0" borderId="18" xfId="89" applyNumberFormat="1" applyFont="1" applyFill="1" applyBorder="1" applyAlignment="1" applyProtection="1">
      <alignment horizontal="left" vertical="center" wrapText="1" indent="1"/>
    </xf>
    <xf numFmtId="165" fontId="70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0" fontId="63" fillId="0" borderId="78" xfId="89" applyFont="1" applyFill="1" applyBorder="1" applyAlignment="1">
      <alignment horizontal="center" vertical="center" wrapText="1"/>
    </xf>
    <xf numFmtId="0" fontId="19" fillId="0" borderId="76" xfId="89" applyFont="1" applyFill="1" applyBorder="1" applyAlignment="1">
      <alignment horizontal="center" vertical="center" wrapText="1"/>
    </xf>
    <xf numFmtId="0" fontId="19" fillId="0" borderId="36" xfId="89" applyFont="1" applyFill="1" applyBorder="1" applyAlignment="1">
      <alignment horizontal="center" vertical="center" wrapText="1"/>
    </xf>
    <xf numFmtId="0" fontId="19" fillId="0" borderId="89" xfId="89" applyFont="1" applyFill="1" applyBorder="1" applyAlignment="1">
      <alignment horizontal="center" vertical="center" wrapText="1"/>
    </xf>
    <xf numFmtId="0" fontId="42" fillId="0" borderId="78" xfId="89" applyFont="1" applyFill="1" applyBorder="1" applyAlignment="1">
      <alignment horizontal="center" vertical="center" wrapText="1"/>
    </xf>
    <xf numFmtId="0" fontId="63" fillId="0" borderId="17" xfId="89" applyFont="1" applyFill="1" applyBorder="1" applyAlignment="1" applyProtection="1">
      <alignment horizontal="center" vertical="center" wrapText="1"/>
    </xf>
    <xf numFmtId="0" fontId="2" fillId="0" borderId="18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8"/>
    </xf>
    <xf numFmtId="0" fontId="19" fillId="0" borderId="18" xfId="89" applyFont="1" applyFill="1" applyBorder="1" applyAlignment="1" applyProtection="1">
      <alignment vertical="center" wrapText="1"/>
      <protection locked="0"/>
    </xf>
    <xf numFmtId="0" fontId="19" fillId="0" borderId="20" xfId="89" applyFont="1" applyFill="1" applyBorder="1" applyAlignment="1" applyProtection="1">
      <alignment vertical="center" wrapText="1"/>
      <protection locked="0"/>
    </xf>
    <xf numFmtId="0" fontId="19" fillId="0" borderId="50" xfId="89" applyFont="1" applyFill="1" applyBorder="1" applyAlignment="1" applyProtection="1">
      <alignment vertical="center" wrapText="1"/>
      <protection locked="0"/>
    </xf>
    <xf numFmtId="0" fontId="42" fillId="0" borderId="75" xfId="89" applyFont="1" applyFill="1" applyBorder="1" applyAlignment="1" applyProtection="1">
      <alignment vertical="center" wrapText="1"/>
    </xf>
    <xf numFmtId="0" fontId="63" fillId="0" borderId="27" xfId="89" applyFont="1" applyFill="1" applyBorder="1" applyAlignment="1" applyProtection="1">
      <alignment horizontal="center" vertical="center" wrapText="1"/>
    </xf>
    <xf numFmtId="166" fontId="19" fillId="0" borderId="55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7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" fontId="42" fillId="0" borderId="90" xfId="89" applyNumberFormat="1" applyFont="1" applyFill="1" applyBorder="1" applyAlignment="1" applyProtection="1">
      <alignment vertical="center" wrapText="1"/>
    </xf>
    <xf numFmtId="166" fontId="19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50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75" xfId="89" applyNumberFormat="1" applyFont="1" applyFill="1" applyBorder="1" applyAlignment="1" applyProtection="1">
      <alignment vertical="center" wrapText="1"/>
    </xf>
    <xf numFmtId="165" fontId="92" fillId="0" borderId="14" xfId="89" applyNumberFormat="1" applyFont="1" applyFill="1" applyBorder="1" applyAlignment="1" applyProtection="1">
      <alignment horizontal="center" vertical="center" wrapText="1"/>
    </xf>
    <xf numFmtId="165" fontId="92" fillId="0" borderId="16" xfId="89" applyNumberFormat="1" applyFont="1" applyFill="1" applyBorder="1" applyAlignment="1" applyProtection="1">
      <alignment horizontal="center" vertical="center" wrapText="1"/>
    </xf>
    <xf numFmtId="165" fontId="92" fillId="0" borderId="79" xfId="89" applyNumberFormat="1" applyFont="1" applyFill="1" applyBorder="1" applyAlignment="1" applyProtection="1">
      <alignment horizontal="center" vertical="center" wrapText="1"/>
    </xf>
    <xf numFmtId="166" fontId="69" fillId="0" borderId="39" xfId="54" applyNumberFormat="1" applyFont="1" applyFill="1" applyBorder="1" applyAlignment="1" applyProtection="1">
      <alignment horizontal="center" vertical="center" wrapText="1"/>
      <protection locked="0"/>
    </xf>
    <xf numFmtId="166" fontId="43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42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19" fillId="0" borderId="33" xfId="54" applyNumberFormat="1" applyFont="1" applyFill="1" applyBorder="1" applyAlignment="1" applyProtection="1">
      <alignment horizontal="center" vertical="center" wrapText="1"/>
      <protection locked="0"/>
    </xf>
    <xf numFmtId="165" fontId="92" fillId="0" borderId="17" xfId="89" applyNumberFormat="1" applyFont="1" applyFill="1" applyBorder="1" applyAlignment="1" applyProtection="1">
      <alignment horizontal="center" vertical="center" wrapText="1"/>
    </xf>
    <xf numFmtId="166" fontId="69" fillId="0" borderId="18" xfId="54" applyNumberFormat="1" applyFont="1" applyFill="1" applyBorder="1" applyAlignment="1" applyProtection="1">
      <alignment vertical="center" wrapText="1"/>
    </xf>
    <xf numFmtId="166" fontId="69" fillId="0" borderId="20" xfId="54" applyNumberFormat="1" applyFont="1" applyFill="1" applyBorder="1" applyAlignment="1" applyProtection="1">
      <alignment vertical="center" wrapText="1"/>
    </xf>
    <xf numFmtId="166" fontId="62" fillId="0" borderId="20" xfId="54" applyNumberFormat="1" applyFont="1" applyFill="1" applyBorder="1" applyAlignment="1" applyProtection="1">
      <alignment vertical="center" wrapText="1"/>
    </xf>
    <xf numFmtId="165" fontId="68" fillId="0" borderId="17" xfId="89" applyNumberFormat="1" applyFont="1" applyFill="1" applyBorder="1" applyAlignment="1" applyProtection="1">
      <alignment horizontal="center" vertical="center"/>
    </xf>
    <xf numFmtId="166" fontId="70" fillId="0" borderId="20" xfId="54" applyNumberFormat="1" applyFont="1" applyFill="1" applyBorder="1" applyAlignment="1" applyProtection="1">
      <alignment horizontal="center" vertical="center" wrapText="1"/>
    </xf>
    <xf numFmtId="165" fontId="92" fillId="0" borderId="27" xfId="89" applyNumberFormat="1" applyFont="1" applyFill="1" applyBorder="1" applyAlignment="1" applyProtection="1">
      <alignment horizontal="center" vertical="center" wrapText="1"/>
    </xf>
    <xf numFmtId="166" fontId="69" fillId="0" borderId="55" xfId="54" applyNumberFormat="1" applyFont="1" applyFill="1" applyBorder="1" applyAlignment="1" applyProtection="1">
      <alignment vertical="center" wrapText="1"/>
    </xf>
    <xf numFmtId="166" fontId="69" fillId="0" borderId="70" xfId="54" applyNumberFormat="1" applyFont="1" applyFill="1" applyBorder="1" applyAlignment="1" applyProtection="1">
      <alignment vertical="center" wrapText="1"/>
    </xf>
    <xf numFmtId="166" fontId="62" fillId="0" borderId="70" xfId="54" applyNumberFormat="1" applyFont="1" applyFill="1" applyBorder="1" applyAlignment="1" applyProtection="1">
      <alignment vertical="center" wrapText="1"/>
    </xf>
    <xf numFmtId="166" fontId="70" fillId="0" borderId="70" xfId="54" applyNumberFormat="1" applyFont="1" applyFill="1" applyBorder="1" applyAlignment="1" applyProtection="1">
      <alignment vertical="center" wrapText="1"/>
    </xf>
    <xf numFmtId="0" fontId="70" fillId="0" borderId="1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42" fillId="0" borderId="71" xfId="83" applyFont="1" applyBorder="1" applyAlignment="1">
      <alignment horizontal="center" vertical="center" wrapText="1"/>
    </xf>
    <xf numFmtId="0" fontId="62" fillId="0" borderId="23" xfId="83" applyFont="1" applyBorder="1" applyAlignment="1">
      <alignment horizontal="center"/>
    </xf>
    <xf numFmtId="49" fontId="19" fillId="0" borderId="23" xfId="83" applyNumberFormat="1" applyFont="1" applyBorder="1" applyAlignment="1">
      <alignment horizontal="right"/>
    </xf>
    <xf numFmtId="49" fontId="19" fillId="0" borderId="91" xfId="83" applyNumberFormat="1" applyFont="1" applyBorder="1" applyAlignment="1">
      <alignment horizontal="right"/>
    </xf>
    <xf numFmtId="49" fontId="19" fillId="0" borderId="91" xfId="83" applyNumberFormat="1" applyBorder="1"/>
    <xf numFmtId="0" fontId="42" fillId="0" borderId="17" xfId="83" applyFont="1" applyBorder="1" applyAlignment="1">
      <alignment horizontal="center" vertical="center" wrapText="1"/>
    </xf>
    <xf numFmtId="0" fontId="62" fillId="0" borderId="17" xfId="83" applyFont="1" applyBorder="1" applyAlignment="1">
      <alignment horizontal="center"/>
    </xf>
    <xf numFmtId="0" fontId="2" fillId="0" borderId="77" xfId="0" applyFont="1" applyBorder="1" applyAlignment="1">
      <alignment horizontal="justify"/>
    </xf>
    <xf numFmtId="0" fontId="19" fillId="0" borderId="88" xfId="83" applyFont="1" applyBorder="1" applyAlignment="1">
      <alignment horizontal="left"/>
    </xf>
    <xf numFmtId="0" fontId="19" fillId="0" borderId="20" xfId="83" applyFont="1" applyBorder="1" applyAlignment="1">
      <alignment horizontal="left"/>
    </xf>
    <xf numFmtId="165" fontId="43" fillId="0" borderId="20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79" xfId="83" applyFont="1" applyBorder="1" applyAlignment="1">
      <alignment horizontal="center" vertical="center" wrapText="1"/>
    </xf>
    <xf numFmtId="0" fontId="62" fillId="0" borderId="79" xfId="83" applyFont="1" applyBorder="1" applyAlignment="1">
      <alignment horizontal="center"/>
    </xf>
    <xf numFmtId="3" fontId="19" fillId="0" borderId="39" xfId="83" applyNumberFormat="1" applyFont="1" applyBorder="1"/>
    <xf numFmtId="3" fontId="19" fillId="0" borderId="40" xfId="83" applyNumberFormat="1" applyFont="1" applyBorder="1"/>
    <xf numFmtId="3" fontId="19" fillId="0" borderId="33" xfId="83" applyNumberFormat="1" applyFont="1" applyFill="1" applyBorder="1" applyAlignment="1" applyProtection="1">
      <alignment vertical="center" wrapText="1"/>
      <protection locked="0"/>
    </xf>
    <xf numFmtId="3" fontId="19" fillId="0" borderId="33" xfId="83" applyNumberFormat="1" applyFont="1" applyBorder="1"/>
    <xf numFmtId="3" fontId="19" fillId="0" borderId="40" xfId="83" applyNumberFormat="1" applyFont="1" applyFill="1" applyBorder="1" applyAlignment="1" applyProtection="1">
      <alignment vertical="center" wrapText="1"/>
      <protection locked="0"/>
    </xf>
    <xf numFmtId="0" fontId="42" fillId="0" borderId="27" xfId="83" applyFont="1" applyBorder="1" applyAlignment="1">
      <alignment horizontal="center" vertical="center" wrapText="1"/>
    </xf>
    <xf numFmtId="0" fontId="62" fillId="0" borderId="27" xfId="83" applyFont="1" applyBorder="1" applyAlignment="1">
      <alignment horizontal="center"/>
    </xf>
    <xf numFmtId="3" fontId="19" fillId="0" borderId="55" xfId="83" applyNumberFormat="1" applyFont="1" applyBorder="1"/>
    <xf numFmtId="3" fontId="19" fillId="0" borderId="70" xfId="83" applyNumberFormat="1" applyFont="1" applyFill="1" applyBorder="1" applyAlignment="1" applyProtection="1">
      <alignment vertical="center" wrapText="1"/>
      <protection locked="0"/>
    </xf>
    <xf numFmtId="3" fontId="19" fillId="0" borderId="70" xfId="83" applyNumberFormat="1" applyFont="1" applyBorder="1"/>
    <xf numFmtId="3" fontId="19" fillId="0" borderId="57" xfId="83" applyNumberFormat="1" applyFont="1" applyBorder="1"/>
    <xf numFmtId="0" fontId="19" fillId="0" borderId="18" xfId="83" applyFont="1" applyBorder="1"/>
    <xf numFmtId="0" fontId="19" fillId="0" borderId="20" xfId="83" applyFont="1" applyBorder="1"/>
    <xf numFmtId="0" fontId="19" fillId="0" borderId="20" xfId="83" applyFont="1" applyBorder="1" applyAlignment="1">
      <alignment vertical="center" wrapText="1"/>
    </xf>
    <xf numFmtId="0" fontId="19" fillId="0" borderId="88" xfId="83" applyFont="1" applyBorder="1"/>
    <xf numFmtId="0" fontId="41" fillId="0" borderId="36" xfId="86" applyFont="1" applyBorder="1" applyAlignment="1">
      <alignment horizontal="center"/>
    </xf>
    <xf numFmtId="0" fontId="41" fillId="0" borderId="18" xfId="86" applyFont="1" applyBorder="1" applyAlignment="1">
      <alignment horizontal="left"/>
    </xf>
    <xf numFmtId="0" fontId="41" fillId="0" borderId="88" xfId="86" applyFont="1" applyBorder="1" applyAlignment="1">
      <alignment horizontal="left"/>
    </xf>
    <xf numFmtId="0" fontId="44" fillId="0" borderId="33" xfId="86" applyFont="1" applyBorder="1" applyAlignment="1">
      <alignment horizontal="right"/>
    </xf>
    <xf numFmtId="0" fontId="41" fillId="0" borderId="40" xfId="86" applyFont="1" applyBorder="1" applyAlignment="1">
      <alignment horizontal="right"/>
    </xf>
    <xf numFmtId="0" fontId="44" fillId="0" borderId="70" xfId="86" applyFont="1" applyBorder="1" applyAlignment="1">
      <alignment horizontal="center"/>
    </xf>
    <xf numFmtId="3" fontId="41" fillId="0" borderId="20" xfId="86" applyNumberFormat="1" applyFont="1" applyBorder="1" applyAlignment="1">
      <alignment horizontal="right"/>
    </xf>
    <xf numFmtId="0" fontId="46" fillId="0" borderId="34" xfId="0" applyFont="1" applyBorder="1" applyAlignment="1">
      <alignment horizontal="center" wrapText="1"/>
    </xf>
    <xf numFmtId="0" fontId="41" fillId="0" borderId="74" xfId="0" applyFont="1" applyBorder="1" applyAlignment="1">
      <alignment horizontal="center" wrapText="1"/>
    </xf>
    <xf numFmtId="0" fontId="60" fillId="0" borderId="7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79" xfId="0" applyFont="1" applyBorder="1" applyAlignment="1">
      <alignment horizontal="center" wrapText="1"/>
    </xf>
    <xf numFmtId="0" fontId="45" fillId="0" borderId="89" xfId="0" applyFont="1" applyBorder="1" applyAlignment="1">
      <alignment wrapText="1"/>
    </xf>
    <xf numFmtId="0" fontId="45" fillId="0" borderId="88" xfId="0" applyFont="1" applyBorder="1" applyAlignment="1">
      <alignment wrapText="1"/>
    </xf>
    <xf numFmtId="3" fontId="45" fillId="0" borderId="57" xfId="0" applyNumberFormat="1" applyFont="1" applyBorder="1" applyAlignment="1">
      <alignment horizontal="right" wrapText="1"/>
    </xf>
    <xf numFmtId="3" fontId="45" fillId="0" borderId="40" xfId="0" applyNumberFormat="1" applyFont="1" applyBorder="1" applyAlignment="1">
      <alignment horizontal="right" wrapText="1"/>
    </xf>
    <xf numFmtId="3" fontId="45" fillId="0" borderId="88" xfId="0" applyNumberFormat="1" applyFont="1" applyBorder="1" applyAlignment="1">
      <alignment horizontal="right" wrapText="1"/>
    </xf>
    <xf numFmtId="0" fontId="48" fillId="0" borderId="78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3" fontId="48" fillId="0" borderId="27" xfId="0" applyNumberFormat="1" applyFont="1" applyBorder="1" applyAlignment="1">
      <alignment horizontal="right" wrapText="1"/>
    </xf>
    <xf numFmtId="0" fontId="53" fillId="0" borderId="78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3" fontId="73" fillId="0" borderId="27" xfId="0" applyNumberFormat="1" applyFont="1" applyBorder="1" applyAlignment="1">
      <alignment horizontal="right" wrapText="1"/>
    </xf>
    <xf numFmtId="165" fontId="43" fillId="0" borderId="88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7" xfId="83" applyFont="1" applyBorder="1" applyAlignment="1">
      <alignment horizontal="left"/>
    </xf>
    <xf numFmtId="3" fontId="42" fillId="0" borderId="27" xfId="83" applyNumberFormat="1" applyFont="1" applyBorder="1"/>
    <xf numFmtId="3" fontId="42" fillId="0" borderId="79" xfId="83" applyNumberFormat="1" applyFont="1" applyBorder="1"/>
    <xf numFmtId="0" fontId="45" fillId="0" borderId="57" xfId="0" applyFont="1" applyBorder="1" applyAlignment="1">
      <alignment wrapText="1"/>
    </xf>
    <xf numFmtId="0" fontId="45" fillId="0" borderId="40" xfId="0" applyFont="1" applyBorder="1" applyAlignment="1">
      <alignment wrapText="1"/>
    </xf>
    <xf numFmtId="0" fontId="41" fillId="0" borderId="78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3" fontId="41" fillId="0" borderId="27" xfId="0" applyNumberFormat="1" applyFont="1" applyBorder="1" applyAlignment="1">
      <alignment horizontal="right" wrapText="1"/>
    </xf>
    <xf numFmtId="0" fontId="41" fillId="0" borderId="89" xfId="0" applyFont="1" applyBorder="1" applyAlignment="1">
      <alignment wrapText="1"/>
    </xf>
    <xf numFmtId="0" fontId="41" fillId="0" borderId="88" xfId="0" applyFont="1" applyBorder="1" applyAlignment="1">
      <alignment wrapText="1"/>
    </xf>
    <xf numFmtId="3" fontId="41" fillId="0" borderId="57" xfId="0" applyNumberFormat="1" applyFont="1" applyBorder="1" applyAlignment="1">
      <alignment horizontal="right" wrapText="1"/>
    </xf>
    <xf numFmtId="3" fontId="41" fillId="0" borderId="40" xfId="0" applyNumberFormat="1" applyFont="1" applyBorder="1" applyAlignment="1">
      <alignment horizontal="right" wrapText="1"/>
    </xf>
    <xf numFmtId="3" fontId="41" fillId="0" borderId="88" xfId="0" applyNumberFormat="1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83" fillId="0" borderId="23" xfId="82" applyFont="1" applyBorder="1" applyAlignment="1">
      <alignment horizontal="center"/>
    </xf>
    <xf numFmtId="0" fontId="50" fillId="0" borderId="91" xfId="82" applyFont="1" applyBorder="1" applyAlignment="1">
      <alignment horizontal="left" wrapText="1"/>
    </xf>
    <xf numFmtId="3" fontId="50" fillId="0" borderId="46" xfId="82" applyNumberFormat="1" applyFont="1" applyBorder="1"/>
    <xf numFmtId="3" fontId="57" fillId="0" borderId="46" xfId="82" applyNumberFormat="1" applyFont="1" applyBorder="1"/>
    <xf numFmtId="0" fontId="57" fillId="0" borderId="11" xfId="82" applyFont="1" applyBorder="1" applyAlignment="1">
      <alignment horizontal="left"/>
    </xf>
    <xf numFmtId="0" fontId="50" fillId="0" borderId="11" xfId="82" applyFont="1" applyBorder="1"/>
    <xf numFmtId="0" fontId="56" fillId="0" borderId="11" xfId="82" applyFont="1" applyBorder="1"/>
    <xf numFmtId="0" fontId="77" fillId="0" borderId="14" xfId="82" applyFont="1" applyBorder="1" applyAlignment="1">
      <alignment horizontal="left"/>
    </xf>
    <xf numFmtId="3" fontId="58" fillId="0" borderId="15" xfId="82" applyNumberFormat="1" applyFont="1" applyBorder="1"/>
    <xf numFmtId="3" fontId="77" fillId="0" borderId="16" xfId="82" applyNumberFormat="1" applyFont="1" applyBorder="1"/>
    <xf numFmtId="0" fontId="2" fillId="0" borderId="46" xfId="82" applyFont="1" applyBorder="1" applyAlignment="1">
      <alignment horizontal="center"/>
    </xf>
    <xf numFmtId="0" fontId="56" fillId="0" borderId="91" xfId="82" applyFont="1" applyBorder="1" applyAlignment="1">
      <alignment horizontal="left" wrapText="1"/>
    </xf>
    <xf numFmtId="0" fontId="2" fillId="0" borderId="11" xfId="82" applyFont="1" applyBorder="1"/>
    <xf numFmtId="3" fontId="2" fillId="0" borderId="11" xfId="82" applyNumberFormat="1" applyFont="1" applyBorder="1"/>
    <xf numFmtId="0" fontId="83" fillId="0" borderId="14" xfId="82" applyFont="1" applyBorder="1" applyAlignment="1">
      <alignment horizontal="center"/>
    </xf>
    <xf numFmtId="0" fontId="77" fillId="0" borderId="15" xfId="82" applyFont="1" applyBorder="1" applyAlignment="1">
      <alignment horizontal="left"/>
    </xf>
    <xf numFmtId="166" fontId="70" fillId="0" borderId="88" xfId="54" applyNumberFormat="1" applyFont="1" applyFill="1" applyBorder="1" applyAlignment="1" applyProtection="1">
      <alignment vertical="center" wrapText="1"/>
    </xf>
    <xf numFmtId="166" fontId="69" fillId="0" borderId="88" xfId="54" applyNumberFormat="1" applyFont="1" applyFill="1" applyBorder="1" applyAlignment="1" applyProtection="1">
      <alignment vertical="center" wrapText="1"/>
      <protection locked="0"/>
    </xf>
    <xf numFmtId="166" fontId="69" fillId="0" borderId="57" xfId="54" applyNumberFormat="1" applyFont="1" applyFill="1" applyBorder="1" applyAlignment="1" applyProtection="1">
      <alignment vertical="center" wrapText="1"/>
    </xf>
    <xf numFmtId="166" fontId="96" fillId="27" borderId="79" xfId="54" applyNumberFormat="1" applyFont="1" applyFill="1" applyBorder="1" applyAlignment="1" applyProtection="1">
      <alignment horizontal="left" vertical="center" wrapText="1" indent="2"/>
    </xf>
    <xf numFmtId="166" fontId="96" fillId="0" borderId="17" xfId="54" applyNumberFormat="1" applyFont="1" applyFill="1" applyBorder="1" applyAlignment="1" applyProtection="1">
      <alignment vertical="center" wrapText="1"/>
    </xf>
    <xf numFmtId="166" fontId="96" fillId="0" borderId="27" xfId="54" applyNumberFormat="1" applyFont="1" applyFill="1" applyBorder="1" applyAlignment="1" applyProtection="1">
      <alignment vertical="center" wrapText="1"/>
    </xf>
    <xf numFmtId="0" fontId="67" fillId="0" borderId="92" xfId="88" applyFont="1" applyFill="1" applyBorder="1" applyAlignment="1" applyProtection="1"/>
    <xf numFmtId="0" fontId="67" fillId="0" borderId="69" xfId="88" applyFont="1" applyFill="1" applyBorder="1" applyAlignment="1" applyProtection="1"/>
    <xf numFmtId="166" fontId="62" fillId="0" borderId="75" xfId="54" applyNumberFormat="1" applyFont="1" applyFill="1" applyBorder="1" applyProtection="1"/>
    <xf numFmtId="0" fontId="70" fillId="0" borderId="48" xfId="88" applyFont="1" applyFill="1" applyBorder="1" applyAlignment="1" applyProtection="1">
      <alignment horizontal="center" vertical="center"/>
    </xf>
    <xf numFmtId="0" fontId="70" fillId="0" borderId="66" xfId="88" applyFont="1" applyFill="1" applyBorder="1" applyAlignment="1" applyProtection="1">
      <alignment horizontal="left"/>
    </xf>
    <xf numFmtId="166" fontId="70" fillId="0" borderId="71" xfId="54" applyNumberFormat="1" applyFont="1" applyFill="1" applyBorder="1" applyAlignment="1" applyProtection="1">
      <protection locked="0"/>
    </xf>
    <xf numFmtId="166" fontId="70" fillId="0" borderId="72" xfId="54" applyNumberFormat="1" applyFont="1" applyFill="1" applyBorder="1" applyAlignment="1" applyProtection="1">
      <protection locked="0"/>
    </xf>
    <xf numFmtId="166" fontId="70" fillId="0" borderId="48" xfId="54" applyNumberFormat="1" applyFont="1" applyFill="1" applyBorder="1" applyAlignment="1" applyProtection="1">
      <alignment horizontal="center"/>
      <protection locked="0"/>
    </xf>
    <xf numFmtId="166" fontId="70" fillId="0" borderId="50" xfId="54" applyNumberFormat="1" applyFont="1" applyFill="1" applyBorder="1" applyAlignment="1" applyProtection="1">
      <alignment horizontal="center"/>
      <protection locked="0"/>
    </xf>
    <xf numFmtId="0" fontId="41" fillId="0" borderId="89" xfId="86" applyFont="1" applyBorder="1" applyAlignment="1">
      <alignment horizontal="center"/>
    </xf>
    <xf numFmtId="3" fontId="41" fillId="0" borderId="88" xfId="86" applyNumberFormat="1" applyFont="1" applyBorder="1" applyAlignment="1">
      <alignment horizontal="right"/>
    </xf>
    <xf numFmtId="0" fontId="44" fillId="0" borderId="57" xfId="86" applyFont="1" applyBorder="1" applyAlignment="1">
      <alignment horizontal="center"/>
    </xf>
    <xf numFmtId="0" fontId="44" fillId="26" borderId="78" xfId="86" applyFont="1" applyFill="1" applyBorder="1" applyAlignment="1">
      <alignment horizontal="center"/>
    </xf>
    <xf numFmtId="0" fontId="41" fillId="26" borderId="17" xfId="86" applyFont="1" applyFill="1" applyBorder="1" applyAlignment="1">
      <alignment horizontal="left"/>
    </xf>
    <xf numFmtId="0" fontId="41" fillId="26" borderId="79" xfId="86" applyFont="1" applyFill="1" applyBorder="1" applyAlignment="1">
      <alignment horizontal="right"/>
    </xf>
    <xf numFmtId="3" fontId="41" fillId="26" borderId="17" xfId="86" applyNumberFormat="1" applyFont="1" applyFill="1" applyBorder="1" applyAlignment="1">
      <alignment horizontal="right"/>
    </xf>
    <xf numFmtId="0" fontId="44" fillId="26" borderId="27" xfId="86" applyFont="1" applyFill="1" applyBorder="1" applyAlignment="1">
      <alignment horizontal="center"/>
    </xf>
    <xf numFmtId="3" fontId="104" fillId="0" borderId="18" xfId="0" applyNumberFormat="1" applyFont="1" applyBorder="1" applyAlignment="1">
      <alignment horizontal="right" wrapText="1"/>
    </xf>
    <xf numFmtId="3" fontId="45" fillId="0" borderId="33" xfId="0" applyNumberFormat="1" applyFont="1" applyBorder="1" applyAlignment="1">
      <alignment wrapText="1"/>
    </xf>
    <xf numFmtId="165" fontId="92" fillId="0" borderId="55" xfId="89" applyNumberFormat="1" applyFont="1" applyFill="1" applyBorder="1" applyAlignment="1" applyProtection="1">
      <alignment horizontal="left" vertical="center" wrapText="1" indent="1"/>
    </xf>
    <xf numFmtId="165" fontId="92" fillId="0" borderId="70" xfId="89" applyNumberFormat="1" applyFont="1" applyFill="1" applyBorder="1" applyAlignment="1" applyProtection="1">
      <alignment horizontal="left" vertical="center" wrapText="1" indent="1"/>
    </xf>
    <xf numFmtId="165" fontId="62" fillId="0" borderId="70" xfId="89" applyNumberFormat="1" applyFont="1" applyFill="1" applyBorder="1" applyAlignment="1" applyProtection="1">
      <alignment horizontal="left" vertical="center" wrapText="1" indent="1"/>
    </xf>
    <xf numFmtId="165" fontId="92" fillId="0" borderId="48" xfId="89" applyNumberFormat="1" applyFont="1" applyFill="1" applyBorder="1" applyAlignment="1" applyProtection="1">
      <alignment horizontal="center" vertical="center" wrapText="1"/>
    </xf>
    <xf numFmtId="165" fontId="92" fillId="0" borderId="20" xfId="89" applyNumberFormat="1" applyFont="1" applyFill="1" applyBorder="1" applyAlignment="1" applyProtection="1">
      <alignment horizontal="center" vertical="center" wrapText="1"/>
    </xf>
    <xf numFmtId="0" fontId="55" fillId="0" borderId="93" xfId="81" applyFont="1" applyBorder="1" applyAlignment="1">
      <alignment vertical="center"/>
    </xf>
    <xf numFmtId="3" fontId="51" fillId="0" borderId="86" xfId="81" applyNumberFormat="1" applyFont="1" applyFill="1" applyBorder="1" applyAlignment="1">
      <alignment vertical="center"/>
    </xf>
    <xf numFmtId="3" fontId="51" fillId="0" borderId="45" xfId="81" applyNumberFormat="1" applyFont="1" applyFill="1" applyBorder="1" applyAlignment="1">
      <alignment vertical="center"/>
    </xf>
    <xf numFmtId="3" fontId="51" fillId="0" borderId="64" xfId="81" applyNumberFormat="1" applyFont="1" applyFill="1" applyBorder="1" applyAlignment="1">
      <alignment vertical="center"/>
    </xf>
    <xf numFmtId="3" fontId="51" fillId="0" borderId="94" xfId="81" applyNumberFormat="1" applyFont="1" applyFill="1" applyBorder="1" applyAlignment="1">
      <alignment vertical="center"/>
    </xf>
    <xf numFmtId="3" fontId="51" fillId="0" borderId="95" xfId="84" applyNumberFormat="1" applyFont="1" applyFill="1" applyBorder="1"/>
    <xf numFmtId="3" fontId="51" fillId="0" borderId="96" xfId="84" applyNumberFormat="1" applyFont="1" applyFill="1" applyBorder="1"/>
    <xf numFmtId="3" fontId="51" fillId="0" borderId="97" xfId="84" applyNumberFormat="1" applyFont="1" applyFill="1" applyBorder="1"/>
    <xf numFmtId="3" fontId="51" fillId="0" borderId="98" xfId="84" applyNumberFormat="1" applyFont="1" applyFill="1" applyBorder="1"/>
    <xf numFmtId="0" fontId="51" fillId="26" borderId="78" xfId="81" applyFont="1" applyFill="1" applyBorder="1" applyAlignment="1">
      <alignment vertical="center"/>
    </xf>
    <xf numFmtId="3" fontId="51" fillId="26" borderId="99" xfId="84" applyNumberFormat="1" applyFont="1" applyFill="1" applyBorder="1"/>
    <xf numFmtId="3" fontId="51" fillId="26" borderId="78" xfId="84" applyNumberFormat="1" applyFont="1" applyFill="1" applyBorder="1"/>
    <xf numFmtId="3" fontId="51" fillId="26" borderId="27" xfId="84" applyNumberFormat="1" applyFont="1" applyFill="1" applyBorder="1"/>
    <xf numFmtId="3" fontId="51" fillId="26" borderId="17" xfId="84" applyNumberFormat="1" applyFont="1" applyFill="1" applyBorder="1"/>
    <xf numFmtId="0" fontId="2" fillId="0" borderId="89" xfId="81" applyFont="1" applyBorder="1" applyAlignment="1">
      <alignment vertical="center"/>
    </xf>
    <xf numFmtId="3" fontId="50" fillId="0" borderId="28" xfId="81" applyNumberFormat="1" applyFont="1" applyFill="1" applyBorder="1" applyAlignment="1">
      <alignment vertical="center"/>
    </xf>
    <xf numFmtId="4" fontId="50" fillId="0" borderId="46" xfId="81" applyNumberFormat="1" applyFont="1" applyFill="1" applyBorder="1" applyAlignment="1">
      <alignment vertical="center"/>
    </xf>
    <xf numFmtId="3" fontId="50" fillId="0" borderId="67" xfId="84" applyNumberFormat="1" applyFont="1" applyFill="1" applyBorder="1"/>
    <xf numFmtId="3" fontId="50" fillId="0" borderId="41" xfId="81" applyNumberFormat="1" applyFont="1" applyFill="1" applyBorder="1" applyAlignment="1">
      <alignment vertical="center"/>
    </xf>
    <xf numFmtId="3" fontId="50" fillId="0" borderId="46" xfId="81" applyNumberFormat="1" applyFont="1" applyFill="1" applyBorder="1" applyAlignment="1">
      <alignment vertical="center"/>
    </xf>
    <xf numFmtId="3" fontId="51" fillId="26" borderId="79" xfId="84" applyNumberFormat="1" applyFont="1" applyFill="1" applyBorder="1"/>
    <xf numFmtId="3" fontId="50" fillId="0" borderId="67" xfId="81" applyNumberFormat="1" applyFont="1" applyFill="1" applyBorder="1" applyAlignment="1">
      <alignment vertical="center"/>
    </xf>
    <xf numFmtId="164" fontId="51" fillId="26" borderId="78" xfId="84" applyNumberFormat="1" applyFont="1" applyFill="1" applyBorder="1"/>
    <xf numFmtId="3" fontId="51" fillId="26" borderId="27" xfId="81" applyNumberFormat="1" applyFont="1" applyFill="1" applyBorder="1" applyAlignment="1">
      <alignment vertical="center"/>
    </xf>
    <xf numFmtId="0" fontId="51" fillId="26" borderId="17" xfId="87" applyFont="1" applyFill="1" applyBorder="1"/>
    <xf numFmtId="164" fontId="51" fillId="26" borderId="79" xfId="84" applyNumberFormat="1" applyFont="1" applyFill="1" applyBorder="1"/>
    <xf numFmtId="0" fontId="80" fillId="24" borderId="22" xfId="84" applyFont="1" applyFill="1" applyBorder="1"/>
    <xf numFmtId="3" fontId="80" fillId="24" borderId="24" xfId="84" applyNumberFormat="1" applyFont="1" applyFill="1" applyBorder="1"/>
    <xf numFmtId="0" fontId="80" fillId="24" borderId="25" xfId="87" applyFont="1" applyFill="1" applyBorder="1"/>
    <xf numFmtId="3" fontId="80" fillId="24" borderId="26" xfId="81" applyNumberFormat="1" applyFont="1" applyFill="1" applyBorder="1" applyAlignment="1">
      <alignment vertical="center"/>
    </xf>
    <xf numFmtId="3" fontId="80" fillId="24" borderId="100" xfId="84" applyNumberFormat="1" applyFont="1" applyFill="1" applyBorder="1"/>
    <xf numFmtId="0" fontId="80" fillId="24" borderId="78" xfId="84" applyFont="1" applyFill="1" applyBorder="1"/>
    <xf numFmtId="3" fontId="80" fillId="24" borderId="78" xfId="84" applyNumberFormat="1" applyFont="1" applyFill="1" applyBorder="1"/>
    <xf numFmtId="3" fontId="80" fillId="24" borderId="27" xfId="81" applyNumberFormat="1" applyFont="1" applyFill="1" applyBorder="1" applyAlignment="1">
      <alignment vertical="center"/>
    </xf>
    <xf numFmtId="0" fontId="80" fillId="24" borderId="17" xfId="87" applyFont="1" applyFill="1" applyBorder="1"/>
    <xf numFmtId="3" fontId="80" fillId="24" borderId="79" xfId="84" applyNumberFormat="1" applyFont="1" applyFill="1" applyBorder="1"/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165" fontId="69" fillId="0" borderId="57" xfId="89" applyNumberFormat="1" applyFont="1" applyFill="1" applyBorder="1" applyAlignment="1" applyProtection="1">
      <alignment vertical="center" wrapText="1"/>
      <protection locked="0"/>
    </xf>
    <xf numFmtId="3" fontId="59" fillId="24" borderId="101" xfId="91" applyNumberFormat="1" applyFont="1" applyFill="1" applyBorder="1" applyAlignment="1">
      <alignment vertical="center"/>
    </xf>
    <xf numFmtId="0" fontId="59" fillId="24" borderId="102" xfId="91" applyFont="1" applyFill="1" applyBorder="1" applyAlignment="1">
      <alignment horizontal="left" vertical="center"/>
    </xf>
    <xf numFmtId="0" fontId="59" fillId="24" borderId="101" xfId="91" applyFont="1" applyFill="1" applyBorder="1" applyAlignment="1">
      <alignment horizontal="left" vertical="center"/>
    </xf>
    <xf numFmtId="0" fontId="57" fillId="0" borderId="103" xfId="91" applyFont="1" applyBorder="1" applyAlignment="1">
      <alignment horizontal="center" vertical="center"/>
    </xf>
    <xf numFmtId="0" fontId="57" fillId="0" borderId="32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horizontal="right" vertical="center"/>
    </xf>
    <xf numFmtId="3" fontId="57" fillId="0" borderId="30" xfId="91" applyNumberFormat="1" applyFont="1" applyBorder="1" applyAlignment="1">
      <alignment horizontal="right" vertical="center"/>
    </xf>
    <xf numFmtId="0" fontId="57" fillId="0" borderId="49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vertical="center"/>
    </xf>
    <xf numFmtId="3" fontId="57" fillId="0" borderId="30" xfId="91" applyNumberFormat="1" applyFont="1" applyBorder="1" applyAlignment="1">
      <alignment vertical="center"/>
    </xf>
    <xf numFmtId="166" fontId="19" fillId="0" borderId="40" xfId="54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89" applyNumberFormat="1" applyFont="1" applyFill="1" applyAlignment="1" applyProtection="1">
      <alignment horizontal="right" vertical="center"/>
    </xf>
    <xf numFmtId="165" fontId="19" fillId="0" borderId="0" xfId="89" applyNumberFormat="1" applyFont="1" applyFill="1" applyAlignment="1">
      <alignment horizontal="right" vertical="center"/>
    </xf>
    <xf numFmtId="0" fontId="104" fillId="0" borderId="0" xfId="86" applyFont="1" applyAlignment="1">
      <alignment horizontal="right"/>
    </xf>
    <xf numFmtId="0" fontId="45" fillId="0" borderId="0" xfId="86" applyFont="1" applyAlignment="1">
      <alignment horizontal="right"/>
    </xf>
    <xf numFmtId="3" fontId="45" fillId="0" borderId="20" xfId="0" applyNumberFormat="1" applyFont="1" applyBorder="1" applyAlignment="1">
      <alignment wrapText="1"/>
    </xf>
    <xf numFmtId="0" fontId="105" fillId="0" borderId="30" xfId="0" applyFont="1" applyBorder="1"/>
    <xf numFmtId="0" fontId="59" fillId="28" borderId="78" xfId="84" applyFont="1" applyFill="1" applyBorder="1"/>
    <xf numFmtId="0" fontId="50" fillId="28" borderId="78" xfId="91" applyFont="1" applyFill="1" applyBorder="1"/>
    <xf numFmtId="0" fontId="50" fillId="28" borderId="17" xfId="91" applyFont="1" applyFill="1" applyBorder="1"/>
    <xf numFmtId="165" fontId="69" fillId="0" borderId="48" xfId="89" applyNumberFormat="1" applyFont="1" applyFill="1" applyBorder="1" applyAlignment="1" applyProtection="1">
      <alignment horizontal="left" vertical="center" wrapText="1" indent="1"/>
    </xf>
    <xf numFmtId="166" fontId="70" fillId="0" borderId="70" xfId="54" applyNumberFormat="1" applyFont="1" applyFill="1" applyBorder="1" applyAlignment="1" applyProtection="1">
      <alignment horizontal="center" vertical="center" wrapText="1"/>
    </xf>
    <xf numFmtId="166" fontId="69" fillId="0" borderId="48" xfId="54" applyNumberFormat="1" applyFont="1" applyFill="1" applyBorder="1" applyAlignment="1" applyProtection="1">
      <alignment vertical="center" wrapText="1"/>
    </xf>
    <xf numFmtId="166" fontId="96" fillId="0" borderId="79" xfId="54" applyNumberFormat="1" applyFont="1" applyFill="1" applyBorder="1" applyAlignment="1" applyProtection="1">
      <alignment horizontal="center" vertical="center" wrapText="1"/>
    </xf>
    <xf numFmtId="165" fontId="92" fillId="0" borderId="18" xfId="89" applyNumberFormat="1" applyFont="1" applyFill="1" applyBorder="1" applyAlignment="1" applyProtection="1">
      <alignment horizontal="center" vertical="center" wrapText="1"/>
    </xf>
    <xf numFmtId="165" fontId="70" fillId="0" borderId="70" xfId="89" applyNumberFormat="1" applyFont="1" applyFill="1" applyBorder="1" applyAlignment="1" applyProtection="1">
      <alignment horizontal="left" vertical="center" wrapText="1" indent="1"/>
    </xf>
    <xf numFmtId="3" fontId="45" fillId="0" borderId="70" xfId="0" applyNumberFormat="1" applyFont="1" applyBorder="1" applyAlignment="1">
      <alignment wrapText="1"/>
    </xf>
    <xf numFmtId="0" fontId="55" fillId="24" borderId="17" xfId="91" applyFont="1" applyFill="1" applyBorder="1" applyAlignment="1">
      <alignment horizontal="center" vertical="center" wrapText="1"/>
    </xf>
    <xf numFmtId="0" fontId="55" fillId="24" borderId="27" xfId="91" applyFont="1" applyFill="1" applyBorder="1" applyAlignment="1">
      <alignment horizontal="center" vertical="center" wrapText="1"/>
    </xf>
    <xf numFmtId="0" fontId="55" fillId="24" borderId="35" xfId="91" applyFont="1" applyFill="1" applyBorder="1" applyAlignment="1">
      <alignment horizontal="center" vertical="center" wrapText="1"/>
    </xf>
    <xf numFmtId="3" fontId="73" fillId="0" borderId="104" xfId="0" applyNumberFormat="1" applyFont="1" applyBorder="1" applyAlignment="1">
      <alignment horizontal="right" wrapText="1"/>
    </xf>
    <xf numFmtId="0" fontId="53" fillId="0" borderId="34" xfId="0" applyFont="1" applyBorder="1" applyAlignment="1">
      <alignment wrapText="1"/>
    </xf>
    <xf numFmtId="0" fontId="53" fillId="0" borderId="74" xfId="0" applyFont="1" applyBorder="1" applyAlignment="1">
      <alignment wrapText="1"/>
    </xf>
    <xf numFmtId="0" fontId="0" fillId="0" borderId="73" xfId="0" applyBorder="1"/>
    <xf numFmtId="0" fontId="0" fillId="0" borderId="70" xfId="0" applyBorder="1"/>
    <xf numFmtId="0" fontId="0" fillId="0" borderId="81" xfId="0" applyBorder="1"/>
    <xf numFmtId="0" fontId="0" fillId="0" borderId="48" xfId="0" applyBorder="1"/>
    <xf numFmtId="0" fontId="0" fillId="0" borderId="20" xfId="0" applyBorder="1"/>
    <xf numFmtId="0" fontId="0" fillId="0" borderId="50" xfId="0" applyBorder="1"/>
    <xf numFmtId="0" fontId="32" fillId="0" borderId="29" xfId="0" applyFont="1" applyBorder="1"/>
    <xf numFmtId="0" fontId="50" fillId="0" borderId="72" xfId="0" applyFont="1" applyBorder="1"/>
    <xf numFmtId="0" fontId="50" fillId="0" borderId="0" xfId="0" applyFont="1" applyBorder="1"/>
    <xf numFmtId="0" fontId="50" fillId="0" borderId="40" xfId="0" applyFont="1" applyBorder="1"/>
    <xf numFmtId="0" fontId="105" fillId="0" borderId="49" xfId="0" applyFont="1" applyBorder="1"/>
    <xf numFmtId="0" fontId="44" fillId="0" borderId="26" xfId="0" applyFont="1" applyBorder="1" applyAlignment="1">
      <alignment wrapText="1"/>
    </xf>
    <xf numFmtId="165" fontId="68" fillId="0" borderId="80" xfId="89" applyNumberFormat="1" applyFont="1" applyFill="1" applyBorder="1" applyAlignment="1" applyProtection="1">
      <alignment horizontal="centerContinuous" vertical="center" wrapText="1"/>
    </xf>
    <xf numFmtId="165" fontId="70" fillId="0" borderId="88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0" xfId="89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79" xfId="89" applyNumberFormat="1" applyFont="1" applyFill="1" applyBorder="1" applyAlignment="1" applyProtection="1">
      <alignment horizontal="center" vertical="center" wrapText="1"/>
    </xf>
    <xf numFmtId="165" fontId="62" fillId="0" borderId="79" xfId="89" applyNumberFormat="1" applyFont="1" applyFill="1" applyBorder="1" applyAlignment="1" applyProtection="1">
      <alignment horizontal="center" vertical="center" wrapText="1"/>
    </xf>
    <xf numFmtId="165" fontId="69" fillId="0" borderId="39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79" xfId="89" applyNumberFormat="1" applyFont="1" applyFill="1" applyBorder="1" applyAlignment="1" applyProtection="1">
      <alignment horizontal="right" vertical="center" wrapText="1" indent="1"/>
    </xf>
    <xf numFmtId="165" fontId="70" fillId="0" borderId="33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49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79" xfId="89" applyNumberFormat="1" applyFont="1" applyFill="1" applyBorder="1" applyAlignment="1" applyProtection="1">
      <alignment horizontal="right" vertical="center" wrapText="1" indent="1"/>
    </xf>
    <xf numFmtId="165" fontId="68" fillId="0" borderId="35" xfId="89" applyNumberFormat="1" applyFont="1" applyFill="1" applyBorder="1" applyAlignment="1" applyProtection="1">
      <alignment horizontal="centerContinuous" vertical="center" wrapText="1"/>
    </xf>
    <xf numFmtId="165" fontId="68" fillId="0" borderId="104" xfId="89" applyNumberFormat="1" applyFont="1" applyFill="1" applyBorder="1" applyAlignment="1" applyProtection="1">
      <alignment horizontal="centerContinuous" vertical="center" wrapText="1"/>
    </xf>
    <xf numFmtId="165" fontId="69" fillId="0" borderId="8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57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57" xfId="89" applyNumberFormat="1" applyFont="1" applyFill="1" applyBorder="1" applyAlignment="1" applyProtection="1">
      <alignment horizontal="right" vertical="center" wrapText="1" indent="1"/>
      <protection locked="0"/>
    </xf>
    <xf numFmtId="0" fontId="59" fillId="24" borderId="51" xfId="91" applyFont="1" applyFill="1" applyBorder="1" applyAlignment="1">
      <alignment horizontal="left" vertical="center"/>
    </xf>
    <xf numFmtId="0" fontId="59" fillId="24" borderId="101" xfId="91" applyFont="1" applyFill="1" applyBorder="1" applyAlignment="1">
      <alignment horizontal="left" vertical="center"/>
    </xf>
    <xf numFmtId="0" fontId="79" fillId="24" borderId="36" xfId="91" applyFont="1" applyFill="1" applyBorder="1" applyAlignment="1">
      <alignment horizontal="left" vertical="center"/>
    </xf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51" fillId="0" borderId="13" xfId="91" applyFont="1" applyFill="1" applyBorder="1" applyAlignment="1">
      <alignment horizontal="left" vertical="center"/>
    </xf>
    <xf numFmtId="0" fontId="51" fillId="0" borderId="11" xfId="91" applyFont="1" applyFill="1" applyBorder="1" applyAlignment="1">
      <alignment horizontal="left" vertical="center"/>
    </xf>
    <xf numFmtId="0" fontId="51" fillId="0" borderId="38" xfId="91" applyFont="1" applyFill="1" applyBorder="1" applyAlignment="1">
      <alignment horizontal="left" vertical="center"/>
    </xf>
    <xf numFmtId="0" fontId="77" fillId="0" borderId="36" xfId="91" applyFont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8" fillId="0" borderId="31" xfId="91" applyFont="1" applyFill="1" applyBorder="1" applyAlignment="1">
      <alignment horizontal="left" vertical="center"/>
    </xf>
    <xf numFmtId="0" fontId="58" fillId="0" borderId="10" xfId="91" applyFont="1" applyFill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0" fontId="79" fillId="24" borderId="23" xfId="91" applyFont="1" applyFill="1" applyBorder="1" applyAlignment="1">
      <alignment horizontal="left" vertical="center"/>
    </xf>
    <xf numFmtId="0" fontId="51" fillId="0" borderId="32" xfId="91" applyFont="1" applyFill="1" applyBorder="1" applyAlignment="1">
      <alignment horizontal="left" vertical="center"/>
    </xf>
    <xf numFmtId="0" fontId="78" fillId="0" borderId="37" xfId="91" applyFont="1" applyFill="1" applyBorder="1" applyAlignment="1">
      <alignment horizontal="left" vertical="center"/>
    </xf>
    <xf numFmtId="0" fontId="51" fillId="0" borderId="29" xfId="91" applyFont="1" applyFill="1" applyBorder="1" applyAlignment="1">
      <alignment horizontal="left" vertical="center"/>
    </xf>
    <xf numFmtId="0" fontId="59" fillId="0" borderId="0" xfId="91" applyFont="1" applyAlignment="1">
      <alignment horizontal="center"/>
    </xf>
    <xf numFmtId="0" fontId="77" fillId="0" borderId="33" xfId="91" applyFont="1" applyBorder="1" applyAlignment="1">
      <alignment horizontal="left" vertical="center"/>
    </xf>
    <xf numFmtId="0" fontId="2" fillId="0" borderId="69" xfId="91" applyFont="1" applyBorder="1" applyAlignment="1">
      <alignment horizontal="right"/>
    </xf>
    <xf numFmtId="0" fontId="51" fillId="0" borderId="56" xfId="91" applyFont="1" applyFill="1" applyBorder="1" applyAlignment="1">
      <alignment horizontal="left" vertical="center"/>
    </xf>
    <xf numFmtId="0" fontId="51" fillId="0" borderId="39" xfId="91" applyFont="1" applyFill="1" applyBorder="1" applyAlignment="1">
      <alignment horizontal="left" vertical="center"/>
    </xf>
    <xf numFmtId="0" fontId="51" fillId="0" borderId="55" xfId="91" applyFont="1" applyFill="1" applyBorder="1" applyAlignment="1">
      <alignment horizontal="left" vertical="center"/>
    </xf>
    <xf numFmtId="0" fontId="77" fillId="0" borderId="33" xfId="91" applyFont="1" applyBorder="1" applyAlignment="1">
      <alignment horizontal="left"/>
    </xf>
    <xf numFmtId="0" fontId="77" fillId="0" borderId="31" xfId="91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04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47" xfId="0" applyFont="1" applyBorder="1" applyAlignment="1">
      <alignment wrapText="1"/>
    </xf>
    <xf numFmtId="0" fontId="44" fillId="0" borderId="68" xfId="0" applyFont="1" applyBorder="1" applyAlignment="1">
      <alignment wrapText="1"/>
    </xf>
    <xf numFmtId="0" fontId="50" fillId="0" borderId="28" xfId="0" applyFont="1" applyBorder="1" applyAlignment="1"/>
    <xf numFmtId="0" fontId="50" fillId="0" borderId="67" xfId="0" applyFont="1" applyBorder="1" applyAlignment="1"/>
    <xf numFmtId="0" fontId="51" fillId="24" borderId="34" xfId="84" applyFont="1" applyFill="1" applyBorder="1" applyAlignment="1">
      <alignment horizontal="center" vertical="center"/>
    </xf>
    <xf numFmtId="0" fontId="51" fillId="24" borderId="56" xfId="84" applyFont="1" applyFill="1" applyBorder="1" applyAlignment="1">
      <alignment horizontal="center" vertical="center"/>
    </xf>
    <xf numFmtId="0" fontId="51" fillId="24" borderId="76" xfId="84" applyFont="1" applyFill="1" applyBorder="1" applyAlignment="1">
      <alignment horizontal="center" vertical="center"/>
    </xf>
    <xf numFmtId="0" fontId="51" fillId="24" borderId="72" xfId="84" applyFont="1" applyFill="1" applyBorder="1" applyAlignment="1">
      <alignment horizontal="center" vertical="center"/>
    </xf>
    <xf numFmtId="0" fontId="51" fillId="24" borderId="73" xfId="84" applyFont="1" applyFill="1" applyBorder="1" applyAlignment="1">
      <alignment horizontal="center" vertical="center"/>
    </xf>
    <xf numFmtId="0" fontId="57" fillId="0" borderId="0" xfId="91" applyFont="1" applyAlignment="1">
      <alignment horizontal="center"/>
    </xf>
    <xf numFmtId="0" fontId="2" fillId="0" borderId="0" xfId="91" applyFont="1" applyBorder="1" applyAlignment="1">
      <alignment horizontal="right"/>
    </xf>
    <xf numFmtId="165" fontId="67" fillId="0" borderId="74" xfId="89" applyNumberFormat="1" applyFont="1" applyFill="1" applyBorder="1" applyAlignment="1" applyProtection="1">
      <alignment horizontal="center" vertical="center" wrapText="1"/>
    </xf>
    <xf numFmtId="165" fontId="67" fillId="0" borderId="75" xfId="89" applyNumberFormat="1" applyFont="1" applyFill="1" applyBorder="1" applyAlignment="1" applyProtection="1">
      <alignment horizontal="center" vertical="center" wrapText="1"/>
    </xf>
    <xf numFmtId="165" fontId="66" fillId="0" borderId="0" xfId="89" applyNumberFormat="1" applyFont="1" applyFill="1" applyAlignment="1" applyProtection="1">
      <alignment horizontal="center" textRotation="180" wrapText="1"/>
    </xf>
    <xf numFmtId="165" fontId="72" fillId="0" borderId="0" xfId="89" applyNumberFormat="1" applyFont="1" applyFill="1" applyBorder="1" applyAlignment="1" applyProtection="1">
      <alignment horizontal="center" vertical="center" wrapText="1"/>
    </xf>
    <xf numFmtId="165" fontId="67" fillId="0" borderId="48" xfId="89" applyNumberFormat="1" applyFont="1" applyFill="1" applyBorder="1" applyAlignment="1" applyProtection="1">
      <alignment horizontal="center" vertical="center" wrapText="1"/>
    </xf>
    <xf numFmtId="165" fontId="67" fillId="0" borderId="50" xfId="89" applyNumberFormat="1" applyFont="1" applyFill="1" applyBorder="1" applyAlignment="1" applyProtection="1">
      <alignment horizontal="center" vertical="center" wrapText="1"/>
    </xf>
    <xf numFmtId="0" fontId="2" fillId="0" borderId="39" xfId="91" applyFont="1" applyBorder="1" applyAlignment="1">
      <alignment horizontal="right"/>
    </xf>
    <xf numFmtId="0" fontId="19" fillId="0" borderId="35" xfId="89" applyFont="1" applyFill="1" applyBorder="1" applyAlignment="1">
      <alignment horizontal="justify" vertical="center" wrapText="1"/>
    </xf>
    <xf numFmtId="0" fontId="57" fillId="0" borderId="0" xfId="89" applyFont="1" applyAlignment="1">
      <alignment horizontal="center" wrapText="1"/>
    </xf>
    <xf numFmtId="0" fontId="55" fillId="0" borderId="0" xfId="89" applyFont="1" applyAlignment="1">
      <alignment horizontal="right" wrapText="1"/>
    </xf>
    <xf numFmtId="165" fontId="66" fillId="0" borderId="22" xfId="89" applyNumberFormat="1" applyFont="1" applyFill="1" applyBorder="1" applyAlignment="1" applyProtection="1">
      <alignment horizontal="center" textRotation="180" wrapText="1"/>
    </xf>
    <xf numFmtId="165" fontId="94" fillId="0" borderId="0" xfId="89" applyNumberFormat="1" applyFont="1" applyFill="1" applyAlignment="1" applyProtection="1">
      <alignment horizontal="center" vertical="center" wrapText="1"/>
    </xf>
    <xf numFmtId="165" fontId="96" fillId="0" borderId="14" xfId="89" applyNumberFormat="1" applyFont="1" applyFill="1" applyBorder="1" applyAlignment="1" applyProtection="1">
      <alignment horizontal="left" vertical="center" wrapText="1" indent="2"/>
    </xf>
    <xf numFmtId="165" fontId="96" fillId="0" borderId="16" xfId="89" applyNumberFormat="1" applyFont="1" applyFill="1" applyBorder="1" applyAlignment="1" applyProtection="1">
      <alignment horizontal="left" vertical="center" wrapText="1" indent="2"/>
    </xf>
    <xf numFmtId="165" fontId="68" fillId="0" borderId="73" xfId="89" applyNumberFormat="1" applyFont="1" applyFill="1" applyBorder="1" applyAlignment="1" applyProtection="1">
      <alignment horizontal="center" vertical="center"/>
    </xf>
    <xf numFmtId="165" fontId="68" fillId="0" borderId="81" xfId="89" applyNumberFormat="1" applyFont="1" applyFill="1" applyBorder="1" applyAlignment="1" applyProtection="1">
      <alignment horizontal="center" vertical="center"/>
    </xf>
    <xf numFmtId="165" fontId="68" fillId="0" borderId="14" xfId="89" applyNumberFormat="1" applyFont="1" applyFill="1" applyBorder="1" applyAlignment="1" applyProtection="1">
      <alignment horizontal="center" vertical="center"/>
    </xf>
    <xf numFmtId="165" fontId="68" fillId="0" borderId="15" xfId="89" applyNumberFormat="1" applyFont="1" applyFill="1" applyBorder="1" applyAlignment="1" applyProtection="1">
      <alignment horizontal="center" vertical="center"/>
    </xf>
    <xf numFmtId="165" fontId="68" fillId="0" borderId="16" xfId="89" applyNumberFormat="1" applyFont="1" applyFill="1" applyBorder="1" applyAlignment="1" applyProtection="1">
      <alignment horizontal="center" vertical="center"/>
    </xf>
    <xf numFmtId="165" fontId="68" fillId="0" borderId="47" xfId="89" applyNumberFormat="1" applyFont="1" applyFill="1" applyBorder="1" applyAlignment="1" applyProtection="1">
      <alignment horizontal="center" vertical="center" wrapText="1"/>
    </xf>
    <xf numFmtId="165" fontId="68" fillId="0" borderId="29" xfId="89" applyNumberFormat="1" applyFont="1" applyFill="1" applyBorder="1" applyAlignment="1" applyProtection="1">
      <alignment horizontal="center" vertical="center" wrapText="1"/>
    </xf>
    <xf numFmtId="165" fontId="68" fillId="0" borderId="68" xfId="89" applyNumberFormat="1" applyFont="1" applyFill="1" applyBorder="1" applyAlignment="1" applyProtection="1">
      <alignment horizontal="center" vertical="center"/>
    </xf>
    <xf numFmtId="165" fontId="68" fillId="0" borderId="30" xfId="89" applyNumberFormat="1" applyFont="1" applyFill="1" applyBorder="1" applyAlignment="1" applyProtection="1">
      <alignment horizontal="center" vertical="center"/>
    </xf>
    <xf numFmtId="165" fontId="68" fillId="0" borderId="72" xfId="89" applyNumberFormat="1" applyFont="1" applyFill="1" applyBorder="1" applyAlignment="1" applyProtection="1">
      <alignment horizontal="center" vertical="center" wrapText="1"/>
    </xf>
    <xf numFmtId="165" fontId="68" fillId="0" borderId="49" xfId="89" applyNumberFormat="1" applyFont="1" applyFill="1" applyBorder="1" applyAlignment="1" applyProtection="1">
      <alignment horizontal="center" vertical="center"/>
    </xf>
    <xf numFmtId="165" fontId="68" fillId="0" borderId="48" xfId="89" applyNumberFormat="1" applyFont="1" applyFill="1" applyBorder="1" applyAlignment="1" applyProtection="1">
      <alignment horizontal="center" vertical="center" wrapText="1"/>
    </xf>
    <xf numFmtId="165" fontId="68" fillId="0" borderId="50" xfId="89" applyNumberFormat="1" applyFont="1" applyFill="1" applyBorder="1" applyAlignment="1" applyProtection="1">
      <alignment horizontal="center" vertical="center" wrapText="1"/>
    </xf>
    <xf numFmtId="0" fontId="98" fillId="0" borderId="0" xfId="89" applyFont="1" applyAlignment="1">
      <alignment horizontal="right" wrapText="1"/>
    </xf>
    <xf numFmtId="165" fontId="19" fillId="0" borderId="69" xfId="89" applyNumberFormat="1" applyFont="1" applyFill="1" applyBorder="1" applyAlignment="1">
      <alignment horizontal="right" vertical="center" wrapText="1"/>
    </xf>
    <xf numFmtId="0" fontId="62" fillId="0" borderId="27" xfId="88" applyFont="1" applyFill="1" applyBorder="1" applyAlignment="1" applyProtection="1">
      <alignment horizontal="center" vertical="center" wrapText="1"/>
    </xf>
    <xf numFmtId="0" fontId="62" fillId="0" borderId="17" xfId="88" applyFont="1" applyFill="1" applyBorder="1" applyAlignment="1" applyProtection="1">
      <alignment horizontal="center" vertical="center" wrapText="1"/>
    </xf>
    <xf numFmtId="165" fontId="65" fillId="0" borderId="0" xfId="88" applyNumberFormat="1" applyFont="1" applyFill="1" applyBorder="1" applyAlignment="1" applyProtection="1">
      <alignment horizontal="center" vertical="center" wrapText="1"/>
    </xf>
    <xf numFmtId="0" fontId="62" fillId="0" borderId="65" xfId="88" applyFont="1" applyFill="1" applyBorder="1" applyAlignment="1" applyProtection="1">
      <alignment horizontal="center" vertical="center" wrapText="1"/>
    </xf>
    <xf numFmtId="0" fontId="62" fillId="0" borderId="68" xfId="88" applyFont="1" applyFill="1" applyBorder="1" applyAlignment="1" applyProtection="1">
      <alignment horizontal="center" vertical="center" wrapText="1"/>
    </xf>
    <xf numFmtId="0" fontId="70" fillId="0" borderId="10" xfId="88" applyFont="1" applyFill="1" applyBorder="1" applyAlignment="1" applyProtection="1">
      <alignment horizontal="center"/>
      <protection locked="0"/>
    </xf>
    <xf numFmtId="0" fontId="42" fillId="0" borderId="71" xfId="88" applyFont="1" applyFill="1" applyBorder="1" applyAlignment="1">
      <alignment horizontal="center" vertical="center" wrapText="1"/>
    </xf>
    <xf numFmtId="0" fontId="42" fillId="0" borderId="72" xfId="88" applyFont="1" applyFill="1" applyBorder="1" applyAlignment="1">
      <alignment horizontal="center" vertical="center" wrapText="1"/>
    </xf>
    <xf numFmtId="0" fontId="42" fillId="0" borderId="66" xfId="88" applyFont="1" applyFill="1" applyBorder="1" applyAlignment="1">
      <alignment horizontal="center" vertical="center" wrapText="1"/>
    </xf>
    <xf numFmtId="0" fontId="70" fillId="0" borderId="10" xfId="88" applyFont="1" applyFill="1" applyBorder="1" applyAlignment="1" applyProtection="1">
      <alignment horizontal="center" vertical="center"/>
    </xf>
    <xf numFmtId="0" fontId="70" fillId="0" borderId="21" xfId="88" applyFont="1" applyFill="1" applyBorder="1" applyAlignment="1" applyProtection="1">
      <alignment horizontal="center" vertical="center"/>
    </xf>
    <xf numFmtId="0" fontId="42" fillId="0" borderId="68" xfId="88" applyFont="1" applyFill="1" applyBorder="1" applyAlignment="1">
      <alignment horizontal="center" vertical="center" wrapText="1"/>
    </xf>
    <xf numFmtId="0" fontId="42" fillId="0" borderId="67" xfId="88" applyFont="1" applyFill="1" applyBorder="1" applyAlignment="1">
      <alignment horizontal="center" vertical="center" wrapText="1"/>
    </xf>
    <xf numFmtId="165" fontId="96" fillId="0" borderId="0" xfId="88" applyNumberFormat="1" applyFont="1" applyFill="1" applyBorder="1" applyAlignment="1" applyProtection="1">
      <alignment horizontal="left" vertical="center"/>
    </xf>
    <xf numFmtId="0" fontId="42" fillId="0" borderId="65" xfId="88" applyFont="1" applyFill="1" applyBorder="1" applyAlignment="1">
      <alignment horizontal="center" vertical="center" wrapText="1"/>
    </xf>
    <xf numFmtId="0" fontId="42" fillId="0" borderId="46" xfId="88" applyFont="1" applyFill="1" applyBorder="1" applyAlignment="1">
      <alignment horizontal="center" vertical="center" wrapText="1"/>
    </xf>
    <xf numFmtId="165" fontId="19" fillId="0" borderId="0" xfId="89" applyNumberFormat="1" applyFont="1" applyFill="1" applyBorder="1" applyAlignment="1">
      <alignment horizontal="right" vertical="center" wrapText="1"/>
    </xf>
    <xf numFmtId="166" fontId="62" fillId="0" borderId="37" xfId="54" applyNumberFormat="1" applyFont="1" applyFill="1" applyBorder="1" applyAlignment="1" applyProtection="1">
      <alignment horizontal="center"/>
    </xf>
    <xf numFmtId="166" fontId="62" fillId="0" borderId="30" xfId="54" applyNumberFormat="1" applyFont="1" applyFill="1" applyBorder="1" applyAlignment="1" applyProtection="1">
      <alignment horizontal="center"/>
    </xf>
    <xf numFmtId="0" fontId="69" fillId="0" borderId="35" xfId="88" applyFont="1" applyFill="1" applyBorder="1" applyAlignment="1">
      <alignment horizontal="center" vertical="center" wrapText="1"/>
    </xf>
    <xf numFmtId="0" fontId="62" fillId="0" borderId="2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62" fillId="0" borderId="78" xfId="88" applyFont="1" applyFill="1" applyBorder="1" applyAlignment="1" applyProtection="1">
      <alignment horizontal="center" vertical="center"/>
    </xf>
    <xf numFmtId="0" fontId="91" fillId="0" borderId="31" xfId="89" applyFont="1" applyBorder="1" applyAlignment="1">
      <alignment horizontal="left" wrapText="1"/>
    </xf>
    <xf numFmtId="0" fontId="91" fillId="0" borderId="10" xfId="89" applyFont="1" applyBorder="1" applyAlignment="1">
      <alignment horizontal="left" wrapText="1"/>
    </xf>
    <xf numFmtId="0" fontId="91" fillId="0" borderId="23" xfId="89" applyFont="1" applyBorder="1" applyAlignment="1">
      <alignment horizontal="left" wrapText="1"/>
    </xf>
    <xf numFmtId="0" fontId="91" fillId="0" borderId="49" xfId="89" applyFont="1" applyBorder="1" applyAlignment="1">
      <alignment horizontal="left" wrapText="1"/>
    </xf>
    <xf numFmtId="0" fontId="62" fillId="0" borderId="37" xfId="88" applyFont="1" applyFill="1" applyBorder="1" applyAlignment="1" applyProtection="1">
      <alignment horizontal="center" vertical="center" wrapText="1"/>
    </xf>
    <xf numFmtId="0" fontId="96" fillId="0" borderId="0" xfId="88" applyFont="1" applyFill="1" applyAlignment="1">
      <alignment horizontal="left" wrapText="1"/>
    </xf>
    <xf numFmtId="0" fontId="42" fillId="0" borderId="47" xfId="88" applyFont="1" applyFill="1" applyBorder="1" applyAlignment="1">
      <alignment horizontal="center" vertical="center" wrapText="1"/>
    </xf>
    <xf numFmtId="0" fontId="42" fillId="0" borderId="28" xfId="88" applyFont="1" applyFill="1" applyBorder="1" applyAlignment="1">
      <alignment horizontal="center" vertical="center" wrapText="1"/>
    </xf>
    <xf numFmtId="166" fontId="70" fillId="0" borderId="10" xfId="54" applyNumberFormat="1" applyFont="1" applyFill="1" applyBorder="1" applyAlignment="1" applyProtection="1">
      <alignment horizontal="center"/>
      <protection locked="0"/>
    </xf>
    <xf numFmtId="166" fontId="70" fillId="0" borderId="21" xfId="54" applyNumberFormat="1" applyFont="1" applyFill="1" applyBorder="1" applyAlignment="1" applyProtection="1">
      <alignment horizontal="center"/>
      <protection locked="0"/>
    </xf>
    <xf numFmtId="0" fontId="42" fillId="0" borderId="65" xfId="88" applyFont="1" applyFill="1" applyBorder="1" applyAlignment="1" applyProtection="1">
      <alignment horizontal="center" vertical="center" wrapText="1"/>
    </xf>
    <xf numFmtId="0" fontId="102" fillId="0" borderId="0" xfId="83" applyFont="1" applyAlignment="1">
      <alignment horizontal="center"/>
    </xf>
    <xf numFmtId="0" fontId="57" fillId="0" borderId="0" xfId="86" applyFont="1" applyAlignment="1">
      <alignment horizontal="center"/>
    </xf>
    <xf numFmtId="0" fontId="103" fillId="0" borderId="78" xfId="86" applyFont="1" applyFill="1" applyBorder="1" applyAlignment="1">
      <alignment horizontal="center" vertical="center" wrapText="1"/>
    </xf>
    <xf numFmtId="0" fontId="41" fillId="25" borderId="17" xfId="86" applyFont="1" applyFill="1" applyBorder="1" applyAlignment="1">
      <alignment horizontal="center" vertical="center" wrapText="1"/>
    </xf>
    <xf numFmtId="0" fontId="41" fillId="25" borderId="79" xfId="86" applyFont="1" applyFill="1" applyBorder="1" applyAlignment="1">
      <alignment horizontal="center" vertical="center" wrapText="1"/>
    </xf>
    <xf numFmtId="0" fontId="41" fillId="25" borderId="74" xfId="86" applyFont="1" applyFill="1" applyBorder="1" applyAlignment="1">
      <alignment horizontal="center" vertical="center" wrapText="1"/>
    </xf>
    <xf numFmtId="0" fontId="41" fillId="25" borderId="77" xfId="86" applyFont="1" applyFill="1" applyBorder="1" applyAlignment="1">
      <alignment horizontal="center" vertical="center" wrapText="1"/>
    </xf>
    <xf numFmtId="0" fontId="41" fillId="25" borderId="75" xfId="86" applyFont="1" applyFill="1" applyBorder="1" applyAlignment="1">
      <alignment horizontal="center" vertical="center" wrapText="1"/>
    </xf>
    <xf numFmtId="0" fontId="41" fillId="25" borderId="27" xfId="86" applyFont="1" applyFill="1" applyBorder="1" applyAlignment="1">
      <alignment horizontal="center" vertical="center" wrapText="1"/>
    </xf>
    <xf numFmtId="0" fontId="56" fillId="0" borderId="0" xfId="91" applyFont="1" applyAlignment="1">
      <alignment horizontal="left"/>
    </xf>
  </cellXfs>
  <cellStyles count="102">
    <cellStyle name="1. jelölőszín" xfId="66" builtinId="29" customBuiltin="1"/>
    <cellStyle name="2. jelölőszín" xfId="67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68" builtinId="37" customBuiltin="1"/>
    <cellStyle name="4. jelölőszín" xfId="69" builtinId="41" customBuiltin="1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5. jelölőszín" xfId="70" builtinId="45" customBuiltin="1"/>
    <cellStyle name="6. jelölőszín" xfId="71" builtinId="49" customBuiltin="1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Figyelmeztetés" xfId="57" builtinId="11" customBuiltin="1"/>
    <cellStyle name="Good" xfId="58"/>
    <cellStyle name="Heading 1" xfId="59"/>
    <cellStyle name="Heading 2" xfId="60"/>
    <cellStyle name="Heading 3" xfId="61"/>
    <cellStyle name="Heading 4" xfId="62"/>
    <cellStyle name="Hivatkozott cella" xfId="63" builtinId="24" customBuiltin="1"/>
    <cellStyle name="Input" xfId="64"/>
    <cellStyle name="Jegyzet" xfId="65" builtinId="10" customBuiltin="1"/>
    <cellStyle name="Jó" xfId="72" builtinId="26" customBuiltin="1"/>
    <cellStyle name="Kimenet" xfId="73" builtinId="21" customBuiltin="1"/>
    <cellStyle name="Linked Cell" xfId="74"/>
    <cellStyle name="Magyarázó szöveg" xfId="75" builtinId="53" customBuiltin="1"/>
    <cellStyle name="Neutral" xfId="76"/>
    <cellStyle name="Normál" xfId="0" builtinId="0"/>
    <cellStyle name="Normál 2" xfId="77"/>
    <cellStyle name="Normál 3" xfId="78"/>
    <cellStyle name="Normál 4" xfId="79"/>
    <cellStyle name="Normál 5" xfId="80"/>
    <cellStyle name="Normál_  3   _2010.évi állami" xfId="81"/>
    <cellStyle name="Normál_11szm" xfId="82"/>
    <cellStyle name="Normál_12.sz.mell.2013.évi fejlesztés" xfId="83"/>
    <cellStyle name="Normál_2004.évi normatívák" xfId="84"/>
    <cellStyle name="Normál_3aszm" xfId="85"/>
    <cellStyle name="Normál_7szm" xfId="86"/>
    <cellStyle name="Normál_költségvetés módosítás I." xfId="87"/>
    <cellStyle name="Normál_KVRENMUNKA" xfId="88"/>
    <cellStyle name="Normál_Másolat eredetijeKVIREND" xfId="89"/>
    <cellStyle name="Normal_tanusitv" xfId="90"/>
    <cellStyle name="Normál_Zalakaros" xfId="91"/>
    <cellStyle name="Note" xfId="92"/>
    <cellStyle name="Output" xfId="93"/>
    <cellStyle name="Összesen" xfId="94" builtinId="25" customBuiltin="1"/>
    <cellStyle name="Rossz" xfId="95" builtinId="27" customBuiltin="1"/>
    <cellStyle name="Semleges" xfId="96" builtinId="28" customBuiltin="1"/>
    <cellStyle name="Számítás" xfId="97" builtinId="22" customBuiltin="1"/>
    <cellStyle name="Százalék 2" xfId="98"/>
    <cellStyle name="Title" xfId="99"/>
    <cellStyle name="Total" xfId="100"/>
    <cellStyle name="Warning Text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V226"/>
  <sheetViews>
    <sheetView tabSelected="1" view="pageLayout" zoomScale="80" zoomScaleSheetLayoutView="100" zoomScalePageLayoutView="80" workbookViewId="0">
      <selection activeCell="A3" sqref="A3:A4"/>
    </sheetView>
  </sheetViews>
  <sheetFormatPr defaultRowHeight="12.75" x14ac:dyDescent="0.2"/>
  <cols>
    <col min="1" max="1" width="4.5703125" style="26" customWidth="1"/>
    <col min="2" max="2" width="43.42578125" style="26" customWidth="1"/>
    <col min="3" max="3" width="13.85546875" style="26" customWidth="1"/>
    <col min="4" max="4" width="14.28515625" style="26" customWidth="1"/>
    <col min="5" max="5" width="14.42578125" style="26" customWidth="1"/>
    <col min="6" max="6" width="5.7109375" style="26" customWidth="1"/>
    <col min="7" max="7" width="42.85546875" style="26" customWidth="1"/>
    <col min="8" max="8" width="14.28515625" style="26" customWidth="1"/>
    <col min="9" max="9" width="14.140625" style="26" customWidth="1"/>
    <col min="10" max="10" width="14.7109375" style="26" customWidth="1"/>
    <col min="11" max="16384" width="9.140625" style="26"/>
  </cols>
  <sheetData>
    <row r="1" spans="1:10" ht="18.75" x14ac:dyDescent="0.3">
      <c r="A1" s="661" t="s">
        <v>483</v>
      </c>
      <c r="B1" s="661"/>
      <c r="C1" s="661"/>
      <c r="D1" s="661"/>
      <c r="E1" s="661"/>
      <c r="F1" s="661"/>
      <c r="G1" s="661"/>
      <c r="H1" s="661"/>
      <c r="I1" s="661"/>
      <c r="J1" s="661"/>
    </row>
    <row r="2" spans="1:10" ht="18.75" x14ac:dyDescent="0.3">
      <c r="A2" s="661" t="s">
        <v>533</v>
      </c>
      <c r="B2" s="661"/>
      <c r="C2" s="661"/>
      <c r="D2" s="661"/>
      <c r="E2" s="661"/>
      <c r="F2" s="661"/>
      <c r="G2" s="661"/>
      <c r="H2" s="661"/>
      <c r="I2" s="661"/>
      <c r="J2" s="661"/>
    </row>
    <row r="3" spans="1:10" ht="18.75" x14ac:dyDescent="0.3">
      <c r="A3" s="756" t="s">
        <v>558</v>
      </c>
      <c r="B3" s="167"/>
      <c r="C3" s="167"/>
      <c r="D3" s="167"/>
      <c r="E3" s="167"/>
      <c r="F3" s="167"/>
      <c r="G3" s="167"/>
      <c r="H3" s="168"/>
      <c r="I3" s="168"/>
      <c r="J3" s="166"/>
    </row>
    <row r="4" spans="1:10" ht="16.5" thickBot="1" x14ac:dyDescent="0.3">
      <c r="A4" s="756" t="s">
        <v>559</v>
      </c>
      <c r="H4" s="195"/>
      <c r="I4" s="663" t="s">
        <v>470</v>
      </c>
      <c r="J4" s="663"/>
    </row>
    <row r="5" spans="1:10" ht="74.25" customHeight="1" thickBot="1" x14ac:dyDescent="0.25">
      <c r="A5" s="252"/>
      <c r="B5" s="265" t="s">
        <v>306</v>
      </c>
      <c r="C5" s="254" t="s">
        <v>534</v>
      </c>
      <c r="D5" s="254" t="s">
        <v>550</v>
      </c>
      <c r="E5" s="255" t="s">
        <v>551</v>
      </c>
      <c r="F5" s="256"/>
      <c r="G5" s="253" t="s">
        <v>306</v>
      </c>
      <c r="H5" s="254" t="s">
        <v>534</v>
      </c>
      <c r="I5" s="254" t="s">
        <v>550</v>
      </c>
      <c r="J5" s="255" t="s">
        <v>551</v>
      </c>
    </row>
    <row r="6" spans="1:10" ht="15" customHeight="1" x14ac:dyDescent="0.2">
      <c r="A6" s="664" t="s">
        <v>307</v>
      </c>
      <c r="B6" s="665"/>
      <c r="C6" s="665"/>
      <c r="D6" s="665"/>
      <c r="E6" s="666"/>
      <c r="F6" s="665" t="s">
        <v>308</v>
      </c>
      <c r="G6" s="665"/>
      <c r="H6" s="665"/>
      <c r="I6" s="665"/>
      <c r="J6" s="666"/>
    </row>
    <row r="7" spans="1:10" ht="15" customHeight="1" x14ac:dyDescent="0.25">
      <c r="A7" s="74" t="s">
        <v>99</v>
      </c>
      <c r="B7" s="30" t="s">
        <v>309</v>
      </c>
      <c r="C7" s="31"/>
      <c r="D7" s="31"/>
      <c r="E7" s="56"/>
      <c r="F7" s="52" t="s">
        <v>99</v>
      </c>
      <c r="G7" s="32" t="s">
        <v>309</v>
      </c>
      <c r="H7" s="31"/>
      <c r="I7" s="31"/>
      <c r="J7" s="56"/>
    </row>
    <row r="8" spans="1:10" ht="15" customHeight="1" x14ac:dyDescent="0.25">
      <c r="A8" s="74"/>
      <c r="B8" s="39" t="s">
        <v>310</v>
      </c>
      <c r="C8" s="46">
        <v>15361486</v>
      </c>
      <c r="D8" s="46">
        <v>0</v>
      </c>
      <c r="E8" s="57">
        <v>15361486</v>
      </c>
      <c r="F8" s="33"/>
      <c r="G8" s="39" t="s">
        <v>344</v>
      </c>
      <c r="H8" s="31">
        <v>13533000</v>
      </c>
      <c r="I8" s="31">
        <v>2199000</v>
      </c>
      <c r="J8" s="56">
        <v>15732000</v>
      </c>
    </row>
    <row r="9" spans="1:10" ht="35.25" customHeight="1" x14ac:dyDescent="0.25">
      <c r="A9" s="74"/>
      <c r="B9" s="47" t="s">
        <v>311</v>
      </c>
      <c r="C9" s="38">
        <v>11631000</v>
      </c>
      <c r="D9" s="38">
        <v>0</v>
      </c>
      <c r="E9" s="58">
        <v>11631000</v>
      </c>
      <c r="F9" s="52"/>
      <c r="G9" s="70" t="s">
        <v>345</v>
      </c>
      <c r="H9" s="31">
        <v>2702000</v>
      </c>
      <c r="I9" s="31">
        <v>418000</v>
      </c>
      <c r="J9" s="56">
        <v>3120000</v>
      </c>
    </row>
    <row r="10" spans="1:10" ht="15" customHeight="1" x14ac:dyDescent="0.25">
      <c r="A10" s="74"/>
      <c r="B10" s="39" t="s">
        <v>312</v>
      </c>
      <c r="C10" s="38">
        <v>4554500</v>
      </c>
      <c r="D10" s="38">
        <v>0</v>
      </c>
      <c r="E10" s="58">
        <v>4554500</v>
      </c>
      <c r="F10" s="52"/>
      <c r="G10" s="39" t="s">
        <v>346</v>
      </c>
      <c r="H10" s="31">
        <v>14134751</v>
      </c>
      <c r="I10" s="31">
        <v>-2617000</v>
      </c>
      <c r="J10" s="56">
        <v>11517751</v>
      </c>
    </row>
    <row r="11" spans="1:10" ht="15" customHeight="1" x14ac:dyDescent="0.25">
      <c r="A11" s="74"/>
      <c r="B11" s="39" t="s">
        <v>313</v>
      </c>
      <c r="C11" s="38"/>
      <c r="D11" s="38"/>
      <c r="E11" s="58">
        <v>0</v>
      </c>
      <c r="F11" s="52"/>
      <c r="G11" s="39" t="s">
        <v>347</v>
      </c>
      <c r="H11" s="31">
        <v>880000</v>
      </c>
      <c r="I11" s="31">
        <v>0</v>
      </c>
      <c r="J11" s="56">
        <v>880000</v>
      </c>
    </row>
    <row r="12" spans="1:10" ht="15" customHeight="1" x14ac:dyDescent="0.25">
      <c r="A12" s="74"/>
      <c r="B12" s="577"/>
      <c r="C12" s="48"/>
      <c r="D12" s="48"/>
      <c r="E12" s="59"/>
      <c r="F12" s="52"/>
      <c r="G12" s="39" t="s">
        <v>348</v>
      </c>
      <c r="H12" s="31">
        <v>2263000</v>
      </c>
      <c r="I12" s="31">
        <v>0</v>
      </c>
      <c r="J12" s="56">
        <v>2263000</v>
      </c>
    </row>
    <row r="13" spans="1:10" ht="15" customHeight="1" x14ac:dyDescent="0.25">
      <c r="A13" s="74"/>
      <c r="B13" s="37"/>
      <c r="C13" s="38"/>
      <c r="D13" s="38"/>
      <c r="E13" s="58"/>
      <c r="F13" s="52"/>
      <c r="G13" s="39" t="s">
        <v>314</v>
      </c>
      <c r="H13" s="31">
        <v>873000</v>
      </c>
      <c r="I13" s="31">
        <v>0</v>
      </c>
      <c r="J13" s="56">
        <v>873000</v>
      </c>
    </row>
    <row r="14" spans="1:10" ht="15" customHeight="1" x14ac:dyDescent="0.25">
      <c r="A14" s="651" t="s">
        <v>315</v>
      </c>
      <c r="B14" s="652"/>
      <c r="C14" s="48">
        <f>SUM(C8:C13)</f>
        <v>31546986</v>
      </c>
      <c r="D14" s="48">
        <f t="shared" ref="D14:E14" si="0">SUM(D8:D13)</f>
        <v>0</v>
      </c>
      <c r="E14" s="48">
        <f t="shared" si="0"/>
        <v>31546986</v>
      </c>
      <c r="F14" s="667" t="s">
        <v>316</v>
      </c>
      <c r="G14" s="668"/>
      <c r="H14" s="51">
        <f>SUM(H8:H13)</f>
        <v>34385751</v>
      </c>
      <c r="I14" s="51">
        <f t="shared" ref="I14:J14" si="1">SUM(I8:I13)</f>
        <v>0</v>
      </c>
      <c r="J14" s="63">
        <f t="shared" si="1"/>
        <v>34385751</v>
      </c>
    </row>
    <row r="15" spans="1:10" ht="15" customHeight="1" x14ac:dyDescent="0.25">
      <c r="A15" s="75"/>
      <c r="B15" s="41"/>
      <c r="C15" s="36"/>
      <c r="D15" s="36"/>
      <c r="E15" s="60"/>
      <c r="F15" s="53"/>
      <c r="G15" s="49"/>
      <c r="H15" s="40"/>
      <c r="I15" s="40"/>
      <c r="J15" s="62"/>
    </row>
    <row r="16" spans="1:10" ht="15" customHeight="1" x14ac:dyDescent="0.2">
      <c r="A16" s="651" t="s">
        <v>339</v>
      </c>
      <c r="B16" s="652"/>
      <c r="C16" s="48">
        <v>0</v>
      </c>
      <c r="D16" s="48">
        <v>0</v>
      </c>
      <c r="E16" s="59">
        <v>0</v>
      </c>
      <c r="F16" s="662" t="s">
        <v>343</v>
      </c>
      <c r="G16" s="652"/>
      <c r="H16" s="51">
        <v>612460</v>
      </c>
      <c r="I16" s="51">
        <v>0</v>
      </c>
      <c r="J16" s="63">
        <v>612460</v>
      </c>
    </row>
    <row r="17" spans="1:10" ht="15" customHeight="1" x14ac:dyDescent="0.2">
      <c r="A17" s="76"/>
      <c r="B17" s="37"/>
      <c r="C17" s="38"/>
      <c r="D17" s="38"/>
      <c r="E17" s="58"/>
      <c r="F17" s="54"/>
      <c r="G17" s="37"/>
      <c r="H17" s="40"/>
      <c r="I17" s="40"/>
      <c r="J17" s="62"/>
    </row>
    <row r="18" spans="1:10" ht="15" customHeight="1" x14ac:dyDescent="0.3">
      <c r="A18" s="646" t="s">
        <v>317</v>
      </c>
      <c r="B18" s="647"/>
      <c r="C18" s="177">
        <f>C14+C16</f>
        <v>31546986</v>
      </c>
      <c r="D18" s="177">
        <f t="shared" ref="D18:E18" si="2">D14+D16</f>
        <v>0</v>
      </c>
      <c r="E18" s="177">
        <f t="shared" si="2"/>
        <v>31546986</v>
      </c>
      <c r="F18" s="645" t="s">
        <v>318</v>
      </c>
      <c r="G18" s="647" t="s">
        <v>318</v>
      </c>
      <c r="H18" s="178">
        <f>H14+H16</f>
        <v>34998211</v>
      </c>
      <c r="I18" s="178">
        <f t="shared" ref="I18:J18" si="3">I14+I16</f>
        <v>0</v>
      </c>
      <c r="J18" s="179">
        <f t="shared" si="3"/>
        <v>34998211</v>
      </c>
    </row>
    <row r="19" spans="1:10" ht="15" customHeight="1" x14ac:dyDescent="0.3">
      <c r="A19" s="575"/>
      <c r="B19" s="576"/>
      <c r="C19" s="177"/>
      <c r="D19" s="177"/>
      <c r="E19" s="181"/>
      <c r="F19" s="574"/>
      <c r="G19" s="576"/>
      <c r="H19" s="178"/>
      <c r="I19" s="178"/>
      <c r="J19" s="179"/>
    </row>
    <row r="20" spans="1:10" ht="15" customHeight="1" thickBot="1" x14ac:dyDescent="0.3">
      <c r="A20" s="660" t="s">
        <v>319</v>
      </c>
      <c r="B20" s="659"/>
      <c r="C20" s="261"/>
      <c r="D20" s="261"/>
      <c r="E20" s="262"/>
      <c r="F20" s="658" t="s">
        <v>338</v>
      </c>
      <c r="G20" s="659"/>
      <c r="H20" s="263"/>
      <c r="I20" s="263"/>
      <c r="J20" s="264"/>
    </row>
    <row r="21" spans="1:10" ht="15" customHeight="1" x14ac:dyDescent="0.25">
      <c r="A21" s="648" t="s">
        <v>320</v>
      </c>
      <c r="B21" s="649"/>
      <c r="C21" s="257"/>
      <c r="D21" s="257"/>
      <c r="E21" s="258"/>
      <c r="F21" s="650" t="s">
        <v>321</v>
      </c>
      <c r="G21" s="649"/>
      <c r="H21" s="259"/>
      <c r="I21" s="259"/>
      <c r="J21" s="260"/>
    </row>
    <row r="22" spans="1:10" ht="15" customHeight="1" x14ac:dyDescent="0.25">
      <c r="A22" s="74" t="s">
        <v>99</v>
      </c>
      <c r="B22" s="42" t="s">
        <v>309</v>
      </c>
      <c r="C22" s="31"/>
      <c r="D22" s="31"/>
      <c r="E22" s="56"/>
      <c r="F22" s="55" t="s">
        <v>99</v>
      </c>
      <c r="G22" s="32" t="s">
        <v>309</v>
      </c>
      <c r="H22" s="31"/>
      <c r="I22" s="31"/>
      <c r="J22" s="56"/>
    </row>
    <row r="23" spans="1:10" ht="15" customHeight="1" x14ac:dyDescent="0.2">
      <c r="A23" s="77"/>
      <c r="B23" s="35" t="s">
        <v>322</v>
      </c>
      <c r="C23" s="31">
        <v>0</v>
      </c>
      <c r="D23" s="31">
        <v>0</v>
      </c>
      <c r="E23" s="56">
        <v>0</v>
      </c>
      <c r="F23" s="55"/>
      <c r="G23" s="39" t="s">
        <v>323</v>
      </c>
      <c r="H23" s="31">
        <v>3279000</v>
      </c>
      <c r="I23" s="31">
        <v>0</v>
      </c>
      <c r="J23" s="56">
        <v>3279000</v>
      </c>
    </row>
    <row r="24" spans="1:10" ht="15" customHeight="1" x14ac:dyDescent="0.2">
      <c r="A24" s="77"/>
      <c r="B24" s="35" t="s">
        <v>324</v>
      </c>
      <c r="C24" s="31">
        <v>0</v>
      </c>
      <c r="D24" s="31">
        <v>0</v>
      </c>
      <c r="E24" s="56">
        <v>0</v>
      </c>
      <c r="F24" s="55"/>
      <c r="G24" s="43" t="s">
        <v>325</v>
      </c>
      <c r="H24" s="31">
        <v>4445918</v>
      </c>
      <c r="I24" s="31">
        <v>0</v>
      </c>
      <c r="J24" s="56">
        <v>4445918</v>
      </c>
    </row>
    <row r="25" spans="1:10" ht="15" customHeight="1" x14ac:dyDescent="0.2">
      <c r="A25" s="77"/>
      <c r="B25" s="35" t="s">
        <v>326</v>
      </c>
      <c r="C25" s="31">
        <v>0</v>
      </c>
      <c r="D25" s="31">
        <v>0</v>
      </c>
      <c r="E25" s="56">
        <v>0</v>
      </c>
      <c r="F25" s="55"/>
      <c r="G25" s="43" t="s">
        <v>327</v>
      </c>
      <c r="H25" s="31">
        <v>0</v>
      </c>
      <c r="I25" s="31">
        <v>0</v>
      </c>
      <c r="J25" s="56">
        <v>0</v>
      </c>
    </row>
    <row r="26" spans="1:10" ht="15" customHeight="1" x14ac:dyDescent="0.2">
      <c r="A26" s="77"/>
      <c r="B26" s="35" t="s">
        <v>328</v>
      </c>
      <c r="C26" s="31">
        <v>0</v>
      </c>
      <c r="D26" s="31">
        <v>0</v>
      </c>
      <c r="E26" s="56">
        <v>0</v>
      </c>
      <c r="F26" s="55"/>
      <c r="G26" s="39" t="s">
        <v>329</v>
      </c>
      <c r="H26" s="31">
        <v>0</v>
      </c>
      <c r="I26" s="31">
        <v>0</v>
      </c>
      <c r="J26" s="56">
        <v>0</v>
      </c>
    </row>
    <row r="27" spans="1:10" s="180" customFormat="1" ht="15" customHeight="1" x14ac:dyDescent="0.25">
      <c r="A27" s="77"/>
      <c r="B27" s="50"/>
      <c r="C27" s="68"/>
      <c r="D27" s="68"/>
      <c r="E27" s="69"/>
      <c r="F27" s="55"/>
      <c r="G27" s="39" t="s">
        <v>464</v>
      </c>
      <c r="H27" s="31">
        <v>0</v>
      </c>
      <c r="I27" s="31">
        <v>0</v>
      </c>
      <c r="J27" s="56">
        <v>0</v>
      </c>
    </row>
    <row r="28" spans="1:10" s="180" customFormat="1" ht="15" customHeight="1" x14ac:dyDescent="0.2">
      <c r="A28" s="78" t="s">
        <v>330</v>
      </c>
      <c r="B28" s="73"/>
      <c r="C28" s="48">
        <f>SUM(C23:C27)</f>
        <v>0</v>
      </c>
      <c r="D28" s="48">
        <f t="shared" ref="D28:E28" si="4">SUM(D23:D27)</f>
        <v>0</v>
      </c>
      <c r="E28" s="48">
        <f t="shared" si="4"/>
        <v>0</v>
      </c>
      <c r="F28" s="653" t="s">
        <v>331</v>
      </c>
      <c r="G28" s="654"/>
      <c r="H28" s="51">
        <f>SUM(H23:H27)</f>
        <v>7724918</v>
      </c>
      <c r="I28" s="51">
        <f t="shared" ref="I28:J28" si="5">SUM(I23:I27)</f>
        <v>0</v>
      </c>
      <c r="J28" s="63">
        <f t="shared" si="5"/>
        <v>7724918</v>
      </c>
    </row>
    <row r="29" spans="1:10" ht="15" customHeight="1" x14ac:dyDescent="0.2">
      <c r="A29" s="79"/>
      <c r="B29" s="44"/>
      <c r="C29" s="36"/>
      <c r="D29" s="36"/>
      <c r="E29" s="60"/>
      <c r="F29" s="578"/>
      <c r="G29" s="579"/>
      <c r="H29" s="40"/>
      <c r="I29" s="40"/>
      <c r="J29" s="62"/>
    </row>
    <row r="30" spans="1:10" ht="15" customHeight="1" x14ac:dyDescent="0.2">
      <c r="A30" s="78" t="s">
        <v>340</v>
      </c>
      <c r="B30" s="44"/>
      <c r="C30" s="36"/>
      <c r="D30" s="36"/>
      <c r="E30" s="60"/>
      <c r="F30" s="655" t="s">
        <v>332</v>
      </c>
      <c r="G30" s="656"/>
      <c r="H30" s="40"/>
      <c r="I30" s="40"/>
      <c r="J30" s="62"/>
    </row>
    <row r="31" spans="1:10" ht="15" customHeight="1" x14ac:dyDescent="0.2">
      <c r="A31" s="74" t="s">
        <v>99</v>
      </c>
      <c r="B31" s="42" t="s">
        <v>309</v>
      </c>
      <c r="C31" s="36"/>
      <c r="D31" s="36"/>
      <c r="E31" s="60"/>
      <c r="F31" s="74" t="s">
        <v>99</v>
      </c>
      <c r="G31" s="42" t="s">
        <v>309</v>
      </c>
      <c r="H31" s="31"/>
      <c r="I31" s="31"/>
      <c r="J31" s="56"/>
    </row>
    <row r="32" spans="1:10" ht="15" customHeight="1" x14ac:dyDescent="0.2">
      <c r="A32" s="77"/>
      <c r="B32" s="64" t="s">
        <v>341</v>
      </c>
      <c r="C32" s="65">
        <v>11176143</v>
      </c>
      <c r="D32" s="65">
        <v>0</v>
      </c>
      <c r="E32" s="66">
        <v>11176143</v>
      </c>
      <c r="F32" s="55"/>
      <c r="G32" s="39"/>
      <c r="H32" s="34"/>
      <c r="I32" s="34"/>
      <c r="J32" s="61"/>
    </row>
    <row r="33" spans="1:10" ht="36.75" customHeight="1" x14ac:dyDescent="0.2">
      <c r="A33" s="74"/>
      <c r="B33" s="183" t="s">
        <v>474</v>
      </c>
      <c r="C33" s="31">
        <v>0</v>
      </c>
      <c r="D33" s="31">
        <v>0</v>
      </c>
      <c r="E33" s="31">
        <v>0</v>
      </c>
      <c r="F33" s="55"/>
      <c r="G33" s="183" t="s">
        <v>475</v>
      </c>
      <c r="H33" s="31">
        <v>0</v>
      </c>
      <c r="I33" s="34">
        <v>0</v>
      </c>
      <c r="J33" s="61">
        <v>0</v>
      </c>
    </row>
    <row r="34" spans="1:10" ht="15" customHeight="1" x14ac:dyDescent="0.2">
      <c r="A34" s="77"/>
      <c r="B34" s="45"/>
      <c r="C34" s="38"/>
      <c r="D34" s="38"/>
      <c r="E34" s="58"/>
      <c r="F34" s="55"/>
      <c r="G34" s="37"/>
      <c r="H34" s="31"/>
      <c r="I34" s="31"/>
      <c r="J34" s="56"/>
    </row>
    <row r="35" spans="1:10" ht="15" customHeight="1" x14ac:dyDescent="0.2">
      <c r="A35" s="651" t="s">
        <v>333</v>
      </c>
      <c r="B35" s="652"/>
      <c r="C35" s="48">
        <f>SUM(C32:C34)</f>
        <v>11176143</v>
      </c>
      <c r="D35" s="48">
        <f t="shared" ref="D35:E35" si="6">SUM(D32:D34)</f>
        <v>0</v>
      </c>
      <c r="E35" s="48">
        <f t="shared" si="6"/>
        <v>11176143</v>
      </c>
      <c r="F35" s="651" t="s">
        <v>332</v>
      </c>
      <c r="G35" s="652"/>
      <c r="H35" s="51">
        <f>SUM(H33:H34)</f>
        <v>0</v>
      </c>
      <c r="I35" s="51">
        <f t="shared" ref="I35:J35" si="7">SUM(I33:I34)</f>
        <v>0</v>
      </c>
      <c r="J35" s="63">
        <f t="shared" si="7"/>
        <v>0</v>
      </c>
    </row>
    <row r="36" spans="1:10" ht="15" customHeight="1" x14ac:dyDescent="0.2">
      <c r="A36" s="80"/>
      <c r="B36" s="55"/>
      <c r="C36" s="36"/>
      <c r="D36" s="36"/>
      <c r="E36" s="60"/>
      <c r="F36" s="67"/>
      <c r="G36" s="67"/>
      <c r="H36" s="40"/>
      <c r="I36" s="40"/>
      <c r="J36" s="62"/>
    </row>
    <row r="37" spans="1:10" s="27" customFormat="1" ht="17.25" x14ac:dyDescent="0.3">
      <c r="A37" s="644" t="s">
        <v>334</v>
      </c>
      <c r="B37" s="645"/>
      <c r="C37" s="182">
        <f>C28+C35</f>
        <v>11176143</v>
      </c>
      <c r="D37" s="182">
        <f t="shared" ref="D37:E37" si="8">D28+D35</f>
        <v>0</v>
      </c>
      <c r="E37" s="182">
        <f t="shared" si="8"/>
        <v>11176143</v>
      </c>
      <c r="F37" s="657" t="s">
        <v>342</v>
      </c>
      <c r="G37" s="645"/>
      <c r="H37" s="178">
        <f>H28+H35</f>
        <v>7724918</v>
      </c>
      <c r="I37" s="178">
        <f t="shared" ref="I37:J37" si="9">I28+I35</f>
        <v>0</v>
      </c>
      <c r="J37" s="179">
        <f t="shared" si="9"/>
        <v>7724918</v>
      </c>
    </row>
    <row r="38" spans="1:10" s="27" customFormat="1" ht="16.5" thickBot="1" x14ac:dyDescent="0.25">
      <c r="A38" s="584"/>
      <c r="B38" s="585"/>
      <c r="C38" s="586"/>
      <c r="D38" s="586"/>
      <c r="E38" s="587"/>
      <c r="F38" s="588"/>
      <c r="G38" s="588"/>
      <c r="H38" s="589"/>
      <c r="I38" s="589"/>
      <c r="J38" s="590"/>
    </row>
    <row r="39" spans="1:10" s="27" customFormat="1" ht="19.5" thickBot="1" x14ac:dyDescent="0.25">
      <c r="A39" s="642" t="s">
        <v>335</v>
      </c>
      <c r="B39" s="643"/>
      <c r="C39" s="581">
        <f>C18+C37</f>
        <v>42723129</v>
      </c>
      <c r="D39" s="581">
        <f t="shared" ref="D39:E39" si="10">D18+D37</f>
        <v>0</v>
      </c>
      <c r="E39" s="581">
        <f t="shared" si="10"/>
        <v>42723129</v>
      </c>
      <c r="F39" s="582"/>
      <c r="G39" s="583" t="s">
        <v>336</v>
      </c>
      <c r="H39" s="581">
        <f>H18+H37</f>
        <v>42723129</v>
      </c>
      <c r="I39" s="581">
        <f t="shared" ref="I39:J39" si="11">I18+I37</f>
        <v>0</v>
      </c>
      <c r="J39" s="581">
        <f t="shared" si="11"/>
        <v>42723129</v>
      </c>
    </row>
    <row r="40" spans="1:10" s="27" customFormat="1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 s="27" customFormat="1" ht="14.25" x14ac:dyDescent="0.2">
      <c r="A41" s="71"/>
      <c r="B41" s="72"/>
      <c r="C41" s="71"/>
      <c r="D41" s="71"/>
      <c r="E41" s="71"/>
      <c r="F41" s="71"/>
      <c r="G41" s="71"/>
      <c r="H41" s="71"/>
      <c r="I41" s="71"/>
      <c r="J41" s="71"/>
    </row>
    <row r="42" spans="1:10" s="27" customFormat="1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" customHeight="1" x14ac:dyDescent="0.2">
      <c r="A46" s="28"/>
      <c r="B46" s="28"/>
      <c r="C46" s="28"/>
      <c r="D46" s="28"/>
      <c r="E46" s="28"/>
      <c r="F46" s="28"/>
      <c r="G46" s="29"/>
      <c r="H46" s="28"/>
      <c r="I46" s="28"/>
      <c r="J46" s="28"/>
    </row>
    <row r="47" spans="1:10" ht="1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256" ht="1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256" ht="1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256" ht="1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256" s="180" customFormat="1" ht="1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256" ht="1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256" s="180" customFormat="1" ht="1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256" s="28" customFormat="1" x14ac:dyDescent="0.2"/>
    <row r="56" spans="1:256" ht="1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71"/>
      <c r="L56" s="71"/>
      <c r="M56" s="71"/>
      <c r="N56" s="71"/>
      <c r="O56" s="71"/>
      <c r="P56" s="71" t="s">
        <v>337</v>
      </c>
      <c r="Q56" s="71" t="s">
        <v>337</v>
      </c>
      <c r="R56" s="71" t="s">
        <v>337</v>
      </c>
      <c r="S56" s="71" t="s">
        <v>337</v>
      </c>
      <c r="T56" s="71" t="s">
        <v>337</v>
      </c>
      <c r="U56" s="71" t="s">
        <v>337</v>
      </c>
      <c r="V56" s="71" t="s">
        <v>337</v>
      </c>
      <c r="W56" s="71" t="s">
        <v>337</v>
      </c>
      <c r="X56" s="71" t="s">
        <v>337</v>
      </c>
      <c r="Y56" s="71" t="s">
        <v>337</v>
      </c>
      <c r="Z56" s="71" t="s">
        <v>337</v>
      </c>
      <c r="AA56" s="71" t="s">
        <v>337</v>
      </c>
      <c r="AB56" s="71" t="s">
        <v>337</v>
      </c>
      <c r="AC56" s="71" t="s">
        <v>337</v>
      </c>
      <c r="AD56" s="71" t="s">
        <v>337</v>
      </c>
      <c r="AE56" s="71" t="s">
        <v>337</v>
      </c>
      <c r="AF56" s="71" t="s">
        <v>337</v>
      </c>
      <c r="AG56" s="71" t="s">
        <v>337</v>
      </c>
      <c r="AH56" s="71" t="s">
        <v>337</v>
      </c>
      <c r="AI56" s="71" t="s">
        <v>337</v>
      </c>
      <c r="AJ56" s="71" t="s">
        <v>337</v>
      </c>
      <c r="AK56" s="71" t="s">
        <v>337</v>
      </c>
      <c r="AL56" s="71" t="s">
        <v>337</v>
      </c>
      <c r="AM56" s="71" t="s">
        <v>337</v>
      </c>
      <c r="AN56" s="71" t="s">
        <v>337</v>
      </c>
      <c r="AO56" s="71" t="s">
        <v>337</v>
      </c>
      <c r="AP56" s="71" t="s">
        <v>337</v>
      </c>
      <c r="AQ56" s="71" t="s">
        <v>337</v>
      </c>
      <c r="AR56" s="71" t="s">
        <v>337</v>
      </c>
      <c r="AS56" s="71" t="s">
        <v>337</v>
      </c>
      <c r="AT56" s="71" t="s">
        <v>337</v>
      </c>
      <c r="AU56" s="71" t="s">
        <v>337</v>
      </c>
      <c r="AV56" s="71" t="s">
        <v>337</v>
      </c>
      <c r="AW56" s="71" t="s">
        <v>337</v>
      </c>
      <c r="AX56" s="71" t="s">
        <v>337</v>
      </c>
      <c r="AY56" s="71" t="s">
        <v>337</v>
      </c>
      <c r="AZ56" s="71" t="s">
        <v>337</v>
      </c>
      <c r="BA56" s="71" t="s">
        <v>337</v>
      </c>
      <c r="BB56" s="71" t="s">
        <v>337</v>
      </c>
      <c r="BC56" s="71" t="s">
        <v>337</v>
      </c>
      <c r="BD56" s="71" t="s">
        <v>337</v>
      </c>
      <c r="BE56" s="71" t="s">
        <v>337</v>
      </c>
      <c r="BF56" s="71" t="s">
        <v>337</v>
      </c>
      <c r="BG56" s="71" t="s">
        <v>337</v>
      </c>
      <c r="BH56" s="71" t="s">
        <v>337</v>
      </c>
      <c r="BI56" s="71" t="s">
        <v>337</v>
      </c>
      <c r="BJ56" s="71" t="s">
        <v>337</v>
      </c>
      <c r="BK56" s="71" t="s">
        <v>337</v>
      </c>
      <c r="BL56" s="71" t="s">
        <v>337</v>
      </c>
      <c r="BM56" s="71" t="s">
        <v>337</v>
      </c>
      <c r="BN56" s="71" t="s">
        <v>337</v>
      </c>
      <c r="BO56" s="71" t="s">
        <v>337</v>
      </c>
      <c r="BP56" s="71" t="s">
        <v>337</v>
      </c>
      <c r="BQ56" s="71" t="s">
        <v>337</v>
      </c>
      <c r="BR56" s="71" t="s">
        <v>337</v>
      </c>
      <c r="BS56" s="71" t="s">
        <v>337</v>
      </c>
      <c r="BT56" s="71" t="s">
        <v>337</v>
      </c>
      <c r="BU56" s="71" t="s">
        <v>337</v>
      </c>
      <c r="BV56" s="71" t="s">
        <v>337</v>
      </c>
      <c r="BW56" s="71" t="s">
        <v>337</v>
      </c>
      <c r="BX56" s="71" t="s">
        <v>337</v>
      </c>
      <c r="BY56" s="71" t="s">
        <v>337</v>
      </c>
      <c r="BZ56" s="71" t="s">
        <v>337</v>
      </c>
      <c r="CA56" s="71" t="s">
        <v>337</v>
      </c>
      <c r="CB56" s="71" t="s">
        <v>337</v>
      </c>
      <c r="CC56" s="71" t="s">
        <v>337</v>
      </c>
      <c r="CD56" s="71" t="s">
        <v>337</v>
      </c>
      <c r="CE56" s="71" t="s">
        <v>337</v>
      </c>
      <c r="CF56" s="71" t="s">
        <v>337</v>
      </c>
      <c r="CG56" s="71" t="s">
        <v>337</v>
      </c>
      <c r="CH56" s="71" t="s">
        <v>337</v>
      </c>
      <c r="CI56" s="71" t="s">
        <v>337</v>
      </c>
      <c r="CJ56" s="71" t="s">
        <v>337</v>
      </c>
      <c r="CK56" s="71" t="s">
        <v>337</v>
      </c>
      <c r="CL56" s="71" t="s">
        <v>337</v>
      </c>
      <c r="CM56" s="71" t="s">
        <v>337</v>
      </c>
      <c r="CN56" s="71" t="s">
        <v>337</v>
      </c>
      <c r="CO56" s="71" t="s">
        <v>337</v>
      </c>
      <c r="CP56" s="71" t="s">
        <v>337</v>
      </c>
      <c r="CQ56" s="71" t="s">
        <v>337</v>
      </c>
      <c r="CR56" s="71" t="s">
        <v>337</v>
      </c>
      <c r="CS56" s="71" t="s">
        <v>337</v>
      </c>
      <c r="CT56" s="71" t="s">
        <v>337</v>
      </c>
      <c r="CU56" s="71" t="s">
        <v>337</v>
      </c>
      <c r="CV56" s="71" t="s">
        <v>337</v>
      </c>
      <c r="CW56" s="71" t="s">
        <v>337</v>
      </c>
      <c r="CX56" s="71" t="s">
        <v>337</v>
      </c>
      <c r="CY56" s="71" t="s">
        <v>337</v>
      </c>
      <c r="CZ56" s="71" t="s">
        <v>337</v>
      </c>
      <c r="DA56" s="71" t="s">
        <v>337</v>
      </c>
      <c r="DB56" s="71" t="s">
        <v>337</v>
      </c>
      <c r="DC56" s="71" t="s">
        <v>337</v>
      </c>
      <c r="DD56" s="71" t="s">
        <v>337</v>
      </c>
      <c r="DE56" s="71" t="s">
        <v>337</v>
      </c>
      <c r="DF56" s="71" t="s">
        <v>337</v>
      </c>
      <c r="DG56" s="71" t="s">
        <v>337</v>
      </c>
      <c r="DH56" s="71" t="s">
        <v>337</v>
      </c>
      <c r="DI56" s="71" t="s">
        <v>337</v>
      </c>
      <c r="DJ56" s="71" t="s">
        <v>337</v>
      </c>
      <c r="DK56" s="71" t="s">
        <v>337</v>
      </c>
      <c r="DL56" s="71" t="s">
        <v>337</v>
      </c>
      <c r="DM56" s="71" t="s">
        <v>337</v>
      </c>
      <c r="DN56" s="71" t="s">
        <v>337</v>
      </c>
      <c r="DO56" s="71" t="s">
        <v>337</v>
      </c>
      <c r="DP56" s="71" t="s">
        <v>337</v>
      </c>
      <c r="DQ56" s="71" t="s">
        <v>337</v>
      </c>
      <c r="DR56" s="71" t="s">
        <v>337</v>
      </c>
      <c r="DS56" s="71" t="s">
        <v>337</v>
      </c>
      <c r="DT56" s="71" t="s">
        <v>337</v>
      </c>
      <c r="DU56" s="71" t="s">
        <v>337</v>
      </c>
      <c r="DV56" s="71" t="s">
        <v>337</v>
      </c>
      <c r="DW56" s="71" t="s">
        <v>337</v>
      </c>
      <c r="DX56" s="71" t="s">
        <v>337</v>
      </c>
      <c r="DY56" s="71" t="s">
        <v>337</v>
      </c>
      <c r="DZ56" s="71" t="s">
        <v>337</v>
      </c>
      <c r="EA56" s="71" t="s">
        <v>337</v>
      </c>
      <c r="EB56" s="71" t="s">
        <v>337</v>
      </c>
      <c r="EC56" s="71" t="s">
        <v>337</v>
      </c>
      <c r="ED56" s="71" t="s">
        <v>337</v>
      </c>
      <c r="EE56" s="71" t="s">
        <v>337</v>
      </c>
      <c r="EF56" s="71" t="s">
        <v>337</v>
      </c>
      <c r="EG56" s="71" t="s">
        <v>337</v>
      </c>
      <c r="EH56" s="71" t="s">
        <v>337</v>
      </c>
      <c r="EI56" s="71" t="s">
        <v>337</v>
      </c>
      <c r="EJ56" s="71" t="s">
        <v>337</v>
      </c>
      <c r="EK56" s="71" t="s">
        <v>337</v>
      </c>
      <c r="EL56" s="71" t="s">
        <v>337</v>
      </c>
      <c r="EM56" s="71" t="s">
        <v>337</v>
      </c>
      <c r="EN56" s="71" t="s">
        <v>337</v>
      </c>
      <c r="EO56" s="71" t="s">
        <v>337</v>
      </c>
      <c r="EP56" s="71" t="s">
        <v>337</v>
      </c>
      <c r="EQ56" s="71" t="s">
        <v>337</v>
      </c>
      <c r="ER56" s="71" t="s">
        <v>337</v>
      </c>
      <c r="ES56" s="71" t="s">
        <v>337</v>
      </c>
      <c r="ET56" s="71" t="s">
        <v>337</v>
      </c>
      <c r="EU56" s="71" t="s">
        <v>337</v>
      </c>
      <c r="EV56" s="71" t="s">
        <v>337</v>
      </c>
      <c r="EW56" s="71" t="s">
        <v>337</v>
      </c>
      <c r="EX56" s="71" t="s">
        <v>337</v>
      </c>
      <c r="EY56" s="71" t="s">
        <v>337</v>
      </c>
      <c r="EZ56" s="71" t="s">
        <v>337</v>
      </c>
      <c r="FA56" s="71" t="s">
        <v>337</v>
      </c>
      <c r="FB56" s="71" t="s">
        <v>337</v>
      </c>
      <c r="FC56" s="71" t="s">
        <v>337</v>
      </c>
      <c r="FD56" s="71" t="s">
        <v>337</v>
      </c>
      <c r="FE56" s="71" t="s">
        <v>337</v>
      </c>
      <c r="FF56" s="71" t="s">
        <v>337</v>
      </c>
      <c r="FG56" s="71" t="s">
        <v>337</v>
      </c>
      <c r="FH56" s="71" t="s">
        <v>337</v>
      </c>
      <c r="FI56" s="71" t="s">
        <v>337</v>
      </c>
      <c r="FJ56" s="71" t="s">
        <v>337</v>
      </c>
      <c r="FK56" s="71" t="s">
        <v>337</v>
      </c>
      <c r="FL56" s="71" t="s">
        <v>337</v>
      </c>
      <c r="FM56" s="71" t="s">
        <v>337</v>
      </c>
      <c r="FN56" s="71" t="s">
        <v>337</v>
      </c>
      <c r="FO56" s="71" t="s">
        <v>337</v>
      </c>
      <c r="FP56" s="71" t="s">
        <v>337</v>
      </c>
      <c r="FQ56" s="71" t="s">
        <v>337</v>
      </c>
      <c r="FR56" s="71" t="s">
        <v>337</v>
      </c>
      <c r="FS56" s="71" t="s">
        <v>337</v>
      </c>
      <c r="FT56" s="71" t="s">
        <v>337</v>
      </c>
      <c r="FU56" s="71" t="s">
        <v>337</v>
      </c>
      <c r="FV56" s="71" t="s">
        <v>337</v>
      </c>
      <c r="FW56" s="71" t="s">
        <v>337</v>
      </c>
      <c r="FX56" s="71" t="s">
        <v>337</v>
      </c>
      <c r="FY56" s="71" t="s">
        <v>337</v>
      </c>
      <c r="FZ56" s="71" t="s">
        <v>337</v>
      </c>
      <c r="GA56" s="71" t="s">
        <v>337</v>
      </c>
      <c r="GB56" s="71" t="s">
        <v>337</v>
      </c>
      <c r="GC56" s="71" t="s">
        <v>337</v>
      </c>
      <c r="GD56" s="71" t="s">
        <v>337</v>
      </c>
      <c r="GE56" s="71" t="s">
        <v>337</v>
      </c>
      <c r="GF56" s="71" t="s">
        <v>337</v>
      </c>
      <c r="GG56" s="71" t="s">
        <v>337</v>
      </c>
      <c r="GH56" s="71" t="s">
        <v>337</v>
      </c>
      <c r="GI56" s="71" t="s">
        <v>337</v>
      </c>
      <c r="GJ56" s="71" t="s">
        <v>337</v>
      </c>
      <c r="GK56" s="71" t="s">
        <v>337</v>
      </c>
      <c r="GL56" s="71" t="s">
        <v>337</v>
      </c>
      <c r="GM56" s="71" t="s">
        <v>337</v>
      </c>
      <c r="GN56" s="71" t="s">
        <v>337</v>
      </c>
      <c r="GO56" s="71" t="s">
        <v>337</v>
      </c>
      <c r="GP56" s="71" t="s">
        <v>337</v>
      </c>
      <c r="GQ56" s="71" t="s">
        <v>337</v>
      </c>
      <c r="GR56" s="71" t="s">
        <v>337</v>
      </c>
      <c r="GS56" s="71" t="s">
        <v>337</v>
      </c>
      <c r="GT56" s="71" t="s">
        <v>337</v>
      </c>
      <c r="GU56" s="71" t="s">
        <v>337</v>
      </c>
      <c r="GV56" s="71" t="s">
        <v>337</v>
      </c>
      <c r="GW56" s="71" t="s">
        <v>337</v>
      </c>
      <c r="GX56" s="71" t="s">
        <v>337</v>
      </c>
      <c r="GY56" s="71" t="s">
        <v>337</v>
      </c>
      <c r="GZ56" s="71" t="s">
        <v>337</v>
      </c>
      <c r="HA56" s="71" t="s">
        <v>337</v>
      </c>
      <c r="HB56" s="71" t="s">
        <v>337</v>
      </c>
      <c r="HC56" s="71" t="s">
        <v>337</v>
      </c>
      <c r="HD56" s="71" t="s">
        <v>337</v>
      </c>
      <c r="HE56" s="71" t="s">
        <v>337</v>
      </c>
      <c r="HF56" s="71" t="s">
        <v>337</v>
      </c>
      <c r="HG56" s="71" t="s">
        <v>337</v>
      </c>
      <c r="HH56" s="71" t="s">
        <v>337</v>
      </c>
      <c r="HI56" s="71" t="s">
        <v>337</v>
      </c>
      <c r="HJ56" s="71" t="s">
        <v>337</v>
      </c>
      <c r="HK56" s="71" t="s">
        <v>337</v>
      </c>
      <c r="HL56" s="71" t="s">
        <v>337</v>
      </c>
      <c r="HM56" s="71" t="s">
        <v>337</v>
      </c>
      <c r="HN56" s="71" t="s">
        <v>337</v>
      </c>
      <c r="HO56" s="71" t="s">
        <v>337</v>
      </c>
      <c r="HP56" s="71" t="s">
        <v>337</v>
      </c>
      <c r="HQ56" s="71" t="s">
        <v>337</v>
      </c>
      <c r="HR56" s="71" t="s">
        <v>337</v>
      </c>
      <c r="HS56" s="71" t="s">
        <v>337</v>
      </c>
      <c r="HT56" s="71" t="s">
        <v>337</v>
      </c>
      <c r="HU56" s="71" t="s">
        <v>337</v>
      </c>
      <c r="HV56" s="71" t="s">
        <v>337</v>
      </c>
      <c r="HW56" s="71" t="s">
        <v>337</v>
      </c>
      <c r="HX56" s="71" t="s">
        <v>337</v>
      </c>
      <c r="HY56" s="71" t="s">
        <v>337</v>
      </c>
      <c r="HZ56" s="71" t="s">
        <v>337</v>
      </c>
      <c r="IA56" s="71" t="s">
        <v>337</v>
      </c>
      <c r="IB56" s="71" t="s">
        <v>337</v>
      </c>
      <c r="IC56" s="71" t="s">
        <v>337</v>
      </c>
      <c r="ID56" s="71" t="s">
        <v>337</v>
      </c>
      <c r="IE56" s="71" t="s">
        <v>337</v>
      </c>
      <c r="IF56" s="71" t="s">
        <v>337</v>
      </c>
      <c r="IG56" s="71" t="s">
        <v>337</v>
      </c>
      <c r="IH56" s="71" t="s">
        <v>337</v>
      </c>
      <c r="II56" s="71" t="s">
        <v>337</v>
      </c>
      <c r="IJ56" s="71" t="s">
        <v>337</v>
      </c>
      <c r="IK56" s="71" t="s">
        <v>337</v>
      </c>
      <c r="IL56" s="71" t="s">
        <v>337</v>
      </c>
      <c r="IM56" s="71" t="s">
        <v>337</v>
      </c>
      <c r="IN56" s="71" t="s">
        <v>337</v>
      </c>
      <c r="IO56" s="71" t="s">
        <v>337</v>
      </c>
      <c r="IP56" s="71" t="s">
        <v>337</v>
      </c>
      <c r="IQ56" s="71" t="s">
        <v>337</v>
      </c>
      <c r="IR56" s="71" t="s">
        <v>337</v>
      </c>
      <c r="IS56" s="71" t="s">
        <v>337</v>
      </c>
      <c r="IT56" s="71" t="s">
        <v>337</v>
      </c>
      <c r="IU56" s="71" t="s">
        <v>337</v>
      </c>
      <c r="IV56" s="71" t="s">
        <v>337</v>
      </c>
    </row>
    <row r="57" spans="1:256" s="28" customFormat="1" x14ac:dyDescent="0.2"/>
    <row r="58" spans="1:256" s="28" customFormat="1" x14ac:dyDescent="0.2"/>
    <row r="59" spans="1:256" s="28" customFormat="1" x14ac:dyDescent="0.2"/>
    <row r="60" spans="1:256" s="28" customFormat="1" x14ac:dyDescent="0.2"/>
    <row r="61" spans="1:256" s="28" customFormat="1" x14ac:dyDescent="0.2"/>
    <row r="62" spans="1:256" s="28" customFormat="1" x14ac:dyDescent="0.2"/>
    <row r="63" spans="1:256" s="28" customFormat="1" x14ac:dyDescent="0.2"/>
    <row r="64" spans="1:256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pans="1:10" s="28" customFormat="1" x14ac:dyDescent="0.2"/>
    <row r="210" spans="1:10" s="28" customFormat="1" x14ac:dyDescent="0.2"/>
    <row r="211" spans="1:10" s="28" customFormat="1" x14ac:dyDescent="0.2"/>
    <row r="212" spans="1:10" s="28" customFormat="1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</row>
    <row r="213" spans="1:10" s="28" customFormat="1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</row>
    <row r="214" spans="1:10" s="28" customForma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s="28" customFormat="1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</row>
    <row r="216" spans="1:10" s="28" customForma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</row>
    <row r="217" spans="1:10" s="28" customFormat="1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</row>
    <row r="218" spans="1:10" s="28" customFormat="1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</row>
    <row r="219" spans="1:10" s="28" customFormat="1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1:10" s="28" customFormat="1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</row>
    <row r="221" spans="1:10" s="28" customFormat="1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s="28" customForma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0" s="28" customFormat="1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1:10" s="28" customFormat="1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</row>
    <row r="225" spans="1:10" s="28" customFormat="1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</row>
    <row r="226" spans="1:10" s="28" customFormat="1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</row>
  </sheetData>
  <mergeCells count="22">
    <mergeCell ref="A1:J1"/>
    <mergeCell ref="A2:J2"/>
    <mergeCell ref="F16:G16"/>
    <mergeCell ref="I4:J4"/>
    <mergeCell ref="A6:E6"/>
    <mergeCell ref="F6:J6"/>
    <mergeCell ref="A14:B14"/>
    <mergeCell ref="A16:B16"/>
    <mergeCell ref="F14:G14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20:B20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6"/>
  <sheetViews>
    <sheetView zoomScale="120" zoomScaleNormal="120" workbookViewId="0">
      <selection activeCell="F31" sqref="F31"/>
    </sheetView>
  </sheetViews>
  <sheetFormatPr defaultColWidth="8" defaultRowHeight="15" x14ac:dyDescent="0.25"/>
  <cols>
    <col min="1" max="1" width="4.85546875" style="104" customWidth="1"/>
    <col min="2" max="2" width="30.5703125" style="104" customWidth="1"/>
    <col min="3" max="4" width="12" style="104" customWidth="1"/>
    <col min="5" max="5" width="12.5703125" style="104" customWidth="1"/>
    <col min="6" max="6" width="13" style="104" customWidth="1"/>
    <col min="7" max="16384" width="8" style="104"/>
  </cols>
  <sheetData>
    <row r="1" spans="1:9" s="176" customFormat="1" ht="48.75" customHeight="1" x14ac:dyDescent="0.25">
      <c r="A1" s="715" t="s">
        <v>540</v>
      </c>
      <c r="B1" s="715"/>
      <c r="C1" s="715"/>
      <c r="D1" s="715"/>
      <c r="E1" s="715"/>
      <c r="F1" s="715"/>
    </row>
    <row r="2" spans="1:9" s="128" customFormat="1" ht="15.75" customHeight="1" x14ac:dyDescent="0.25">
      <c r="A2" s="135"/>
      <c r="B2" s="127"/>
      <c r="C2" s="711"/>
      <c r="D2" s="711"/>
      <c r="E2" s="693" t="s">
        <v>469</v>
      </c>
      <c r="F2" s="693"/>
      <c r="G2" s="174"/>
      <c r="I2" s="173"/>
    </row>
    <row r="3" spans="1:9" s="129" customFormat="1" ht="15.75" customHeight="1" x14ac:dyDescent="0.2">
      <c r="A3" s="136"/>
      <c r="B3" s="137"/>
      <c r="C3" s="138"/>
      <c r="D3" s="172"/>
      <c r="E3" s="729" t="s">
        <v>488</v>
      </c>
      <c r="F3" s="729"/>
      <c r="G3" s="175"/>
      <c r="I3" s="172"/>
    </row>
    <row r="4" spans="1:9" ht="15.95" customHeight="1" x14ac:dyDescent="0.25">
      <c r="A4" s="726" t="s">
        <v>541</v>
      </c>
      <c r="B4" s="726"/>
      <c r="C4" s="726"/>
      <c r="D4" s="726"/>
      <c r="E4" s="726"/>
      <c r="F4" s="107"/>
      <c r="G4" s="108"/>
    </row>
    <row r="5" spans="1:9" ht="15.95" customHeight="1" thickBot="1" x14ac:dyDescent="0.3">
      <c r="A5" s="105"/>
      <c r="B5" s="105"/>
      <c r="C5" s="106"/>
      <c r="D5" s="106"/>
      <c r="E5" s="107"/>
      <c r="F5" s="107"/>
      <c r="G5" s="108"/>
    </row>
    <row r="6" spans="1:9" ht="22.5" customHeight="1" x14ac:dyDescent="0.25">
      <c r="A6" s="121" t="s">
        <v>412</v>
      </c>
      <c r="B6" s="746" t="s">
        <v>427</v>
      </c>
      <c r="C6" s="746"/>
      <c r="D6" s="746"/>
      <c r="E6" s="716" t="s">
        <v>428</v>
      </c>
      <c r="F6" s="717"/>
      <c r="G6" s="108"/>
    </row>
    <row r="7" spans="1:9" ht="15.95" customHeight="1" x14ac:dyDescent="0.25">
      <c r="A7" s="122" t="s">
        <v>99</v>
      </c>
      <c r="B7" s="722" t="s">
        <v>100</v>
      </c>
      <c r="C7" s="722"/>
      <c r="D7" s="722"/>
      <c r="E7" s="722" t="s">
        <v>101</v>
      </c>
      <c r="F7" s="723"/>
      <c r="G7" s="108"/>
    </row>
    <row r="8" spans="1:9" ht="15.95" customHeight="1" x14ac:dyDescent="0.25">
      <c r="A8" s="122" t="s">
        <v>106</v>
      </c>
      <c r="B8" s="718"/>
      <c r="C8" s="718"/>
      <c r="D8" s="718"/>
      <c r="E8" s="744"/>
      <c r="F8" s="745"/>
      <c r="G8" s="108"/>
    </row>
    <row r="9" spans="1:9" ht="15.95" customHeight="1" x14ac:dyDescent="0.25">
      <c r="A9" s="122" t="s">
        <v>107</v>
      </c>
      <c r="B9" s="718"/>
      <c r="C9" s="718"/>
      <c r="D9" s="718"/>
      <c r="E9" s="744"/>
      <c r="F9" s="745"/>
      <c r="G9" s="108"/>
    </row>
    <row r="10" spans="1:9" ht="15.95" customHeight="1" x14ac:dyDescent="0.25">
      <c r="A10" s="122" t="s">
        <v>108</v>
      </c>
      <c r="B10" s="718"/>
      <c r="C10" s="718"/>
      <c r="D10" s="718"/>
      <c r="E10" s="744"/>
      <c r="F10" s="745"/>
      <c r="G10" s="108"/>
    </row>
    <row r="11" spans="1:9" ht="25.5" customHeight="1" thickBot="1" x14ac:dyDescent="0.3">
      <c r="A11" s="131" t="s">
        <v>109</v>
      </c>
      <c r="B11" s="740" t="s">
        <v>429</v>
      </c>
      <c r="C11" s="740"/>
      <c r="D11" s="740"/>
      <c r="E11" s="730">
        <f>SUM(E8:E10)</f>
        <v>0</v>
      </c>
      <c r="F11" s="731"/>
      <c r="G11" s="108"/>
    </row>
    <row r="12" spans="1:9" ht="25.5" customHeight="1" x14ac:dyDescent="0.25">
      <c r="A12" s="132"/>
      <c r="B12" s="133"/>
      <c r="C12" s="133"/>
      <c r="D12" s="133"/>
      <c r="E12" s="134"/>
      <c r="F12" s="134"/>
      <c r="G12" s="108"/>
    </row>
    <row r="13" spans="1:9" ht="15.95" customHeight="1" x14ac:dyDescent="0.25">
      <c r="A13" s="726" t="s">
        <v>460</v>
      </c>
      <c r="B13" s="726"/>
      <c r="C13" s="726"/>
      <c r="D13" s="726"/>
      <c r="E13" s="726"/>
      <c r="F13" s="726"/>
      <c r="G13" s="108"/>
    </row>
    <row r="14" spans="1:9" ht="15.95" customHeight="1" thickBot="1" x14ac:dyDescent="0.3">
      <c r="A14" s="105"/>
      <c r="B14" s="105"/>
      <c r="C14" s="106"/>
      <c r="D14" s="106"/>
      <c r="E14" s="107"/>
      <c r="F14" s="107"/>
      <c r="G14" s="108"/>
    </row>
    <row r="15" spans="1:9" ht="15" customHeight="1" x14ac:dyDescent="0.25">
      <c r="A15" s="742" t="s">
        <v>412</v>
      </c>
      <c r="B15" s="727" t="s">
        <v>413</v>
      </c>
      <c r="C15" s="719" t="s">
        <v>414</v>
      </c>
      <c r="D15" s="720"/>
      <c r="E15" s="721"/>
      <c r="F15" s="724" t="s">
        <v>415</v>
      </c>
    </row>
    <row r="16" spans="1:9" ht="13.5" customHeight="1" thickBot="1" x14ac:dyDescent="0.3">
      <c r="A16" s="743"/>
      <c r="B16" s="728"/>
      <c r="C16" s="109" t="s">
        <v>496</v>
      </c>
      <c r="D16" s="109" t="s">
        <v>529</v>
      </c>
      <c r="E16" s="109" t="s">
        <v>542</v>
      </c>
      <c r="F16" s="725"/>
    </row>
    <row r="17" spans="1:6" ht="15.75" thickBot="1" x14ac:dyDescent="0.3">
      <c r="A17" s="110" t="s">
        <v>99</v>
      </c>
      <c r="B17" s="111" t="s">
        <v>100</v>
      </c>
      <c r="C17" s="111" t="s">
        <v>101</v>
      </c>
      <c r="D17" s="111" t="s">
        <v>102</v>
      </c>
      <c r="E17" s="111" t="s">
        <v>103</v>
      </c>
      <c r="F17" s="112" t="s">
        <v>416</v>
      </c>
    </row>
    <row r="18" spans="1:6" x14ac:dyDescent="0.25">
      <c r="A18" s="113" t="s">
        <v>106</v>
      </c>
      <c r="B18" s="186"/>
      <c r="C18" s="187"/>
      <c r="D18" s="187"/>
      <c r="E18" s="187"/>
      <c r="F18" s="188">
        <f>SUM(C18:E18)</f>
        <v>0</v>
      </c>
    </row>
    <row r="19" spans="1:6" x14ac:dyDescent="0.25">
      <c r="A19" s="114" t="s">
        <v>107</v>
      </c>
      <c r="B19" s="185"/>
      <c r="C19" s="187"/>
      <c r="D19" s="187"/>
      <c r="E19" s="187"/>
      <c r="F19" s="189">
        <f>SUM(C19:E19)</f>
        <v>0</v>
      </c>
    </row>
    <row r="20" spans="1:6" x14ac:dyDescent="0.25">
      <c r="A20" s="114" t="s">
        <v>108</v>
      </c>
      <c r="B20" s="115"/>
      <c r="C20" s="190"/>
      <c r="D20" s="190"/>
      <c r="E20" s="190"/>
      <c r="F20" s="189">
        <f>SUM(C20:E20)</f>
        <v>0</v>
      </c>
    </row>
    <row r="21" spans="1:6" x14ac:dyDescent="0.25">
      <c r="A21" s="114" t="s">
        <v>109</v>
      </c>
      <c r="B21" s="115"/>
      <c r="C21" s="190"/>
      <c r="D21" s="190"/>
      <c r="E21" s="190"/>
      <c r="F21" s="189">
        <f>SUM(C21:E21)</f>
        <v>0</v>
      </c>
    </row>
    <row r="22" spans="1:6" ht="15.75" thickBot="1" x14ac:dyDescent="0.3">
      <c r="A22" s="116" t="s">
        <v>110</v>
      </c>
      <c r="B22" s="117"/>
      <c r="C22" s="191"/>
      <c r="D22" s="191"/>
      <c r="E22" s="191"/>
      <c r="F22" s="189">
        <f>SUM(C22:E22)</f>
        <v>0</v>
      </c>
    </row>
    <row r="23" spans="1:6" s="120" customFormat="1" thickBot="1" x14ac:dyDescent="0.25">
      <c r="A23" s="118" t="s">
        <v>111</v>
      </c>
      <c r="B23" s="119" t="s">
        <v>417</v>
      </c>
      <c r="C23" s="192">
        <f>SUM(C18:C22)</f>
        <v>0</v>
      </c>
      <c r="D23" s="192">
        <f>SUM(D18:D22)</f>
        <v>0</v>
      </c>
      <c r="E23" s="192">
        <f>SUM(E18:E22)</f>
        <v>0</v>
      </c>
      <c r="F23" s="193">
        <f>SUM(F18:F22)</f>
        <v>0</v>
      </c>
    </row>
    <row r="24" spans="1:6" s="120" customFormat="1" ht="14.25" x14ac:dyDescent="0.2">
      <c r="A24" s="142"/>
      <c r="B24" s="143"/>
      <c r="C24" s="144"/>
      <c r="D24" s="144"/>
      <c r="E24" s="144"/>
      <c r="F24" s="144"/>
    </row>
    <row r="25" spans="1:6" s="145" customFormat="1" ht="30.75" customHeight="1" x14ac:dyDescent="0.25">
      <c r="A25" s="741" t="s">
        <v>461</v>
      </c>
      <c r="B25" s="741"/>
      <c r="C25" s="741"/>
      <c r="D25" s="741"/>
      <c r="E25" s="741"/>
      <c r="F25" s="741"/>
    </row>
    <row r="26" spans="1:6" ht="15.75" thickBot="1" x14ac:dyDescent="0.3"/>
    <row r="27" spans="1:6" ht="32.25" thickBot="1" x14ac:dyDescent="0.3">
      <c r="A27" s="251" t="s">
        <v>412</v>
      </c>
      <c r="B27" s="713" t="s">
        <v>418</v>
      </c>
      <c r="C27" s="714"/>
      <c r="D27" s="714"/>
      <c r="E27" s="714"/>
      <c r="F27" s="251" t="s">
        <v>543</v>
      </c>
    </row>
    <row r="28" spans="1:6" ht="15.75" thickBot="1" x14ac:dyDescent="0.3">
      <c r="A28" s="423" t="s">
        <v>99</v>
      </c>
      <c r="B28" s="733" t="s">
        <v>100</v>
      </c>
      <c r="C28" s="734"/>
      <c r="D28" s="734"/>
      <c r="E28" s="735"/>
      <c r="F28" s="424" t="s">
        <v>101</v>
      </c>
    </row>
    <row r="29" spans="1:6" x14ac:dyDescent="0.25">
      <c r="A29" s="517" t="s">
        <v>106</v>
      </c>
      <c r="B29" s="518" t="s">
        <v>419</v>
      </c>
      <c r="C29" s="519"/>
      <c r="D29" s="520"/>
      <c r="E29" s="520"/>
      <c r="F29" s="521">
        <v>11500000</v>
      </c>
    </row>
    <row r="30" spans="1:6" ht="23.25" customHeight="1" x14ac:dyDescent="0.25">
      <c r="A30" s="147" t="s">
        <v>107</v>
      </c>
      <c r="B30" s="736" t="s">
        <v>420</v>
      </c>
      <c r="C30" s="737"/>
      <c r="D30" s="737"/>
      <c r="E30" s="738"/>
      <c r="F30" s="184">
        <v>3900000</v>
      </c>
    </row>
    <row r="31" spans="1:6" x14ac:dyDescent="0.25">
      <c r="A31" s="147" t="s">
        <v>108</v>
      </c>
      <c r="B31" s="736" t="s">
        <v>421</v>
      </c>
      <c r="C31" s="737"/>
      <c r="D31" s="737"/>
      <c r="E31" s="738"/>
      <c r="F31" s="184">
        <v>0</v>
      </c>
    </row>
    <row r="32" spans="1:6" ht="30" customHeight="1" x14ac:dyDescent="0.25">
      <c r="A32" s="147" t="s">
        <v>109</v>
      </c>
      <c r="B32" s="736" t="s">
        <v>422</v>
      </c>
      <c r="C32" s="737"/>
      <c r="D32" s="737"/>
      <c r="E32" s="738"/>
      <c r="F32" s="184">
        <v>0</v>
      </c>
    </row>
    <row r="33" spans="1:6" x14ac:dyDescent="0.25">
      <c r="A33" s="147" t="s">
        <v>110</v>
      </c>
      <c r="B33" s="736" t="s">
        <v>423</v>
      </c>
      <c r="C33" s="737"/>
      <c r="D33" s="737"/>
      <c r="E33" s="738"/>
      <c r="F33" s="184">
        <v>1000</v>
      </c>
    </row>
    <row r="34" spans="1:6" ht="17.25" customHeight="1" thickBot="1" x14ac:dyDescent="0.3">
      <c r="A34" s="148" t="s">
        <v>111</v>
      </c>
      <c r="B34" s="739" t="s">
        <v>424</v>
      </c>
      <c r="C34" s="739"/>
      <c r="D34" s="739"/>
      <c r="E34" s="739"/>
      <c r="F34" s="522">
        <v>0</v>
      </c>
    </row>
    <row r="35" spans="1:6" ht="29.25" customHeight="1" thickBot="1" x14ac:dyDescent="0.3">
      <c r="A35" s="146" t="s">
        <v>425</v>
      </c>
      <c r="B35" s="514"/>
      <c r="C35" s="515"/>
      <c r="D35" s="515"/>
      <c r="E35" s="515"/>
      <c r="F35" s="516">
        <f>SUM(F29:F34)</f>
        <v>15401000</v>
      </c>
    </row>
    <row r="36" spans="1:6" ht="27" customHeight="1" x14ac:dyDescent="0.25">
      <c r="A36" s="732" t="s">
        <v>426</v>
      </c>
      <c r="B36" s="732"/>
      <c r="C36" s="732"/>
      <c r="D36" s="732"/>
      <c r="E36" s="732"/>
    </row>
  </sheetData>
  <mergeCells count="31">
    <mergeCell ref="B11:D11"/>
    <mergeCell ref="A4:E4"/>
    <mergeCell ref="A25:F25"/>
    <mergeCell ref="A15:A16"/>
    <mergeCell ref="E8:F8"/>
    <mergeCell ref="E10:F10"/>
    <mergeCell ref="E9:F9"/>
    <mergeCell ref="B6:D6"/>
    <mergeCell ref="A36:E36"/>
    <mergeCell ref="B28:E28"/>
    <mergeCell ref="B30:E30"/>
    <mergeCell ref="B31:E31"/>
    <mergeCell ref="B32:E32"/>
    <mergeCell ref="B34:E34"/>
    <mergeCell ref="B33:E33"/>
    <mergeCell ref="B27:E27"/>
    <mergeCell ref="A1:F1"/>
    <mergeCell ref="E6:F6"/>
    <mergeCell ref="C2:D2"/>
    <mergeCell ref="E2:F2"/>
    <mergeCell ref="B9:D9"/>
    <mergeCell ref="B10:D10"/>
    <mergeCell ref="C15:E15"/>
    <mergeCell ref="B7:D7"/>
    <mergeCell ref="E7:F7"/>
    <mergeCell ref="F15:F16"/>
    <mergeCell ref="A13:F13"/>
    <mergeCell ref="B15:B16"/>
    <mergeCell ref="E3:F3"/>
    <mergeCell ref="B8:D8"/>
    <mergeCell ref="E11:F11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C1" workbookViewId="0">
      <selection activeCell="J8" sqref="J8"/>
    </sheetView>
  </sheetViews>
  <sheetFormatPr defaultColWidth="8" defaultRowHeight="12.75" x14ac:dyDescent="0.2"/>
  <cols>
    <col min="1" max="1" width="9.85546875" style="229" hidden="1" customWidth="1"/>
    <col min="2" max="2" width="3.28515625" style="229" hidden="1" customWidth="1"/>
    <col min="3" max="3" width="54.28515625" style="229" customWidth="1"/>
    <col min="4" max="4" width="13.5703125" style="229" customWidth="1"/>
    <col min="5" max="5" width="51.42578125" style="229" customWidth="1"/>
    <col min="6" max="6" width="12.7109375" style="229" customWidth="1"/>
    <col min="7" max="16384" width="8" style="229"/>
  </cols>
  <sheetData>
    <row r="1" spans="1:6" ht="30" customHeight="1" x14ac:dyDescent="0.3">
      <c r="C1" s="747" t="s">
        <v>525</v>
      </c>
      <c r="D1" s="747"/>
      <c r="E1" s="747"/>
      <c r="F1" s="747"/>
    </row>
    <row r="2" spans="1:6" ht="30" customHeight="1" x14ac:dyDescent="0.3">
      <c r="C2" s="747" t="s">
        <v>497</v>
      </c>
      <c r="D2" s="747"/>
      <c r="E2" s="747"/>
      <c r="F2" s="747"/>
    </row>
    <row r="3" spans="1:6" ht="17.25" customHeight="1" x14ac:dyDescent="0.3">
      <c r="C3" s="747" t="s">
        <v>490</v>
      </c>
      <c r="D3" s="747"/>
      <c r="E3" s="747"/>
      <c r="F3" s="747"/>
    </row>
    <row r="4" spans="1:6" ht="17.25" customHeight="1" x14ac:dyDescent="0.3">
      <c r="C4" s="230"/>
      <c r="D4" s="230"/>
      <c r="E4" s="230"/>
      <c r="F4" s="231" t="s">
        <v>498</v>
      </c>
    </row>
    <row r="5" spans="1:6" ht="19.5" customHeight="1" thickBot="1" x14ac:dyDescent="0.25">
      <c r="E5" s="232"/>
      <c r="F5" s="233" t="s">
        <v>499</v>
      </c>
    </row>
    <row r="6" spans="1:6" ht="42" customHeight="1" thickBot="1" x14ac:dyDescent="0.25">
      <c r="A6" s="234" t="s">
        <v>500</v>
      </c>
      <c r="B6" s="425" t="s">
        <v>501</v>
      </c>
      <c r="C6" s="430" t="s">
        <v>502</v>
      </c>
      <c r="D6" s="436" t="s">
        <v>534</v>
      </c>
      <c r="E6" s="430" t="s">
        <v>503</v>
      </c>
      <c r="F6" s="443" t="s">
        <v>534</v>
      </c>
    </row>
    <row r="7" spans="1:6" s="236" customFormat="1" ht="11.25" thickBot="1" x14ac:dyDescent="0.2">
      <c r="A7" s="235">
        <v>1</v>
      </c>
      <c r="B7" s="426">
        <v>2</v>
      </c>
      <c r="C7" s="431" t="s">
        <v>99</v>
      </c>
      <c r="D7" s="437" t="s">
        <v>100</v>
      </c>
      <c r="E7" s="431" t="s">
        <v>101</v>
      </c>
      <c r="F7" s="444" t="s">
        <v>102</v>
      </c>
    </row>
    <row r="8" spans="1:6" ht="42.75" customHeight="1" x14ac:dyDescent="0.2">
      <c r="A8" s="237" t="s">
        <v>504</v>
      </c>
      <c r="B8" s="427" t="s">
        <v>505</v>
      </c>
      <c r="C8" s="432" t="s">
        <v>547</v>
      </c>
      <c r="D8" s="438">
        <v>3279000</v>
      </c>
      <c r="E8" s="449"/>
      <c r="F8" s="445"/>
    </row>
    <row r="9" spans="1:6" ht="15" customHeight="1" x14ac:dyDescent="0.2">
      <c r="A9" s="237" t="s">
        <v>504</v>
      </c>
      <c r="B9" s="427" t="s">
        <v>505</v>
      </c>
      <c r="C9" s="433" t="s">
        <v>532</v>
      </c>
      <c r="D9" s="439">
        <v>4445918</v>
      </c>
      <c r="E9" s="450"/>
      <c r="F9" s="446"/>
    </row>
    <row r="10" spans="1:6" ht="12.75" customHeight="1" x14ac:dyDescent="0.2">
      <c r="A10" s="237" t="s">
        <v>506</v>
      </c>
      <c r="B10" s="427" t="s">
        <v>507</v>
      </c>
      <c r="C10" s="434"/>
      <c r="D10" s="440"/>
      <c r="E10" s="450"/>
      <c r="F10" s="446"/>
    </row>
    <row r="11" spans="1:6" ht="17.25" customHeight="1" x14ac:dyDescent="0.2">
      <c r="A11" s="237" t="s">
        <v>508</v>
      </c>
      <c r="B11" s="427" t="s">
        <v>509</v>
      </c>
      <c r="C11" s="435"/>
      <c r="D11" s="440"/>
      <c r="E11" s="450"/>
      <c r="F11" s="446"/>
    </row>
    <row r="12" spans="1:6" ht="15" customHeight="1" x14ac:dyDescent="0.2">
      <c r="A12" s="237" t="s">
        <v>504</v>
      </c>
      <c r="B12" s="427" t="s">
        <v>510</v>
      </c>
      <c r="C12" s="435"/>
      <c r="D12" s="440"/>
      <c r="E12" s="450"/>
      <c r="F12" s="446"/>
    </row>
    <row r="13" spans="1:6" x14ac:dyDescent="0.2">
      <c r="A13" s="237" t="s">
        <v>508</v>
      </c>
      <c r="B13" s="427" t="s">
        <v>509</v>
      </c>
      <c r="C13" s="434"/>
      <c r="D13" s="441"/>
      <c r="E13" s="450"/>
      <c r="F13" s="446"/>
    </row>
    <row r="14" spans="1:6" ht="16.5" customHeight="1" x14ac:dyDescent="0.2">
      <c r="A14" s="238">
        <v>999000</v>
      </c>
      <c r="B14" s="427" t="s">
        <v>510</v>
      </c>
      <c r="C14" s="434"/>
      <c r="D14" s="441"/>
      <c r="E14" s="451"/>
      <c r="F14" s="446"/>
    </row>
    <row r="15" spans="1:6" x14ac:dyDescent="0.2">
      <c r="A15" s="237" t="s">
        <v>511</v>
      </c>
      <c r="B15" s="427" t="s">
        <v>512</v>
      </c>
      <c r="C15" s="434"/>
      <c r="D15" s="441"/>
      <c r="E15" s="450"/>
      <c r="F15" s="447"/>
    </row>
    <row r="16" spans="1:6" x14ac:dyDescent="0.2">
      <c r="A16" s="237" t="s">
        <v>513</v>
      </c>
      <c r="B16" s="427" t="s">
        <v>514</v>
      </c>
      <c r="C16" s="434"/>
      <c r="D16" s="441"/>
      <c r="E16" s="450"/>
      <c r="F16" s="447"/>
    </row>
    <row r="17" spans="1:6" ht="15" customHeight="1" x14ac:dyDescent="0.2">
      <c r="A17" s="237" t="s">
        <v>504</v>
      </c>
      <c r="B17" s="427" t="s">
        <v>515</v>
      </c>
      <c r="C17" s="435"/>
      <c r="D17" s="440"/>
      <c r="E17" s="452"/>
      <c r="F17" s="447"/>
    </row>
    <row r="18" spans="1:6" ht="15" customHeight="1" thickBot="1" x14ac:dyDescent="0.25">
      <c r="A18" s="239"/>
      <c r="B18" s="428"/>
      <c r="C18" s="477"/>
      <c r="D18" s="442"/>
      <c r="E18" s="452"/>
      <c r="F18" s="448"/>
    </row>
    <row r="19" spans="1:6" ht="13.5" thickBot="1" x14ac:dyDescent="0.25">
      <c r="A19" s="240"/>
      <c r="B19" s="429"/>
      <c r="C19" s="478"/>
      <c r="D19" s="480">
        <f>SUM(D8:D17)</f>
        <v>7724918</v>
      </c>
      <c r="E19" s="478"/>
      <c r="F19" s="479">
        <f>SUM(F8:F17)</f>
        <v>0</v>
      </c>
    </row>
    <row r="20" spans="1:6" x14ac:dyDescent="0.2">
      <c r="A20" s="240"/>
      <c r="B20" s="241"/>
    </row>
    <row r="21" spans="1:6" x14ac:dyDescent="0.2">
      <c r="A21" s="240"/>
      <c r="B21" s="241"/>
    </row>
    <row r="22" spans="1:6" ht="13.5" thickBot="1" x14ac:dyDescent="0.25">
      <c r="A22" s="243" t="s">
        <v>494</v>
      </c>
      <c r="B22" s="242"/>
    </row>
  </sheetData>
  <mergeCells count="3">
    <mergeCell ref="C1:F1"/>
    <mergeCell ref="C2:F2"/>
    <mergeCell ref="C3:F3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90" orientation="landscape" r:id="rId1"/>
  <headerFooter alignWithMargins="0">
    <oddHeader xml:space="preserve"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E14"/>
  <sheetViews>
    <sheetView zoomScaleSheetLayoutView="80" workbookViewId="0">
      <selection activeCell="J8" sqref="J8"/>
    </sheetView>
  </sheetViews>
  <sheetFormatPr defaultRowHeight="12.75" x14ac:dyDescent="0.2"/>
  <cols>
    <col min="1" max="1" width="8.42578125" style="245" customWidth="1"/>
    <col min="2" max="2" width="44.42578125" style="245" customWidth="1"/>
    <col min="3" max="3" width="5.5703125" style="245" hidden="1" customWidth="1"/>
    <col min="4" max="4" width="14.7109375" style="245" customWidth="1"/>
    <col min="5" max="5" width="21.140625" style="245" customWidth="1"/>
    <col min="6" max="16384" width="9.140625" style="245"/>
  </cols>
  <sheetData>
    <row r="1" spans="1:5" ht="15.75" x14ac:dyDescent="0.25">
      <c r="A1" s="748" t="s">
        <v>544</v>
      </c>
      <c r="B1" s="748"/>
      <c r="C1" s="748"/>
      <c r="D1" s="748"/>
      <c r="E1" s="748"/>
    </row>
    <row r="2" spans="1:5" ht="15.75" x14ac:dyDescent="0.25">
      <c r="A2" s="244"/>
      <c r="B2" s="244"/>
      <c r="C2" s="244"/>
      <c r="D2" s="244"/>
      <c r="E2" s="244"/>
    </row>
    <row r="3" spans="1:5" ht="15.75" x14ac:dyDescent="0.25">
      <c r="A3" s="244"/>
      <c r="B3" s="244"/>
      <c r="C3" s="244"/>
      <c r="D3" s="244"/>
      <c r="E3" s="244"/>
    </row>
    <row r="4" spans="1:5" ht="12.75" customHeight="1" x14ac:dyDescent="0.2">
      <c r="A4" s="246"/>
      <c r="B4" s="246"/>
      <c r="C4" s="246"/>
      <c r="D4" s="246"/>
      <c r="E4" s="594" t="s">
        <v>516</v>
      </c>
    </row>
    <row r="5" spans="1:5" ht="15" x14ac:dyDescent="0.25">
      <c r="A5" s="247"/>
      <c r="B5" s="247"/>
      <c r="C5" s="247"/>
      <c r="D5" s="247"/>
      <c r="E5" s="595" t="s">
        <v>470</v>
      </c>
    </row>
    <row r="6" spans="1:5" ht="15.75" thickBot="1" x14ac:dyDescent="0.3">
      <c r="A6" s="247"/>
      <c r="B6" s="247"/>
      <c r="C6" s="247"/>
      <c r="D6" s="247"/>
      <c r="E6" s="247"/>
    </row>
    <row r="7" spans="1:5" ht="15.75" customHeight="1" thickBot="1" x14ac:dyDescent="0.25">
      <c r="A7" s="749" t="s">
        <v>517</v>
      </c>
      <c r="B7" s="750" t="s">
        <v>518</v>
      </c>
      <c r="C7" s="751"/>
      <c r="D7" s="752" t="s">
        <v>545</v>
      </c>
      <c r="E7" s="755" t="s">
        <v>519</v>
      </c>
    </row>
    <row r="8" spans="1:5" ht="15.75" customHeight="1" thickBot="1" x14ac:dyDescent="0.25">
      <c r="A8" s="749"/>
      <c r="B8" s="750"/>
      <c r="C8" s="751"/>
      <c r="D8" s="753"/>
      <c r="E8" s="755"/>
    </row>
    <row r="9" spans="1:5" ht="15.75" customHeight="1" thickBot="1" x14ac:dyDescent="0.25">
      <c r="A9" s="749"/>
      <c r="B9" s="750"/>
      <c r="C9" s="751"/>
      <c r="D9" s="753"/>
      <c r="E9" s="755"/>
    </row>
    <row r="10" spans="1:5" ht="15.75" customHeight="1" thickBot="1" x14ac:dyDescent="0.25">
      <c r="A10" s="749"/>
      <c r="B10" s="750"/>
      <c r="C10" s="751"/>
      <c r="D10" s="754"/>
      <c r="E10" s="755"/>
    </row>
    <row r="11" spans="1:5" s="248" customFormat="1" ht="28.35" customHeight="1" x14ac:dyDescent="0.25">
      <c r="A11" s="453" t="s">
        <v>520</v>
      </c>
      <c r="B11" s="454" t="s">
        <v>521</v>
      </c>
      <c r="C11" s="456"/>
      <c r="D11" s="459">
        <v>0</v>
      </c>
      <c r="E11" s="458"/>
    </row>
    <row r="12" spans="1:5" s="248" customFormat="1" ht="28.35" customHeight="1" thickBot="1" x14ac:dyDescent="0.3">
      <c r="A12" s="523" t="s">
        <v>522</v>
      </c>
      <c r="B12" s="455" t="s">
        <v>523</v>
      </c>
      <c r="C12" s="457"/>
      <c r="D12" s="524">
        <v>0</v>
      </c>
      <c r="E12" s="525"/>
    </row>
    <row r="13" spans="1:5" ht="28.35" customHeight="1" thickBot="1" x14ac:dyDescent="0.3">
      <c r="A13" s="526"/>
      <c r="B13" s="527" t="s">
        <v>524</v>
      </c>
      <c r="C13" s="528"/>
      <c r="D13" s="529">
        <f>D11+D12</f>
        <v>0</v>
      </c>
      <c r="E13" s="530"/>
    </row>
    <row r="14" spans="1:5" ht="16.5" customHeight="1" x14ac:dyDescent="0.25">
      <c r="A14" s="249"/>
      <c r="B14" s="249"/>
      <c r="C14" s="249"/>
      <c r="D14" s="249"/>
      <c r="E14" s="249"/>
    </row>
  </sheetData>
  <mergeCells count="6">
    <mergeCell ref="A1:E1"/>
    <mergeCell ref="A7:A10"/>
    <mergeCell ref="B7:B10"/>
    <mergeCell ref="C7:C10"/>
    <mergeCell ref="D7:D10"/>
    <mergeCell ref="E7:E10"/>
  </mergeCells>
  <phoneticPr fontId="47" type="noConversion"/>
  <printOptions horizontalCentered="1"/>
  <pageMargins left="0.23622047244094491" right="0.23622047244094491" top="1.51" bottom="0.19685039370078741" header="0.94" footer="0.19685039370078741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BreakPreview" topLeftCell="A2" zoomScaleSheetLayoutView="100" workbookViewId="0">
      <selection activeCell="G6" sqref="G6"/>
    </sheetView>
  </sheetViews>
  <sheetFormatPr defaultRowHeight="12.75" x14ac:dyDescent="0.2"/>
  <cols>
    <col min="1" max="1" width="7.5703125" customWidth="1"/>
    <col min="2" max="2" width="46.85546875" customWidth="1"/>
    <col min="3" max="3" width="13" customWidth="1"/>
    <col min="4" max="5" width="13.140625" customWidth="1"/>
  </cols>
  <sheetData>
    <row r="1" spans="1:5" ht="30" customHeight="1" x14ac:dyDescent="0.3">
      <c r="A1" s="669" t="s">
        <v>481</v>
      </c>
      <c r="B1" s="669"/>
      <c r="C1" s="669"/>
      <c r="D1" s="669"/>
      <c r="E1" s="669"/>
    </row>
    <row r="2" spans="1:5" ht="18" customHeight="1" x14ac:dyDescent="0.2">
      <c r="A2" s="670" t="s">
        <v>490</v>
      </c>
      <c r="B2" s="670"/>
      <c r="C2" s="670"/>
      <c r="D2" s="670"/>
      <c r="E2" s="670"/>
    </row>
    <row r="3" spans="1:5" ht="17.25" customHeight="1" x14ac:dyDescent="0.25">
      <c r="A3" s="4"/>
      <c r="B3" s="2"/>
      <c r="C3" s="197"/>
      <c r="D3" s="671"/>
      <c r="E3" s="671"/>
    </row>
    <row r="4" spans="1:5" ht="13.5" thickBot="1" x14ac:dyDescent="0.25">
      <c r="A4" s="3"/>
      <c r="B4" s="3"/>
      <c r="C4" s="196"/>
      <c r="D4" s="672" t="s">
        <v>470</v>
      </c>
      <c r="E4" s="672"/>
    </row>
    <row r="5" spans="1:5" ht="44.25" customHeight="1" thickBot="1" x14ac:dyDescent="0.25">
      <c r="A5" s="460" t="s">
        <v>0</v>
      </c>
      <c r="B5" s="461" t="s">
        <v>1</v>
      </c>
      <c r="C5" s="608" t="s">
        <v>534</v>
      </c>
      <c r="D5" s="608" t="s">
        <v>550</v>
      </c>
      <c r="E5" s="609" t="s">
        <v>551</v>
      </c>
    </row>
    <row r="6" spans="1:5" ht="12.75" customHeight="1" thickBot="1" x14ac:dyDescent="0.25">
      <c r="A6" s="462" t="s">
        <v>99</v>
      </c>
      <c r="B6" s="463" t="s">
        <v>100</v>
      </c>
      <c r="C6" s="464" t="s">
        <v>101</v>
      </c>
      <c r="D6" s="465" t="s">
        <v>102</v>
      </c>
      <c r="E6" s="463" t="s">
        <v>103</v>
      </c>
    </row>
    <row r="7" spans="1:5" ht="21.95" customHeight="1" x14ac:dyDescent="0.2">
      <c r="A7" s="266" t="s">
        <v>2</v>
      </c>
      <c r="B7" s="279" t="s">
        <v>3</v>
      </c>
      <c r="C7" s="270">
        <f>C8+C15</f>
        <v>15361486</v>
      </c>
      <c r="D7" s="270">
        <f t="shared" ref="D7:E7" si="0">D8+D15</f>
        <v>0</v>
      </c>
      <c r="E7" s="270">
        <f t="shared" si="0"/>
        <v>15361486</v>
      </c>
    </row>
    <row r="8" spans="1:5" s="9" customFormat="1" ht="21.95" customHeight="1" x14ac:dyDescent="0.2">
      <c r="A8" s="267" t="s">
        <v>4</v>
      </c>
      <c r="B8" s="280" t="s">
        <v>5</v>
      </c>
      <c r="C8" s="271">
        <v>15311486</v>
      </c>
      <c r="D8" s="284">
        <v>0</v>
      </c>
      <c r="E8" s="291">
        <v>15311486</v>
      </c>
    </row>
    <row r="9" spans="1:5" s="9" customFormat="1" ht="21.95" hidden="1" customHeight="1" x14ac:dyDescent="0.2">
      <c r="A9" s="267" t="s">
        <v>124</v>
      </c>
      <c r="B9" s="280" t="s">
        <v>6</v>
      </c>
      <c r="C9" s="271"/>
      <c r="D9" s="284"/>
      <c r="E9" s="291"/>
    </row>
    <row r="10" spans="1:5" s="9" customFormat="1" ht="21.95" hidden="1" customHeight="1" x14ac:dyDescent="0.2">
      <c r="A10" s="267" t="s">
        <v>125</v>
      </c>
      <c r="B10" s="280" t="s">
        <v>7</v>
      </c>
      <c r="C10" s="271"/>
      <c r="D10" s="284"/>
      <c r="E10" s="291"/>
    </row>
    <row r="11" spans="1:5" s="9" customFormat="1" ht="21.95" hidden="1" customHeight="1" x14ac:dyDescent="0.2">
      <c r="A11" s="267" t="s">
        <v>126</v>
      </c>
      <c r="B11" s="280" t="s">
        <v>8</v>
      </c>
      <c r="C11" s="271"/>
      <c r="D11" s="284"/>
      <c r="E11" s="291"/>
    </row>
    <row r="12" spans="1:5" s="9" customFormat="1" ht="21.95" hidden="1" customHeight="1" x14ac:dyDescent="0.2">
      <c r="A12" s="267" t="s">
        <v>127</v>
      </c>
      <c r="B12" s="280" t="s">
        <v>9</v>
      </c>
      <c r="C12" s="271"/>
      <c r="D12" s="284"/>
      <c r="E12" s="291"/>
    </row>
    <row r="13" spans="1:5" s="9" customFormat="1" ht="21.95" hidden="1" customHeight="1" x14ac:dyDescent="0.2">
      <c r="A13" s="267" t="s">
        <v>128</v>
      </c>
      <c r="B13" s="281" t="s">
        <v>10</v>
      </c>
      <c r="C13" s="272"/>
      <c r="D13" s="284"/>
      <c r="E13" s="292"/>
    </row>
    <row r="14" spans="1:5" s="9" customFormat="1" ht="21.95" hidden="1" customHeight="1" x14ac:dyDescent="0.2">
      <c r="A14" s="267" t="s">
        <v>129</v>
      </c>
      <c r="B14" s="281" t="s">
        <v>11</v>
      </c>
      <c r="C14" s="273"/>
      <c r="D14" s="284"/>
      <c r="E14" s="281"/>
    </row>
    <row r="15" spans="1:5" s="9" customFormat="1" ht="21.95" customHeight="1" x14ac:dyDescent="0.2">
      <c r="A15" s="267" t="s">
        <v>12</v>
      </c>
      <c r="B15" s="280" t="s">
        <v>13</v>
      </c>
      <c r="C15" s="271">
        <v>50000</v>
      </c>
      <c r="D15" s="284">
        <v>0</v>
      </c>
      <c r="E15" s="291">
        <v>50000</v>
      </c>
    </row>
    <row r="16" spans="1:5" ht="21.95" customHeight="1" x14ac:dyDescent="0.2">
      <c r="A16" s="268" t="s">
        <v>14</v>
      </c>
      <c r="B16" s="282" t="s">
        <v>15</v>
      </c>
      <c r="C16" s="274">
        <v>0</v>
      </c>
      <c r="D16" s="285">
        <v>0</v>
      </c>
      <c r="E16" s="293">
        <v>0</v>
      </c>
    </row>
    <row r="17" spans="1:5" ht="21.95" hidden="1" customHeight="1" x14ac:dyDescent="0.2">
      <c r="A17" s="267" t="s">
        <v>158</v>
      </c>
      <c r="B17" s="281" t="s">
        <v>294</v>
      </c>
      <c r="C17" s="272">
        <v>0</v>
      </c>
      <c r="D17" s="284"/>
      <c r="E17" s="292"/>
    </row>
    <row r="18" spans="1:5" ht="21.95" hidden="1" customHeight="1" x14ac:dyDescent="0.2">
      <c r="A18" s="267" t="s">
        <v>159</v>
      </c>
      <c r="B18" s="280" t="s">
        <v>186</v>
      </c>
      <c r="C18" s="271">
        <v>14220</v>
      </c>
      <c r="D18" s="284"/>
      <c r="E18" s="291"/>
    </row>
    <row r="19" spans="1:5" ht="21.95" customHeight="1" x14ac:dyDescent="0.2">
      <c r="A19" s="268" t="s">
        <v>16</v>
      </c>
      <c r="B19" s="282" t="s">
        <v>17</v>
      </c>
      <c r="C19" s="274">
        <f>C21+C26+C20</f>
        <v>11631000</v>
      </c>
      <c r="D19" s="274">
        <f t="shared" ref="D19:E19" si="1">D21+D26+D20</f>
        <v>0</v>
      </c>
      <c r="E19" s="274">
        <f t="shared" si="1"/>
        <v>11631000</v>
      </c>
    </row>
    <row r="20" spans="1:5" ht="21.95" customHeight="1" x14ac:dyDescent="0.2">
      <c r="A20" s="267" t="s">
        <v>472</v>
      </c>
      <c r="B20" s="280" t="s">
        <v>471</v>
      </c>
      <c r="C20" s="271">
        <v>0</v>
      </c>
      <c r="D20" s="284">
        <v>0</v>
      </c>
      <c r="E20" s="291">
        <v>0</v>
      </c>
    </row>
    <row r="21" spans="1:5" s="9" customFormat="1" ht="23.25" customHeight="1" x14ac:dyDescent="0.2">
      <c r="A21" s="267" t="s">
        <v>18</v>
      </c>
      <c r="B21" s="280" t="s">
        <v>19</v>
      </c>
      <c r="C21" s="271">
        <v>11630000</v>
      </c>
      <c r="D21" s="284">
        <v>0</v>
      </c>
      <c r="E21" s="291">
        <v>11630000</v>
      </c>
    </row>
    <row r="22" spans="1:5" s="9" customFormat="1" ht="21.95" hidden="1" customHeight="1" x14ac:dyDescent="0.2">
      <c r="A22" s="267" t="s">
        <v>20</v>
      </c>
      <c r="B22" s="280" t="s">
        <v>21</v>
      </c>
      <c r="C22" s="271"/>
      <c r="D22" s="284"/>
      <c r="E22" s="291"/>
    </row>
    <row r="23" spans="1:5" s="9" customFormat="1" ht="21.95" hidden="1" customHeight="1" x14ac:dyDescent="0.2">
      <c r="A23" s="267"/>
      <c r="B23" s="280" t="s">
        <v>22</v>
      </c>
      <c r="C23" s="271"/>
      <c r="D23" s="284"/>
      <c r="E23" s="291"/>
    </row>
    <row r="24" spans="1:5" s="9" customFormat="1" ht="21.95" hidden="1" customHeight="1" x14ac:dyDescent="0.2">
      <c r="A24" s="267" t="s">
        <v>23</v>
      </c>
      <c r="B24" s="280" t="s">
        <v>24</v>
      </c>
      <c r="C24" s="271"/>
      <c r="D24" s="284"/>
      <c r="E24" s="291"/>
    </row>
    <row r="25" spans="1:5" s="9" customFormat="1" ht="21.95" hidden="1" customHeight="1" x14ac:dyDescent="0.2">
      <c r="A25" s="267" t="s">
        <v>25</v>
      </c>
      <c r="B25" s="280" t="s">
        <v>26</v>
      </c>
      <c r="C25" s="271"/>
      <c r="D25" s="284"/>
      <c r="E25" s="291"/>
    </row>
    <row r="26" spans="1:5" s="9" customFormat="1" ht="21.95" customHeight="1" x14ac:dyDescent="0.2">
      <c r="A26" s="267" t="s">
        <v>27</v>
      </c>
      <c r="B26" s="280" t="s">
        <v>28</v>
      </c>
      <c r="C26" s="271">
        <v>1000</v>
      </c>
      <c r="D26" s="284">
        <v>0</v>
      </c>
      <c r="E26" s="291">
        <v>1000</v>
      </c>
    </row>
    <row r="27" spans="1:5" ht="21.95" customHeight="1" x14ac:dyDescent="0.2">
      <c r="A27" s="268" t="s">
        <v>29</v>
      </c>
      <c r="B27" s="282" t="s">
        <v>30</v>
      </c>
      <c r="C27" s="274">
        <f>SUM(C28:C36)</f>
        <v>4554500</v>
      </c>
      <c r="D27" s="274">
        <f>SUM(D28:D36)</f>
        <v>0</v>
      </c>
      <c r="E27" s="274">
        <f>SUM(E28:E36)</f>
        <v>4554500</v>
      </c>
    </row>
    <row r="28" spans="1:5" ht="21.95" customHeight="1" x14ac:dyDescent="0.2">
      <c r="A28" s="267" t="s">
        <v>530</v>
      </c>
      <c r="B28" s="280" t="s">
        <v>531</v>
      </c>
      <c r="C28" s="271">
        <v>100000</v>
      </c>
      <c r="D28" s="284">
        <v>0</v>
      </c>
      <c r="E28" s="291">
        <v>100000</v>
      </c>
    </row>
    <row r="29" spans="1:5" ht="21.95" customHeight="1" x14ac:dyDescent="0.2">
      <c r="A29" s="267" t="s">
        <v>31</v>
      </c>
      <c r="B29" s="280" t="s">
        <v>119</v>
      </c>
      <c r="C29" s="271">
        <v>3900000</v>
      </c>
      <c r="D29" s="284">
        <v>0</v>
      </c>
      <c r="E29" s="291">
        <v>3900000</v>
      </c>
    </row>
    <row r="30" spans="1:5" ht="21.95" customHeight="1" x14ac:dyDescent="0.2">
      <c r="A30" s="267" t="s">
        <v>295</v>
      </c>
      <c r="B30" s="280" t="s">
        <v>296</v>
      </c>
      <c r="C30" s="271">
        <v>230000</v>
      </c>
      <c r="D30" s="284">
        <v>0</v>
      </c>
      <c r="E30" s="291">
        <v>230000</v>
      </c>
    </row>
    <row r="31" spans="1:5" ht="21.95" customHeight="1" x14ac:dyDescent="0.2">
      <c r="A31" s="267" t="s">
        <v>32</v>
      </c>
      <c r="B31" s="280" t="s">
        <v>33</v>
      </c>
      <c r="C31" s="271">
        <v>0</v>
      </c>
      <c r="D31" s="284">
        <v>0</v>
      </c>
      <c r="E31" s="291">
        <v>0</v>
      </c>
    </row>
    <row r="32" spans="1:5" ht="18.75" customHeight="1" x14ac:dyDescent="0.2">
      <c r="A32" s="267" t="s">
        <v>34</v>
      </c>
      <c r="B32" s="280" t="s">
        <v>35</v>
      </c>
      <c r="C32" s="271">
        <v>228000</v>
      </c>
      <c r="D32" s="284">
        <v>0</v>
      </c>
      <c r="E32" s="291">
        <v>228000</v>
      </c>
    </row>
    <row r="33" spans="1:5" ht="24.75" customHeight="1" x14ac:dyDescent="0.2">
      <c r="A33" s="267" t="s">
        <v>36</v>
      </c>
      <c r="B33" s="280" t="s">
        <v>37</v>
      </c>
      <c r="C33" s="271">
        <v>0</v>
      </c>
      <c r="D33" s="284">
        <v>0</v>
      </c>
      <c r="E33" s="291">
        <v>0</v>
      </c>
    </row>
    <row r="34" spans="1:5" ht="21.95" customHeight="1" x14ac:dyDescent="0.2">
      <c r="A34" s="269" t="s">
        <v>38</v>
      </c>
      <c r="B34" s="283" t="s">
        <v>39</v>
      </c>
      <c r="C34" s="275">
        <v>0</v>
      </c>
      <c r="D34" s="286">
        <v>0</v>
      </c>
      <c r="E34" s="294">
        <v>0</v>
      </c>
    </row>
    <row r="35" spans="1:5" ht="21.95" customHeight="1" x14ac:dyDescent="0.2">
      <c r="A35" s="267" t="s">
        <v>40</v>
      </c>
      <c r="B35" s="280" t="s">
        <v>41</v>
      </c>
      <c r="C35" s="271">
        <v>1500</v>
      </c>
      <c r="D35" s="284">
        <v>0</v>
      </c>
      <c r="E35" s="291">
        <v>1500</v>
      </c>
    </row>
    <row r="36" spans="1:5" ht="21.95" customHeight="1" x14ac:dyDescent="0.2">
      <c r="A36" s="267" t="s">
        <v>552</v>
      </c>
      <c r="B36" s="280" t="s">
        <v>42</v>
      </c>
      <c r="C36" s="607">
        <v>95000</v>
      </c>
      <c r="D36" s="532">
        <v>0</v>
      </c>
      <c r="E36" s="596">
        <v>95000</v>
      </c>
    </row>
    <row r="37" spans="1:5" ht="21.95" customHeight="1" x14ac:dyDescent="0.2">
      <c r="A37" s="268" t="s">
        <v>43</v>
      </c>
      <c r="B37" s="282" t="s">
        <v>44</v>
      </c>
      <c r="C37" s="274">
        <v>0</v>
      </c>
      <c r="D37" s="285">
        <v>0</v>
      </c>
      <c r="E37" s="296">
        <v>0</v>
      </c>
    </row>
    <row r="38" spans="1:5" ht="21.95" hidden="1" customHeight="1" x14ac:dyDescent="0.2">
      <c r="A38" s="267" t="s">
        <v>297</v>
      </c>
      <c r="B38" s="280" t="s">
        <v>298</v>
      </c>
      <c r="C38" s="276">
        <v>0</v>
      </c>
      <c r="D38" s="288"/>
      <c r="E38" s="280"/>
    </row>
    <row r="39" spans="1:5" ht="21.95" customHeight="1" x14ac:dyDescent="0.2">
      <c r="A39" s="268" t="s">
        <v>45</v>
      </c>
      <c r="B39" s="282" t="s">
        <v>46</v>
      </c>
      <c r="C39" s="274">
        <v>0</v>
      </c>
      <c r="D39" s="285">
        <v>0</v>
      </c>
      <c r="E39" s="293">
        <v>0</v>
      </c>
    </row>
    <row r="40" spans="1:5" ht="21.95" hidden="1" customHeight="1" x14ac:dyDescent="0.2">
      <c r="A40" s="267" t="s">
        <v>120</v>
      </c>
      <c r="B40" s="280" t="s">
        <v>47</v>
      </c>
      <c r="C40" s="271"/>
      <c r="D40" s="284"/>
      <c r="E40" s="291"/>
    </row>
    <row r="41" spans="1:5" ht="21.95" hidden="1" customHeight="1" x14ac:dyDescent="0.2">
      <c r="A41" s="267" t="s">
        <v>301</v>
      </c>
      <c r="B41" s="280" t="s">
        <v>302</v>
      </c>
      <c r="C41" s="271"/>
      <c r="D41" s="284"/>
      <c r="E41" s="291"/>
    </row>
    <row r="42" spans="1:5" ht="21.95" customHeight="1" thickBot="1" x14ac:dyDescent="0.25">
      <c r="A42" s="268" t="s">
        <v>48</v>
      </c>
      <c r="B42" s="282" t="s">
        <v>187</v>
      </c>
      <c r="C42" s="277">
        <v>0</v>
      </c>
      <c r="D42" s="289">
        <v>0</v>
      </c>
      <c r="E42" s="282">
        <v>0</v>
      </c>
    </row>
    <row r="43" spans="1:5" ht="21.95" hidden="1" customHeight="1" x14ac:dyDescent="0.2">
      <c r="A43" s="466" t="s">
        <v>121</v>
      </c>
      <c r="B43" s="467" t="s">
        <v>122</v>
      </c>
      <c r="C43" s="481">
        <v>0</v>
      </c>
      <c r="D43" s="482"/>
      <c r="E43" s="467"/>
    </row>
    <row r="44" spans="1:5" ht="30" customHeight="1" thickBot="1" x14ac:dyDescent="0.3">
      <c r="A44" s="471" t="s">
        <v>184</v>
      </c>
      <c r="B44" s="472" t="s">
        <v>49</v>
      </c>
      <c r="C44" s="473">
        <f>C7+C16+C19+C27+C37+C39+C42</f>
        <v>31546986</v>
      </c>
      <c r="D44" s="473">
        <f t="shared" ref="D44:E44" si="2">D7+D16+D19+D27+D37+D39+D42</f>
        <v>0</v>
      </c>
      <c r="E44" s="473">
        <f t="shared" si="2"/>
        <v>31546986</v>
      </c>
    </row>
    <row r="45" spans="1:5" ht="21.95" customHeight="1" thickBot="1" x14ac:dyDescent="0.25">
      <c r="A45" s="483" t="s">
        <v>50</v>
      </c>
      <c r="B45" s="484" t="s">
        <v>51</v>
      </c>
      <c r="C45" s="485">
        <f>SUM(C46:C48)</f>
        <v>11176143</v>
      </c>
      <c r="D45" s="485">
        <f t="shared" ref="D45:E45" si="3">SUM(D46:D48)</f>
        <v>0</v>
      </c>
      <c r="E45" s="485">
        <f t="shared" si="3"/>
        <v>11176143</v>
      </c>
    </row>
    <row r="46" spans="1:5" ht="24" customHeight="1" x14ac:dyDescent="0.2">
      <c r="A46" s="269" t="s">
        <v>491</v>
      </c>
      <c r="B46" s="283" t="s">
        <v>476</v>
      </c>
      <c r="C46" s="275">
        <v>0</v>
      </c>
      <c r="D46" s="286">
        <v>0</v>
      </c>
      <c r="E46" s="294">
        <v>0</v>
      </c>
    </row>
    <row r="47" spans="1:5" ht="21.95" customHeight="1" x14ac:dyDescent="0.2">
      <c r="A47" s="267" t="s">
        <v>52</v>
      </c>
      <c r="B47" s="280" t="s">
        <v>53</v>
      </c>
      <c r="C47" s="271">
        <v>11176143</v>
      </c>
      <c r="D47" s="284">
        <v>0</v>
      </c>
      <c r="E47" s="291">
        <v>11176143</v>
      </c>
    </row>
    <row r="48" spans="1:5" ht="21.95" customHeight="1" thickBot="1" x14ac:dyDescent="0.25">
      <c r="A48" s="466" t="s">
        <v>299</v>
      </c>
      <c r="B48" s="467" t="s">
        <v>300</v>
      </c>
      <c r="C48" s="468">
        <v>0</v>
      </c>
      <c r="D48" s="469">
        <v>0</v>
      </c>
      <c r="E48" s="470">
        <v>0</v>
      </c>
    </row>
    <row r="49" spans="1:5" s="5" customFormat="1" ht="37.5" customHeight="1" thickBot="1" x14ac:dyDescent="0.3">
      <c r="A49" s="471" t="s">
        <v>123</v>
      </c>
      <c r="B49" s="472" t="s">
        <v>54</v>
      </c>
      <c r="C49" s="473">
        <f>C44+C45</f>
        <v>42723129</v>
      </c>
      <c r="D49" s="473">
        <f t="shared" ref="D49:E49" si="4">D44+D45</f>
        <v>0</v>
      </c>
      <c r="E49" s="473">
        <f t="shared" si="4"/>
        <v>42723129</v>
      </c>
    </row>
    <row r="50" spans="1:5" ht="15" x14ac:dyDescent="0.25">
      <c r="A50" s="1"/>
      <c r="B50" s="1"/>
      <c r="C50" s="1"/>
      <c r="D50" s="1"/>
      <c r="E50" s="1"/>
    </row>
  </sheetData>
  <mergeCells count="4">
    <mergeCell ref="A1:E1"/>
    <mergeCell ref="A2:E2"/>
    <mergeCell ref="D3:E3"/>
    <mergeCell ref="D4:E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workbookViewId="0">
      <selection activeCell="A3" sqref="A3:A4"/>
    </sheetView>
  </sheetViews>
  <sheetFormatPr defaultRowHeight="12.7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</cols>
  <sheetData>
    <row r="1" spans="1:5" ht="30" customHeight="1" x14ac:dyDescent="0.3">
      <c r="A1" s="669" t="s">
        <v>482</v>
      </c>
      <c r="B1" s="669"/>
      <c r="C1" s="669"/>
      <c r="D1" s="669"/>
      <c r="E1" s="669"/>
    </row>
    <row r="2" spans="1:5" ht="18" customHeight="1" x14ac:dyDescent="0.2">
      <c r="A2" s="670" t="s">
        <v>490</v>
      </c>
      <c r="B2" s="670"/>
      <c r="C2" s="670"/>
      <c r="D2" s="670"/>
      <c r="E2" s="670"/>
    </row>
    <row r="3" spans="1:5" ht="19.5" customHeight="1" x14ac:dyDescent="0.25">
      <c r="A3" s="756" t="s">
        <v>560</v>
      </c>
      <c r="B3" s="2"/>
      <c r="C3" s="194"/>
      <c r="D3" s="671"/>
      <c r="E3" s="671"/>
    </row>
    <row r="4" spans="1:5" ht="16.5" thickBot="1" x14ac:dyDescent="0.3">
      <c r="A4" s="756" t="s">
        <v>561</v>
      </c>
      <c r="B4" s="3"/>
      <c r="C4" s="196"/>
      <c r="D4" s="672" t="s">
        <v>470</v>
      </c>
      <c r="E4" s="672"/>
    </row>
    <row r="5" spans="1:5" ht="38.25" customHeight="1" thickBot="1" x14ac:dyDescent="0.25">
      <c r="A5" s="460" t="s">
        <v>0</v>
      </c>
      <c r="B5" s="461" t="s">
        <v>1</v>
      </c>
      <c r="C5" s="610" t="s">
        <v>534</v>
      </c>
      <c r="D5" s="608" t="s">
        <v>550</v>
      </c>
      <c r="E5" s="609" t="s">
        <v>551</v>
      </c>
    </row>
    <row r="6" spans="1:5" ht="12.75" customHeight="1" thickBot="1" x14ac:dyDescent="0.25">
      <c r="A6" s="462" t="s">
        <v>99</v>
      </c>
      <c r="B6" s="463" t="s">
        <v>100</v>
      </c>
      <c r="C6" s="464" t="s">
        <v>101</v>
      </c>
      <c r="D6" s="465" t="s">
        <v>102</v>
      </c>
      <c r="E6" s="463" t="s">
        <v>103</v>
      </c>
    </row>
    <row r="7" spans="1:5" s="7" customFormat="1" ht="21.95" customHeight="1" x14ac:dyDescent="0.25">
      <c r="A7" s="266" t="s">
        <v>55</v>
      </c>
      <c r="B7" s="279" t="s">
        <v>56</v>
      </c>
      <c r="C7" s="270">
        <f>C8+C16</f>
        <v>13533000</v>
      </c>
      <c r="D7" s="270">
        <f t="shared" ref="D7:E7" si="0">D8+D16</f>
        <v>2199000</v>
      </c>
      <c r="E7" s="270">
        <f t="shared" si="0"/>
        <v>15732000</v>
      </c>
    </row>
    <row r="8" spans="1:5" s="6" customFormat="1" ht="21.95" customHeight="1" x14ac:dyDescent="0.2">
      <c r="A8" s="267" t="s">
        <v>57</v>
      </c>
      <c r="B8" s="280" t="s">
        <v>58</v>
      </c>
      <c r="C8" s="271">
        <v>4833000</v>
      </c>
      <c r="D8" s="284">
        <v>2199000</v>
      </c>
      <c r="E8" s="291">
        <v>7032000</v>
      </c>
    </row>
    <row r="9" spans="1:5" s="6" customFormat="1" ht="22.5" hidden="1" customHeight="1" x14ac:dyDescent="0.2">
      <c r="A9" s="267" t="s">
        <v>130</v>
      </c>
      <c r="B9" s="280" t="s">
        <v>59</v>
      </c>
      <c r="C9" s="271"/>
      <c r="D9" s="284"/>
      <c r="E9" s="291"/>
    </row>
    <row r="10" spans="1:5" s="6" customFormat="1" ht="22.5" hidden="1" customHeight="1" x14ac:dyDescent="0.2">
      <c r="A10" s="267" t="s">
        <v>189</v>
      </c>
      <c r="B10" s="280" t="s">
        <v>190</v>
      </c>
      <c r="C10" s="271"/>
      <c r="D10" s="284"/>
      <c r="E10" s="291"/>
    </row>
    <row r="11" spans="1:5" s="6" customFormat="1" ht="22.5" hidden="1" customHeight="1" x14ac:dyDescent="0.2">
      <c r="A11" s="267" t="s">
        <v>286</v>
      </c>
      <c r="B11" s="280" t="s">
        <v>287</v>
      </c>
      <c r="C11" s="271"/>
      <c r="D11" s="284"/>
      <c r="E11" s="291"/>
    </row>
    <row r="12" spans="1:5" s="6" customFormat="1" ht="21.95" hidden="1" customHeight="1" x14ac:dyDescent="0.2">
      <c r="A12" s="267" t="s">
        <v>131</v>
      </c>
      <c r="B12" s="280" t="s">
        <v>60</v>
      </c>
      <c r="C12" s="271"/>
      <c r="D12" s="284"/>
      <c r="E12" s="291"/>
    </row>
    <row r="13" spans="1:5" s="6" customFormat="1" ht="21.95" hidden="1" customHeight="1" x14ac:dyDescent="0.2">
      <c r="A13" s="267" t="s">
        <v>132</v>
      </c>
      <c r="B13" s="280" t="s">
        <v>61</v>
      </c>
      <c r="C13" s="272"/>
      <c r="D13" s="284"/>
      <c r="E13" s="292"/>
    </row>
    <row r="14" spans="1:5" s="6" customFormat="1" ht="21.95" hidden="1" customHeight="1" x14ac:dyDescent="0.2">
      <c r="A14" s="267" t="s">
        <v>133</v>
      </c>
      <c r="B14" s="280" t="s">
        <v>62</v>
      </c>
      <c r="C14" s="273"/>
      <c r="D14" s="284"/>
      <c r="E14" s="281"/>
    </row>
    <row r="15" spans="1:5" s="6" customFormat="1" ht="21.95" hidden="1" customHeight="1" x14ac:dyDescent="0.2">
      <c r="A15" s="267" t="s">
        <v>134</v>
      </c>
      <c r="B15" s="280" t="s">
        <v>63</v>
      </c>
      <c r="C15" s="273"/>
      <c r="D15" s="284"/>
      <c r="E15" s="281"/>
    </row>
    <row r="16" spans="1:5" s="6" customFormat="1" ht="21.95" customHeight="1" x14ac:dyDescent="0.2">
      <c r="A16" s="267" t="s">
        <v>64</v>
      </c>
      <c r="B16" s="280" t="s">
        <v>65</v>
      </c>
      <c r="C16" s="271">
        <v>8700000</v>
      </c>
      <c r="D16" s="284">
        <v>0</v>
      </c>
      <c r="E16" s="291">
        <v>8700000</v>
      </c>
    </row>
    <row r="17" spans="1:5" s="6" customFormat="1" ht="21.95" hidden="1" customHeight="1" x14ac:dyDescent="0.2">
      <c r="A17" s="267" t="s">
        <v>135</v>
      </c>
      <c r="B17" s="280" t="s">
        <v>66</v>
      </c>
      <c r="C17" s="271"/>
      <c r="D17" s="284"/>
      <c r="E17" s="291"/>
    </row>
    <row r="18" spans="1:5" s="6" customFormat="1" ht="28.5" hidden="1" customHeight="1" x14ac:dyDescent="0.2">
      <c r="A18" s="267" t="s">
        <v>136</v>
      </c>
      <c r="B18" s="280" t="s">
        <v>67</v>
      </c>
      <c r="C18" s="271"/>
      <c r="D18" s="284"/>
      <c r="E18" s="291"/>
    </row>
    <row r="19" spans="1:5" s="6" customFormat="1" ht="21.95" hidden="1" customHeight="1" x14ac:dyDescent="0.2">
      <c r="A19" s="267" t="s">
        <v>137</v>
      </c>
      <c r="B19" s="280" t="s">
        <v>68</v>
      </c>
      <c r="C19" s="271"/>
      <c r="D19" s="284"/>
      <c r="E19" s="291"/>
    </row>
    <row r="20" spans="1:5" s="7" customFormat="1" ht="34.5" customHeight="1" x14ac:dyDescent="0.25">
      <c r="A20" s="268" t="s">
        <v>69</v>
      </c>
      <c r="B20" s="299" t="s">
        <v>156</v>
      </c>
      <c r="C20" s="274">
        <v>2702000</v>
      </c>
      <c r="D20" s="285">
        <v>418000</v>
      </c>
      <c r="E20" s="293">
        <v>3120000</v>
      </c>
    </row>
    <row r="21" spans="1:5" s="7" customFormat="1" ht="21.95" customHeight="1" x14ac:dyDescent="0.25">
      <c r="A21" s="268" t="s">
        <v>70</v>
      </c>
      <c r="B21" s="282" t="s">
        <v>71</v>
      </c>
      <c r="C21" s="278">
        <f>C22+C25+C28+C34+C35</f>
        <v>14134751</v>
      </c>
      <c r="D21" s="278">
        <f t="shared" ref="D21:E21" si="1">D22+D25+D28+D34+D35</f>
        <v>-2617000</v>
      </c>
      <c r="E21" s="278">
        <f t="shared" si="1"/>
        <v>11517751</v>
      </c>
    </row>
    <row r="22" spans="1:5" s="6" customFormat="1" ht="21.95" customHeight="1" x14ac:dyDescent="0.2">
      <c r="A22" s="267" t="s">
        <v>72</v>
      </c>
      <c r="B22" s="280" t="s">
        <v>73</v>
      </c>
      <c r="C22" s="271">
        <v>2600000</v>
      </c>
      <c r="D22" s="284">
        <v>-500000</v>
      </c>
      <c r="E22" s="291">
        <v>2100000</v>
      </c>
    </row>
    <row r="23" spans="1:5" s="6" customFormat="1" ht="21.95" hidden="1" customHeight="1" x14ac:dyDescent="0.2">
      <c r="A23" s="267" t="s">
        <v>142</v>
      </c>
      <c r="B23" s="280" t="s">
        <v>144</v>
      </c>
      <c r="C23" s="271"/>
      <c r="D23" s="284"/>
      <c r="E23" s="291"/>
    </row>
    <row r="24" spans="1:5" s="6" customFormat="1" ht="21.95" hidden="1" customHeight="1" x14ac:dyDescent="0.2">
      <c r="A24" s="267" t="s">
        <v>143</v>
      </c>
      <c r="B24" s="280" t="s">
        <v>145</v>
      </c>
      <c r="C24" s="271"/>
      <c r="D24" s="284"/>
      <c r="E24" s="291"/>
    </row>
    <row r="25" spans="1:5" s="6" customFormat="1" ht="21.95" customHeight="1" x14ac:dyDescent="0.2">
      <c r="A25" s="267" t="s">
        <v>74</v>
      </c>
      <c r="B25" s="280" t="s">
        <v>75</v>
      </c>
      <c r="C25" s="271">
        <v>900000</v>
      </c>
      <c r="D25" s="284"/>
      <c r="E25" s="291">
        <v>900000</v>
      </c>
    </row>
    <row r="26" spans="1:5" s="6" customFormat="1" ht="21.95" hidden="1" customHeight="1" x14ac:dyDescent="0.2">
      <c r="A26" s="267" t="s">
        <v>138</v>
      </c>
      <c r="B26" s="280" t="s">
        <v>140</v>
      </c>
      <c r="C26" s="298"/>
      <c r="D26" s="287"/>
      <c r="E26" s="295"/>
    </row>
    <row r="27" spans="1:5" s="6" customFormat="1" ht="21.95" hidden="1" customHeight="1" x14ac:dyDescent="0.2">
      <c r="A27" s="267" t="s">
        <v>139</v>
      </c>
      <c r="B27" s="280" t="s">
        <v>141</v>
      </c>
      <c r="C27" s="271"/>
      <c r="D27" s="284"/>
      <c r="E27" s="291"/>
    </row>
    <row r="28" spans="1:5" s="6" customFormat="1" ht="21.95" customHeight="1" x14ac:dyDescent="0.2">
      <c r="A28" s="267" t="s">
        <v>76</v>
      </c>
      <c r="B28" s="280" t="s">
        <v>77</v>
      </c>
      <c r="C28" s="271">
        <v>6724000</v>
      </c>
      <c r="D28" s="284">
        <v>-1661000</v>
      </c>
      <c r="E28" s="291">
        <v>5063000</v>
      </c>
    </row>
    <row r="29" spans="1:5" s="6" customFormat="1" ht="21.95" hidden="1" customHeight="1" x14ac:dyDescent="0.2">
      <c r="A29" s="267" t="s">
        <v>146</v>
      </c>
      <c r="B29" s="281" t="s">
        <v>78</v>
      </c>
      <c r="C29" s="271"/>
      <c r="D29" s="284"/>
      <c r="E29" s="291"/>
    </row>
    <row r="30" spans="1:5" s="6" customFormat="1" ht="21.95" hidden="1" customHeight="1" x14ac:dyDescent="0.2">
      <c r="A30" s="267" t="s">
        <v>147</v>
      </c>
      <c r="B30" s="281" t="s">
        <v>148</v>
      </c>
      <c r="C30" s="271"/>
      <c r="D30" s="284"/>
      <c r="E30" s="291"/>
    </row>
    <row r="31" spans="1:5" s="6" customFormat="1" ht="21.95" hidden="1" customHeight="1" x14ac:dyDescent="0.2">
      <c r="A31" s="267" t="s">
        <v>149</v>
      </c>
      <c r="B31" s="280" t="s">
        <v>150</v>
      </c>
      <c r="C31" s="271"/>
      <c r="D31" s="284"/>
      <c r="E31" s="291"/>
    </row>
    <row r="32" spans="1:5" s="6" customFormat="1" ht="21.95" hidden="1" customHeight="1" x14ac:dyDescent="0.2">
      <c r="A32" s="267" t="s">
        <v>151</v>
      </c>
      <c r="B32" s="280" t="s">
        <v>153</v>
      </c>
      <c r="C32" s="271"/>
      <c r="D32" s="284"/>
      <c r="E32" s="291"/>
    </row>
    <row r="33" spans="1:5" s="6" customFormat="1" ht="21.95" hidden="1" customHeight="1" x14ac:dyDescent="0.2">
      <c r="A33" s="267" t="s">
        <v>152</v>
      </c>
      <c r="B33" s="280" t="s">
        <v>79</v>
      </c>
      <c r="C33" s="271"/>
      <c r="D33" s="284"/>
      <c r="E33" s="291"/>
    </row>
    <row r="34" spans="1:5" s="6" customFormat="1" ht="21.95" customHeight="1" x14ac:dyDescent="0.2">
      <c r="A34" s="269" t="s">
        <v>80</v>
      </c>
      <c r="B34" s="283" t="s">
        <v>81</v>
      </c>
      <c r="C34" s="275">
        <v>650000</v>
      </c>
      <c r="D34" s="286">
        <v>100000</v>
      </c>
      <c r="E34" s="294">
        <v>750000</v>
      </c>
    </row>
    <row r="35" spans="1:5" s="6" customFormat="1" ht="21.95" customHeight="1" x14ac:dyDescent="0.2">
      <c r="A35" s="267" t="s">
        <v>82</v>
      </c>
      <c r="B35" s="280" t="s">
        <v>83</v>
      </c>
      <c r="C35" s="271">
        <v>3260751</v>
      </c>
      <c r="D35" s="284">
        <v>-556000</v>
      </c>
      <c r="E35" s="291">
        <v>2704751</v>
      </c>
    </row>
    <row r="36" spans="1:5" s="6" customFormat="1" ht="21.95" hidden="1" customHeight="1" x14ac:dyDescent="0.2">
      <c r="A36" s="267" t="s">
        <v>154</v>
      </c>
      <c r="B36" s="280" t="s">
        <v>84</v>
      </c>
      <c r="C36" s="276"/>
      <c r="D36" s="288"/>
      <c r="E36" s="280"/>
    </row>
    <row r="37" spans="1:5" s="6" customFormat="1" ht="21.95" hidden="1" customHeight="1" x14ac:dyDescent="0.2">
      <c r="A37" s="267" t="s">
        <v>288</v>
      </c>
      <c r="B37" s="280" t="s">
        <v>289</v>
      </c>
      <c r="C37" s="276"/>
      <c r="D37" s="288"/>
      <c r="E37" s="280"/>
    </row>
    <row r="38" spans="1:5" s="6" customFormat="1" ht="21.95" hidden="1" customHeight="1" x14ac:dyDescent="0.2">
      <c r="A38" s="267" t="s">
        <v>290</v>
      </c>
      <c r="B38" s="280" t="s">
        <v>291</v>
      </c>
      <c r="C38" s="276"/>
      <c r="D38" s="288"/>
      <c r="E38" s="280"/>
    </row>
    <row r="39" spans="1:5" s="6" customFormat="1" ht="21.95" hidden="1" customHeight="1" x14ac:dyDescent="0.2">
      <c r="A39" s="267" t="s">
        <v>155</v>
      </c>
      <c r="B39" s="280" t="s">
        <v>85</v>
      </c>
      <c r="C39" s="276"/>
      <c r="D39" s="288"/>
      <c r="E39" s="280"/>
    </row>
    <row r="40" spans="1:5" s="7" customFormat="1" ht="21" customHeight="1" x14ac:dyDescent="0.25">
      <c r="A40" s="268" t="s">
        <v>86</v>
      </c>
      <c r="B40" s="282" t="s">
        <v>87</v>
      </c>
      <c r="C40" s="274">
        <v>880000</v>
      </c>
      <c r="D40" s="285"/>
      <c r="E40" s="293">
        <v>880000</v>
      </c>
    </row>
    <row r="41" spans="1:5" s="7" customFormat="1" ht="21.95" hidden="1" customHeight="1" x14ac:dyDescent="0.25">
      <c r="A41" s="267" t="s">
        <v>157</v>
      </c>
      <c r="B41" s="280" t="s">
        <v>115</v>
      </c>
      <c r="C41" s="271">
        <v>100</v>
      </c>
      <c r="D41" s="284"/>
      <c r="E41" s="291"/>
    </row>
    <row r="42" spans="1:5" s="7" customFormat="1" ht="32.25" hidden="1" customHeight="1" x14ac:dyDescent="0.25">
      <c r="A42" s="267" t="s">
        <v>160</v>
      </c>
      <c r="B42" s="280" t="s">
        <v>161</v>
      </c>
      <c r="C42" s="276">
        <v>1800</v>
      </c>
      <c r="D42" s="288"/>
      <c r="E42" s="280"/>
    </row>
    <row r="43" spans="1:5" s="7" customFormat="1" ht="20.25" hidden="1" customHeight="1" x14ac:dyDescent="0.25">
      <c r="A43" s="267" t="s">
        <v>162</v>
      </c>
      <c r="B43" s="280" t="s">
        <v>116</v>
      </c>
      <c r="C43" s="276">
        <v>1600</v>
      </c>
      <c r="D43" s="288"/>
      <c r="E43" s="280"/>
    </row>
    <row r="44" spans="1:5" s="7" customFormat="1" ht="24" hidden="1" customHeight="1" x14ac:dyDescent="0.25">
      <c r="A44" s="267" t="s">
        <v>163</v>
      </c>
      <c r="B44" s="280" t="s">
        <v>117</v>
      </c>
      <c r="C44" s="276">
        <v>3700</v>
      </c>
      <c r="D44" s="288"/>
      <c r="E44" s="280"/>
    </row>
    <row r="45" spans="1:5" s="7" customFormat="1" ht="21.95" customHeight="1" x14ac:dyDescent="0.25">
      <c r="A45" s="268" t="s">
        <v>88</v>
      </c>
      <c r="B45" s="282" t="s">
        <v>118</v>
      </c>
      <c r="C45" s="278">
        <f>SUM(C46:C50)</f>
        <v>3136000</v>
      </c>
      <c r="D45" s="278">
        <f t="shared" ref="D45:E45" si="2">SUM(D46:D50)</f>
        <v>0</v>
      </c>
      <c r="E45" s="278">
        <f t="shared" si="2"/>
        <v>3136000</v>
      </c>
    </row>
    <row r="46" spans="1:5" s="7" customFormat="1" ht="21.95" customHeight="1" x14ac:dyDescent="0.25">
      <c r="A46" s="267" t="s">
        <v>164</v>
      </c>
      <c r="B46" s="280" t="s">
        <v>165</v>
      </c>
      <c r="C46" s="271">
        <v>873000</v>
      </c>
      <c r="D46" s="284"/>
      <c r="E46" s="291">
        <v>873000</v>
      </c>
    </row>
    <row r="47" spans="1:5" s="7" customFormat="1" ht="21.95" customHeight="1" x14ac:dyDescent="0.25">
      <c r="A47" s="267" t="s">
        <v>166</v>
      </c>
      <c r="B47" s="280" t="s">
        <v>191</v>
      </c>
      <c r="C47" s="271">
        <v>2163000</v>
      </c>
      <c r="D47" s="284"/>
      <c r="E47" s="291">
        <v>2163000</v>
      </c>
    </row>
    <row r="48" spans="1:5" s="7" customFormat="1" ht="30.75" customHeight="1" x14ac:dyDescent="0.25">
      <c r="A48" s="267" t="s">
        <v>167</v>
      </c>
      <c r="B48" s="280" t="s">
        <v>168</v>
      </c>
      <c r="C48" s="271">
        <v>0</v>
      </c>
      <c r="D48" s="284"/>
      <c r="E48" s="291">
        <v>0</v>
      </c>
    </row>
    <row r="49" spans="1:5" s="7" customFormat="1" ht="21.95" customHeight="1" x14ac:dyDescent="0.25">
      <c r="A49" s="267" t="s">
        <v>557</v>
      </c>
      <c r="B49" s="280" t="s">
        <v>169</v>
      </c>
      <c r="C49" s="271">
        <v>100000</v>
      </c>
      <c r="D49" s="284"/>
      <c r="E49" s="291">
        <v>100000</v>
      </c>
    </row>
    <row r="50" spans="1:5" s="7" customFormat="1" ht="21.95" customHeight="1" x14ac:dyDescent="0.25">
      <c r="A50" s="267" t="s">
        <v>282</v>
      </c>
      <c r="B50" s="280" t="s">
        <v>283</v>
      </c>
      <c r="C50" s="271">
        <v>0</v>
      </c>
      <c r="D50" s="284"/>
      <c r="E50" s="291">
        <v>0</v>
      </c>
    </row>
    <row r="51" spans="1:5" s="7" customFormat="1" ht="21.95" customHeight="1" x14ac:dyDescent="0.25">
      <c r="A51" s="268" t="s">
        <v>89</v>
      </c>
      <c r="B51" s="282" t="s">
        <v>90</v>
      </c>
      <c r="C51" s="278">
        <v>3279000</v>
      </c>
      <c r="D51" s="290"/>
      <c r="E51" s="297">
        <v>3279000</v>
      </c>
    </row>
    <row r="52" spans="1:5" s="7" customFormat="1" ht="21.95" hidden="1" customHeight="1" x14ac:dyDescent="0.25">
      <c r="A52" s="267" t="s">
        <v>284</v>
      </c>
      <c r="B52" s="280" t="s">
        <v>285</v>
      </c>
      <c r="C52" s="271"/>
      <c r="D52" s="284"/>
      <c r="E52" s="291"/>
    </row>
    <row r="53" spans="1:5" s="7" customFormat="1" ht="21.95" hidden="1" customHeight="1" x14ac:dyDescent="0.25">
      <c r="A53" s="267" t="s">
        <v>170</v>
      </c>
      <c r="B53" s="280" t="s">
        <v>173</v>
      </c>
      <c r="C53" s="271"/>
      <c r="D53" s="284"/>
      <c r="E53" s="291"/>
    </row>
    <row r="54" spans="1:5" s="6" customFormat="1" ht="21.95" hidden="1" customHeight="1" x14ac:dyDescent="0.2">
      <c r="A54" s="267" t="s">
        <v>171</v>
      </c>
      <c r="B54" s="280" t="s">
        <v>174</v>
      </c>
      <c r="C54" s="275"/>
      <c r="D54" s="286"/>
      <c r="E54" s="294"/>
    </row>
    <row r="55" spans="1:5" s="7" customFormat="1" ht="21.95" hidden="1" customHeight="1" x14ac:dyDescent="0.25">
      <c r="A55" s="267" t="s">
        <v>172</v>
      </c>
      <c r="B55" s="280" t="s">
        <v>175</v>
      </c>
      <c r="C55" s="271"/>
      <c r="D55" s="284"/>
      <c r="E55" s="291"/>
    </row>
    <row r="56" spans="1:5" s="7" customFormat="1" ht="21.95" customHeight="1" x14ac:dyDescent="0.25">
      <c r="A56" s="268" t="s">
        <v>91</v>
      </c>
      <c r="B56" s="282" t="s">
        <v>92</v>
      </c>
      <c r="C56" s="278">
        <v>4445918</v>
      </c>
      <c r="D56" s="290"/>
      <c r="E56" s="297">
        <v>4445918</v>
      </c>
    </row>
    <row r="57" spans="1:5" s="7" customFormat="1" ht="21.95" hidden="1" customHeight="1" x14ac:dyDescent="0.25">
      <c r="A57" s="267" t="s">
        <v>176</v>
      </c>
      <c r="B57" s="280" t="s">
        <v>178</v>
      </c>
      <c r="C57" s="271"/>
      <c r="D57" s="284"/>
      <c r="E57" s="291"/>
    </row>
    <row r="58" spans="1:5" s="7" customFormat="1" ht="21.95" hidden="1" customHeight="1" x14ac:dyDescent="0.25">
      <c r="A58" s="267" t="s">
        <v>292</v>
      </c>
      <c r="B58" s="280" t="s">
        <v>293</v>
      </c>
      <c r="C58" s="271"/>
      <c r="D58" s="284"/>
      <c r="E58" s="291"/>
    </row>
    <row r="59" spans="1:5" s="7" customFormat="1" ht="21.95" hidden="1" customHeight="1" x14ac:dyDescent="0.25">
      <c r="A59" s="267" t="s">
        <v>177</v>
      </c>
      <c r="B59" s="280" t="s">
        <v>179</v>
      </c>
      <c r="C59" s="271"/>
      <c r="D59" s="284"/>
      <c r="E59" s="291"/>
    </row>
    <row r="60" spans="1:5" s="7" customFormat="1" ht="21.95" customHeight="1" thickBot="1" x14ac:dyDescent="0.3">
      <c r="A60" s="486" t="s">
        <v>93</v>
      </c>
      <c r="B60" s="487" t="s">
        <v>181</v>
      </c>
      <c r="C60" s="488">
        <v>0</v>
      </c>
      <c r="D60" s="489">
        <v>0</v>
      </c>
      <c r="E60" s="490">
        <v>0</v>
      </c>
    </row>
    <row r="61" spans="1:5" s="8" customFormat="1" ht="36" customHeight="1" thickBot="1" x14ac:dyDescent="0.3">
      <c r="A61" s="474" t="s">
        <v>183</v>
      </c>
      <c r="B61" s="475" t="s">
        <v>94</v>
      </c>
      <c r="C61" s="476">
        <f>C7+C20+C21+C40+C45+C51+C56+C60</f>
        <v>42110669</v>
      </c>
      <c r="D61" s="476">
        <f t="shared" ref="D61:E61" si="3">D7+D20+D21+D40+D45+D51+D56+D60</f>
        <v>0</v>
      </c>
      <c r="E61" s="476">
        <f t="shared" si="3"/>
        <v>42110669</v>
      </c>
    </row>
    <row r="62" spans="1:5" s="6" customFormat="1" ht="21.95" customHeight="1" thickBot="1" x14ac:dyDescent="0.3">
      <c r="A62" s="474" t="s">
        <v>95</v>
      </c>
      <c r="B62" s="475" t="s">
        <v>96</v>
      </c>
      <c r="C62" s="473">
        <f>SUM(C63:C65)</f>
        <v>612460</v>
      </c>
      <c r="D62" s="473">
        <f t="shared" ref="D62:E62" si="4">SUM(D63:D65)</f>
        <v>0</v>
      </c>
      <c r="E62" s="473">
        <f t="shared" si="4"/>
        <v>612460</v>
      </c>
    </row>
    <row r="63" spans="1:5" s="6" customFormat="1" ht="27.75" customHeight="1" x14ac:dyDescent="0.25">
      <c r="A63" s="269" t="s">
        <v>492</v>
      </c>
      <c r="B63" s="491" t="s">
        <v>477</v>
      </c>
      <c r="C63" s="275">
        <v>0</v>
      </c>
      <c r="D63" s="286">
        <v>0</v>
      </c>
      <c r="E63" s="531">
        <v>0</v>
      </c>
    </row>
    <row r="64" spans="1:5" s="6" customFormat="1" ht="21.95" customHeight="1" x14ac:dyDescent="0.2">
      <c r="A64" s="267" t="s">
        <v>192</v>
      </c>
      <c r="B64" s="280" t="s">
        <v>193</v>
      </c>
      <c r="C64" s="271">
        <v>612460</v>
      </c>
      <c r="D64" s="284">
        <v>0</v>
      </c>
      <c r="E64" s="291">
        <v>612460</v>
      </c>
    </row>
    <row r="65" spans="1:5" s="8" customFormat="1" ht="21.75" customHeight="1" thickBot="1" x14ac:dyDescent="0.3">
      <c r="A65" s="466" t="s">
        <v>180</v>
      </c>
      <c r="B65" s="467" t="s">
        <v>97</v>
      </c>
      <c r="C65" s="468">
        <v>0</v>
      </c>
      <c r="D65" s="469">
        <v>0</v>
      </c>
      <c r="E65" s="470">
        <v>0</v>
      </c>
    </row>
    <row r="66" spans="1:5" ht="30" thickBot="1" x14ac:dyDescent="0.3">
      <c r="A66" s="612" t="s">
        <v>185</v>
      </c>
      <c r="B66" s="613" t="s">
        <v>98</v>
      </c>
      <c r="C66" s="611">
        <f>C61+C62</f>
        <v>42723129</v>
      </c>
      <c r="D66" s="611">
        <f t="shared" ref="D66:E66" si="5">D61+D62</f>
        <v>0</v>
      </c>
      <c r="E66" s="611">
        <f t="shared" si="5"/>
        <v>42723129</v>
      </c>
    </row>
    <row r="67" spans="1:5" ht="15" x14ac:dyDescent="0.25">
      <c r="A67" s="673" t="s">
        <v>526</v>
      </c>
      <c r="B67" s="674"/>
      <c r="C67" s="621">
        <v>7</v>
      </c>
      <c r="D67" s="617">
        <v>2</v>
      </c>
      <c r="E67" s="614">
        <v>9</v>
      </c>
    </row>
    <row r="68" spans="1:5" ht="15" x14ac:dyDescent="0.25">
      <c r="A68" s="250"/>
      <c r="B68" s="625" t="s">
        <v>528</v>
      </c>
      <c r="C68" s="622">
        <v>2</v>
      </c>
      <c r="D68" s="618">
        <v>0</v>
      </c>
      <c r="E68" s="615">
        <v>2</v>
      </c>
    </row>
    <row r="69" spans="1:5" ht="15" x14ac:dyDescent="0.25">
      <c r="A69" s="675" t="s">
        <v>527</v>
      </c>
      <c r="B69" s="676"/>
      <c r="C69" s="623">
        <v>0</v>
      </c>
      <c r="D69" s="618">
        <v>0</v>
      </c>
      <c r="E69" s="615">
        <v>0</v>
      </c>
    </row>
    <row r="70" spans="1:5" ht="13.5" thickBot="1" x14ac:dyDescent="0.25">
      <c r="A70" s="620"/>
      <c r="B70" s="597" t="s">
        <v>494</v>
      </c>
      <c r="C70" s="624">
        <v>7</v>
      </c>
      <c r="D70" s="619">
        <v>2</v>
      </c>
      <c r="E70" s="616">
        <v>9</v>
      </c>
    </row>
  </sheetData>
  <mergeCells count="6">
    <mergeCell ref="A67:B67"/>
    <mergeCell ref="A69:B69"/>
    <mergeCell ref="A1:E1"/>
    <mergeCell ref="A2:E2"/>
    <mergeCell ref="D3:E3"/>
    <mergeCell ref="D4:E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G46"/>
  <sheetViews>
    <sheetView view="pageBreakPreview" zoomScaleSheetLayoutView="100" workbookViewId="0">
      <selection activeCell="A2" sqref="A2"/>
    </sheetView>
  </sheetViews>
  <sheetFormatPr defaultRowHeight="15" x14ac:dyDescent="0.25"/>
  <cols>
    <col min="1" max="1" width="87.85546875" style="100" customWidth="1"/>
    <col min="2" max="2" width="9.28515625" style="100" bestFit="1" customWidth="1"/>
    <col min="3" max="3" width="11.85546875" style="100" customWidth="1"/>
    <col min="4" max="4" width="13.28515625" style="100" customWidth="1"/>
    <col min="5" max="5" width="10.7109375" style="100" customWidth="1"/>
    <col min="6" max="6" width="11.7109375" style="100" customWidth="1"/>
    <col min="7" max="7" width="13" style="100" customWidth="1"/>
    <col min="8" max="16384" width="9.140625" style="81"/>
  </cols>
  <sheetData>
    <row r="1" spans="1:7" ht="23.25" customHeight="1" x14ac:dyDescent="0.25">
      <c r="A1" s="682" t="s">
        <v>549</v>
      </c>
      <c r="B1" s="682"/>
      <c r="C1" s="682"/>
      <c r="D1" s="682"/>
      <c r="E1" s="682"/>
      <c r="F1" s="682"/>
      <c r="G1" s="682"/>
    </row>
    <row r="2" spans="1:7" ht="12.75" customHeight="1" x14ac:dyDescent="0.25">
      <c r="A2" s="169"/>
      <c r="B2" s="169"/>
      <c r="C2" s="169"/>
      <c r="D2" s="198"/>
      <c r="E2" s="169"/>
      <c r="F2" s="169"/>
      <c r="G2" s="166" t="s">
        <v>484</v>
      </c>
    </row>
    <row r="3" spans="1:7" ht="15.75" thickBot="1" x14ac:dyDescent="0.3">
      <c r="D3" s="199"/>
      <c r="F3" s="683" t="s">
        <v>470</v>
      </c>
      <c r="G3" s="683"/>
    </row>
    <row r="4" spans="1:7" ht="14.25" x14ac:dyDescent="0.2">
      <c r="A4" s="677" t="s">
        <v>349</v>
      </c>
      <c r="B4" s="679" t="s">
        <v>535</v>
      </c>
      <c r="C4" s="680"/>
      <c r="D4" s="681"/>
      <c r="E4" s="680" t="s">
        <v>536</v>
      </c>
      <c r="F4" s="680"/>
      <c r="G4" s="681"/>
    </row>
    <row r="5" spans="1:7" s="82" customFormat="1" ht="28.5" x14ac:dyDescent="0.2">
      <c r="A5" s="678"/>
      <c r="B5" s="309" t="s">
        <v>350</v>
      </c>
      <c r="C5" s="84" t="s">
        <v>351</v>
      </c>
      <c r="D5" s="213" t="s">
        <v>388</v>
      </c>
      <c r="E5" s="200" t="s">
        <v>350</v>
      </c>
      <c r="F5" s="84" t="s">
        <v>351</v>
      </c>
      <c r="G5" s="213" t="s">
        <v>388</v>
      </c>
    </row>
    <row r="6" spans="1:7" ht="14.25" x14ac:dyDescent="0.2">
      <c r="A6" s="214"/>
      <c r="B6" s="310"/>
      <c r="C6" s="86" t="s">
        <v>352</v>
      </c>
      <c r="D6" s="215" t="s">
        <v>473</v>
      </c>
      <c r="E6" s="85"/>
      <c r="F6" s="86" t="s">
        <v>352</v>
      </c>
      <c r="G6" s="215" t="s">
        <v>473</v>
      </c>
    </row>
    <row r="7" spans="1:7" ht="14.25" x14ac:dyDescent="0.2">
      <c r="A7" s="302" t="s">
        <v>375</v>
      </c>
      <c r="B7" s="311"/>
      <c r="C7" s="87"/>
      <c r="D7" s="216"/>
      <c r="E7" s="201"/>
      <c r="F7" s="87"/>
      <c r="G7" s="216"/>
    </row>
    <row r="8" spans="1:7" ht="14.25" x14ac:dyDescent="0.2">
      <c r="A8" s="303" t="s">
        <v>367</v>
      </c>
      <c r="B8" s="312">
        <v>0</v>
      </c>
      <c r="C8" s="88">
        <v>0</v>
      </c>
      <c r="D8" s="217">
        <f>B8*C8</f>
        <v>0</v>
      </c>
      <c r="E8" s="312">
        <v>0</v>
      </c>
      <c r="F8" s="88">
        <v>0</v>
      </c>
      <c r="G8" s="217">
        <f>E8*F8</f>
        <v>0</v>
      </c>
    </row>
    <row r="9" spans="1:7" ht="15.75" x14ac:dyDescent="0.25">
      <c r="A9" s="303" t="s">
        <v>372</v>
      </c>
      <c r="B9" s="312"/>
      <c r="C9" s="88"/>
      <c r="D9" s="218">
        <v>0</v>
      </c>
      <c r="E9" s="202"/>
      <c r="F9" s="88"/>
      <c r="G9" s="300">
        <v>0</v>
      </c>
    </row>
    <row r="10" spans="1:7" ht="14.25" x14ac:dyDescent="0.2">
      <c r="A10" s="303" t="s">
        <v>353</v>
      </c>
      <c r="B10" s="313"/>
      <c r="C10" s="88"/>
      <c r="D10" s="217">
        <v>1976630</v>
      </c>
      <c r="E10" s="203"/>
      <c r="F10" s="88"/>
      <c r="G10" s="217">
        <v>1792130</v>
      </c>
    </row>
    <row r="11" spans="1:7" ht="15.75" x14ac:dyDescent="0.25">
      <c r="A11" s="303" t="s">
        <v>373</v>
      </c>
      <c r="B11" s="313"/>
      <c r="C11" s="88"/>
      <c r="D11" s="218">
        <v>0</v>
      </c>
      <c r="E11" s="203"/>
      <c r="F11" s="88"/>
      <c r="G11" s="300">
        <v>0</v>
      </c>
    </row>
    <row r="12" spans="1:7" x14ac:dyDescent="0.2">
      <c r="A12" s="304" t="s">
        <v>354</v>
      </c>
      <c r="B12" s="314"/>
      <c r="C12" s="89"/>
      <c r="D12" s="219">
        <v>943290</v>
      </c>
      <c r="E12" s="204"/>
      <c r="F12" s="89"/>
      <c r="G12" s="219">
        <v>943290</v>
      </c>
    </row>
    <row r="13" spans="1:7" x14ac:dyDescent="0.2">
      <c r="A13" s="304" t="s">
        <v>368</v>
      </c>
      <c r="B13" s="314"/>
      <c r="C13" s="89"/>
      <c r="D13" s="219">
        <v>0</v>
      </c>
      <c r="E13" s="204"/>
      <c r="F13" s="89"/>
      <c r="G13" s="219">
        <v>0</v>
      </c>
    </row>
    <row r="14" spans="1:7" x14ac:dyDescent="0.2">
      <c r="A14" s="304" t="s">
        <v>355</v>
      </c>
      <c r="B14" s="315"/>
      <c r="C14" s="90"/>
      <c r="D14" s="219">
        <v>640000</v>
      </c>
      <c r="E14" s="205"/>
      <c r="F14" s="90"/>
      <c r="G14" s="219">
        <v>640000</v>
      </c>
    </row>
    <row r="15" spans="1:7" x14ac:dyDescent="0.2">
      <c r="A15" s="304" t="s">
        <v>369</v>
      </c>
      <c r="B15" s="315"/>
      <c r="C15" s="90"/>
      <c r="D15" s="219">
        <v>0</v>
      </c>
      <c r="E15" s="205"/>
      <c r="F15" s="90"/>
      <c r="G15" s="219">
        <v>0</v>
      </c>
    </row>
    <row r="16" spans="1:7" x14ac:dyDescent="0.2">
      <c r="A16" s="304" t="s">
        <v>356</v>
      </c>
      <c r="B16" s="315"/>
      <c r="C16" s="90"/>
      <c r="D16" s="219">
        <v>184500</v>
      </c>
      <c r="E16" s="205"/>
      <c r="F16" s="90"/>
      <c r="G16" s="219">
        <v>0</v>
      </c>
    </row>
    <row r="17" spans="1:7" x14ac:dyDescent="0.2">
      <c r="A17" s="304" t="s">
        <v>370</v>
      </c>
      <c r="B17" s="315"/>
      <c r="C17" s="90"/>
      <c r="D17" s="219">
        <v>0</v>
      </c>
      <c r="E17" s="205"/>
      <c r="F17" s="90"/>
      <c r="G17" s="219">
        <v>0</v>
      </c>
    </row>
    <row r="18" spans="1:7" x14ac:dyDescent="0.2">
      <c r="A18" s="304" t="s">
        <v>357</v>
      </c>
      <c r="B18" s="315"/>
      <c r="C18" s="90"/>
      <c r="D18" s="219">
        <v>208840</v>
      </c>
      <c r="E18" s="205"/>
      <c r="F18" s="90"/>
      <c r="G18" s="219">
        <v>208840</v>
      </c>
    </row>
    <row r="19" spans="1:7" x14ac:dyDescent="0.2">
      <c r="A19" s="304" t="s">
        <v>371</v>
      </c>
      <c r="B19" s="315"/>
      <c r="C19" s="90"/>
      <c r="D19" s="219">
        <v>0</v>
      </c>
      <c r="E19" s="205"/>
      <c r="F19" s="90"/>
      <c r="G19" s="219">
        <v>0</v>
      </c>
    </row>
    <row r="20" spans="1:7" ht="14.25" x14ac:dyDescent="0.2">
      <c r="A20" s="303" t="s">
        <v>358</v>
      </c>
      <c r="B20" s="316"/>
      <c r="C20" s="91"/>
      <c r="D20" s="220">
        <v>5000000</v>
      </c>
      <c r="E20" s="206"/>
      <c r="F20" s="91"/>
      <c r="G20" s="220">
        <v>3500000</v>
      </c>
    </row>
    <row r="21" spans="1:7" ht="14.25" customHeight="1" x14ac:dyDescent="0.2">
      <c r="A21" s="303" t="s">
        <v>374</v>
      </c>
      <c r="B21" s="316"/>
      <c r="C21" s="91"/>
      <c r="D21" s="221">
        <v>4872864</v>
      </c>
      <c r="E21" s="206"/>
      <c r="F21" s="91"/>
      <c r="G21" s="301">
        <v>2474086</v>
      </c>
    </row>
    <row r="22" spans="1:7" ht="14.25" customHeight="1" x14ac:dyDescent="0.2">
      <c r="A22" s="303" t="s">
        <v>479</v>
      </c>
      <c r="B22" s="316"/>
      <c r="C22" s="91"/>
      <c r="D22" s="220">
        <v>2550</v>
      </c>
      <c r="E22" s="206"/>
      <c r="F22" s="91"/>
      <c r="G22" s="301">
        <v>2550</v>
      </c>
    </row>
    <row r="23" spans="1:7" ht="14.25" customHeight="1" x14ac:dyDescent="0.2">
      <c r="A23" s="303" t="s">
        <v>480</v>
      </c>
      <c r="B23" s="316"/>
      <c r="C23" s="91"/>
      <c r="D23" s="221">
        <v>0</v>
      </c>
      <c r="E23" s="206"/>
      <c r="F23" s="91"/>
      <c r="G23" s="301">
        <v>0</v>
      </c>
    </row>
    <row r="24" spans="1:7" ht="14.25" customHeight="1" x14ac:dyDescent="0.2">
      <c r="A24" s="303" t="s">
        <v>359</v>
      </c>
      <c r="B24" s="316"/>
      <c r="C24" s="91"/>
      <c r="D24" s="220">
        <v>4657000</v>
      </c>
      <c r="E24" s="206"/>
      <c r="F24" s="91"/>
      <c r="G24" s="220">
        <v>6032000</v>
      </c>
    </row>
    <row r="25" spans="1:7" ht="14.25" customHeight="1" x14ac:dyDescent="0.2">
      <c r="A25" s="303" t="s">
        <v>360</v>
      </c>
      <c r="B25" s="316"/>
      <c r="C25" s="91"/>
      <c r="D25" s="220">
        <v>0</v>
      </c>
      <c r="E25" s="206"/>
      <c r="F25" s="91"/>
      <c r="G25" s="301">
        <v>0</v>
      </c>
    </row>
    <row r="26" spans="1:7" ht="14.25" customHeight="1" thickBot="1" x14ac:dyDescent="0.25">
      <c r="A26" s="538" t="s">
        <v>361</v>
      </c>
      <c r="B26" s="539"/>
      <c r="C26" s="540"/>
      <c r="D26" s="541">
        <v>121136</v>
      </c>
      <c r="E26" s="542"/>
      <c r="F26" s="540"/>
      <c r="G26" s="541">
        <v>1025914</v>
      </c>
    </row>
    <row r="27" spans="1:7" thickBot="1" x14ac:dyDescent="0.25">
      <c r="A27" s="547" t="s">
        <v>385</v>
      </c>
      <c r="B27" s="549"/>
      <c r="C27" s="551"/>
      <c r="D27" s="550">
        <f>D10+D21+D22+D24</f>
        <v>11509044</v>
      </c>
      <c r="E27" s="548">
        <f t="shared" ref="E27:G27" si="0">E10+E21+E22+E24</f>
        <v>0</v>
      </c>
      <c r="F27" s="548">
        <f t="shared" si="0"/>
        <v>0</v>
      </c>
      <c r="G27" s="548">
        <f t="shared" si="0"/>
        <v>10300766</v>
      </c>
    </row>
    <row r="28" spans="1:7" ht="14.25" x14ac:dyDescent="0.2">
      <c r="A28" s="308" t="s">
        <v>362</v>
      </c>
      <c r="B28" s="543"/>
      <c r="C28" s="544"/>
      <c r="D28" s="545"/>
      <c r="E28" s="546"/>
      <c r="F28" s="544"/>
      <c r="G28" s="545"/>
    </row>
    <row r="29" spans="1:7" x14ac:dyDescent="0.25">
      <c r="A29" s="304" t="s">
        <v>376</v>
      </c>
      <c r="B29" s="317"/>
      <c r="C29" s="92"/>
      <c r="D29" s="222"/>
      <c r="E29" s="207"/>
      <c r="F29" s="92"/>
      <c r="G29" s="222"/>
    </row>
    <row r="30" spans="1:7" x14ac:dyDescent="0.25">
      <c r="A30" s="305" t="s">
        <v>377</v>
      </c>
      <c r="B30" s="315"/>
      <c r="C30" s="92"/>
      <c r="D30" s="222"/>
      <c r="E30" s="205"/>
      <c r="F30" s="92"/>
      <c r="G30" s="222"/>
    </row>
    <row r="31" spans="1:7" x14ac:dyDescent="0.25">
      <c r="A31" s="304" t="s">
        <v>378</v>
      </c>
      <c r="B31" s="317"/>
      <c r="C31" s="92"/>
      <c r="D31" s="222"/>
      <c r="E31" s="207"/>
      <c r="F31" s="92"/>
      <c r="G31" s="222"/>
    </row>
    <row r="32" spans="1:7" x14ac:dyDescent="0.25">
      <c r="A32" s="306" t="s">
        <v>363</v>
      </c>
      <c r="B32" s="318"/>
      <c r="C32" s="94"/>
      <c r="D32" s="223"/>
      <c r="E32" s="208"/>
      <c r="F32" s="93"/>
      <c r="G32" s="223"/>
    </row>
    <row r="33" spans="1:7" x14ac:dyDescent="0.25">
      <c r="A33" s="307" t="s">
        <v>379</v>
      </c>
      <c r="B33" s="319"/>
      <c r="C33" s="101"/>
      <c r="D33" s="224"/>
      <c r="E33" s="209"/>
      <c r="F33" s="99"/>
      <c r="G33" s="224"/>
    </row>
    <row r="34" spans="1:7" ht="15.75" thickBot="1" x14ac:dyDescent="0.3">
      <c r="A34" s="552" t="s">
        <v>380</v>
      </c>
      <c r="B34" s="553"/>
      <c r="C34" s="554"/>
      <c r="D34" s="555"/>
      <c r="E34" s="556"/>
      <c r="F34" s="557"/>
      <c r="G34" s="555"/>
    </row>
    <row r="35" spans="1:7" thickBot="1" x14ac:dyDescent="0.25">
      <c r="A35" s="547" t="s">
        <v>384</v>
      </c>
      <c r="B35" s="549"/>
      <c r="C35" s="551"/>
      <c r="D35" s="550">
        <f>SUM(D29:D34)</f>
        <v>0</v>
      </c>
      <c r="E35" s="558"/>
      <c r="F35" s="551"/>
      <c r="G35" s="550">
        <f>SUM(G29:G34)</f>
        <v>0</v>
      </c>
    </row>
    <row r="36" spans="1:7" ht="14.25" x14ac:dyDescent="0.2">
      <c r="A36" s="308" t="s">
        <v>364</v>
      </c>
      <c r="B36" s="320"/>
      <c r="C36" s="95"/>
      <c r="D36" s="225"/>
      <c r="E36" s="210"/>
      <c r="F36" s="95"/>
      <c r="G36" s="225"/>
    </row>
    <row r="37" spans="1:7" x14ac:dyDescent="0.25">
      <c r="A37" s="304" t="s">
        <v>365</v>
      </c>
      <c r="B37" s="321"/>
      <c r="C37" s="96"/>
      <c r="D37" s="224">
        <v>475000</v>
      </c>
      <c r="E37" s="211"/>
      <c r="F37" s="96"/>
      <c r="G37" s="224">
        <v>0</v>
      </c>
    </row>
    <row r="38" spans="1:7" x14ac:dyDescent="0.2">
      <c r="A38" s="304" t="s">
        <v>381</v>
      </c>
      <c r="B38" s="322">
        <v>2</v>
      </c>
      <c r="C38" s="97">
        <v>55360</v>
      </c>
      <c r="D38" s="226">
        <f>B38*C38</f>
        <v>110720</v>
      </c>
      <c r="E38" s="322">
        <v>2</v>
      </c>
      <c r="F38" s="97">
        <v>55360</v>
      </c>
      <c r="G38" s="226">
        <f>E38*F38</f>
        <v>110720</v>
      </c>
    </row>
    <row r="39" spans="1:7" x14ac:dyDescent="0.2">
      <c r="A39" s="227" t="s">
        <v>478</v>
      </c>
      <c r="B39" s="323">
        <v>1</v>
      </c>
      <c r="C39" s="101">
        <v>2500000</v>
      </c>
      <c r="D39" s="226">
        <f>B39*C39</f>
        <v>2500000</v>
      </c>
      <c r="E39" s="323">
        <v>1</v>
      </c>
      <c r="F39" s="101">
        <v>3100000</v>
      </c>
      <c r="G39" s="226">
        <f>E39*F39</f>
        <v>3100000</v>
      </c>
    </row>
    <row r="40" spans="1:7" x14ac:dyDescent="0.25">
      <c r="A40" s="307" t="s">
        <v>382</v>
      </c>
      <c r="B40" s="324"/>
      <c r="C40" s="98"/>
      <c r="D40" s="226"/>
      <c r="E40" s="212"/>
      <c r="F40" s="98"/>
      <c r="G40" s="226"/>
    </row>
    <row r="41" spans="1:7" ht="15.75" thickBot="1" x14ac:dyDescent="0.3">
      <c r="A41" s="552" t="s">
        <v>383</v>
      </c>
      <c r="B41" s="324"/>
      <c r="C41" s="98"/>
      <c r="D41" s="559"/>
      <c r="E41" s="212"/>
      <c r="F41" s="98"/>
      <c r="G41" s="559"/>
    </row>
    <row r="42" spans="1:7" thickBot="1" x14ac:dyDescent="0.25">
      <c r="A42" s="547" t="s">
        <v>386</v>
      </c>
      <c r="B42" s="560"/>
      <c r="C42" s="562"/>
      <c r="D42" s="561">
        <f>SUM(D37:D41)</f>
        <v>3085720</v>
      </c>
      <c r="E42" s="563"/>
      <c r="F42" s="562"/>
      <c r="G42" s="561">
        <f>SUM(G37:G41)</f>
        <v>3210720</v>
      </c>
    </row>
    <row r="43" spans="1:7" s="83" customFormat="1" thickBot="1" x14ac:dyDescent="0.25">
      <c r="A43" s="547" t="s">
        <v>387</v>
      </c>
      <c r="B43" s="549"/>
      <c r="C43" s="562"/>
      <c r="D43" s="561">
        <v>1200000</v>
      </c>
      <c r="E43" s="558"/>
      <c r="F43" s="562"/>
      <c r="G43" s="561">
        <v>1800000</v>
      </c>
    </row>
    <row r="44" spans="1:7" ht="25.5" customHeight="1" thickBot="1" x14ac:dyDescent="0.3">
      <c r="A44" s="569" t="s">
        <v>366</v>
      </c>
      <c r="B44" s="570"/>
      <c r="C44" s="572"/>
      <c r="D44" s="571">
        <f>D27+D35+D42+D43</f>
        <v>15794764</v>
      </c>
      <c r="E44" s="573"/>
      <c r="F44" s="572"/>
      <c r="G44" s="571">
        <f>G27+G35+G42+G43</f>
        <v>15311486</v>
      </c>
    </row>
    <row r="45" spans="1:7" ht="25.5" customHeight="1" thickBot="1" x14ac:dyDescent="0.3">
      <c r="A45" s="564" t="s">
        <v>493</v>
      </c>
      <c r="B45" s="565"/>
      <c r="C45" s="566"/>
      <c r="D45" s="567">
        <v>103791</v>
      </c>
      <c r="E45" s="568"/>
      <c r="F45" s="566"/>
      <c r="G45" s="567">
        <v>0</v>
      </c>
    </row>
    <row r="46" spans="1:7" ht="19.5" thickBot="1" x14ac:dyDescent="0.35">
      <c r="A46" s="598" t="s">
        <v>494</v>
      </c>
      <c r="B46" s="599"/>
      <c r="C46" s="600"/>
      <c r="D46" s="571">
        <f>SUM(D44:D45)</f>
        <v>15898555</v>
      </c>
      <c r="E46" s="571"/>
      <c r="F46" s="571"/>
      <c r="G46" s="571">
        <f t="shared" ref="G46" si="1">SUM(G44:G45)</f>
        <v>15311486</v>
      </c>
    </row>
  </sheetData>
  <mergeCells count="5">
    <mergeCell ref="A4:A5"/>
    <mergeCell ref="B4:D4"/>
    <mergeCell ref="E4:G4"/>
    <mergeCell ref="A1:G1"/>
    <mergeCell ref="F3:G3"/>
  </mergeCells>
  <phoneticPr fontId="81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J31"/>
  <sheetViews>
    <sheetView zoomScale="110" zoomScaleNormal="110" zoomScaleSheetLayoutView="100" workbookViewId="0">
      <selection activeCell="A2" sqref="A2:A3"/>
    </sheetView>
  </sheetViews>
  <sheetFormatPr defaultColWidth="8" defaultRowHeight="12.75" x14ac:dyDescent="0.2"/>
  <cols>
    <col min="1" max="1" width="5.85546875" style="10" customWidth="1"/>
    <col min="2" max="2" width="47.28515625" style="13" customWidth="1"/>
    <col min="3" max="5" width="14" style="10" customWidth="1"/>
    <col min="6" max="6" width="47.28515625" style="10" customWidth="1"/>
    <col min="7" max="9" width="14" style="10" customWidth="1"/>
    <col min="10" max="10" width="4.140625" style="10" customWidth="1"/>
    <col min="11" max="16384" width="8" style="10"/>
  </cols>
  <sheetData>
    <row r="1" spans="1:10" ht="39.75" customHeight="1" x14ac:dyDescent="0.2">
      <c r="B1" s="11" t="s">
        <v>194</v>
      </c>
      <c r="C1" s="12"/>
      <c r="D1" s="12"/>
      <c r="E1" s="12"/>
      <c r="F1" s="12"/>
      <c r="G1" s="12"/>
      <c r="H1" s="12"/>
      <c r="I1" s="12"/>
      <c r="J1" s="686"/>
    </row>
    <row r="2" spans="1:10" ht="19.5" customHeight="1" x14ac:dyDescent="0.25">
      <c r="A2" s="756" t="s">
        <v>562</v>
      </c>
      <c r="B2" s="11"/>
      <c r="C2" s="12"/>
      <c r="D2" s="12"/>
      <c r="E2" s="12"/>
      <c r="F2" s="12"/>
      <c r="G2" s="228"/>
      <c r="H2" s="228"/>
      <c r="I2" s="228"/>
      <c r="J2" s="686"/>
    </row>
    <row r="3" spans="1:10" ht="16.5" thickBot="1" x14ac:dyDescent="0.3">
      <c r="A3" s="756" t="s">
        <v>563</v>
      </c>
      <c r="G3" s="592"/>
      <c r="H3" s="592"/>
      <c r="I3" s="592" t="s">
        <v>470</v>
      </c>
      <c r="J3" s="686"/>
    </row>
    <row r="4" spans="1:10" ht="18" customHeight="1" thickBot="1" x14ac:dyDescent="0.25">
      <c r="A4" s="684" t="s">
        <v>195</v>
      </c>
      <c r="B4" s="14" t="s">
        <v>104</v>
      </c>
      <c r="C4" s="15"/>
      <c r="D4" s="626"/>
      <c r="E4" s="626"/>
      <c r="F4" s="14" t="s">
        <v>105</v>
      </c>
      <c r="G4" s="16"/>
      <c r="H4" s="636"/>
      <c r="I4" s="637"/>
      <c r="J4" s="686"/>
    </row>
    <row r="5" spans="1:10" s="17" customFormat="1" ht="35.25" customHeight="1" thickBot="1" x14ac:dyDescent="0.25">
      <c r="A5" s="685"/>
      <c r="B5" s="325" t="s">
        <v>196</v>
      </c>
      <c r="C5" s="337" t="s">
        <v>537</v>
      </c>
      <c r="D5" s="337" t="s">
        <v>553</v>
      </c>
      <c r="E5" s="337" t="s">
        <v>554</v>
      </c>
      <c r="F5" s="337" t="s">
        <v>196</v>
      </c>
      <c r="G5" s="629" t="s">
        <v>537</v>
      </c>
      <c r="H5" s="337" t="s">
        <v>553</v>
      </c>
      <c r="I5" s="337" t="s">
        <v>554</v>
      </c>
      <c r="J5" s="686"/>
    </row>
    <row r="6" spans="1:10" s="19" customFormat="1" ht="12" customHeight="1" thickBot="1" x14ac:dyDescent="0.25">
      <c r="A6" s="18" t="s">
        <v>99</v>
      </c>
      <c r="B6" s="326" t="s">
        <v>100</v>
      </c>
      <c r="C6" s="18" t="s">
        <v>101</v>
      </c>
      <c r="D6" s="18" t="s">
        <v>102</v>
      </c>
      <c r="E6" s="18" t="s">
        <v>103</v>
      </c>
      <c r="F6" s="18" t="s">
        <v>416</v>
      </c>
      <c r="G6" s="630" t="s">
        <v>433</v>
      </c>
      <c r="H6" s="18" t="s">
        <v>555</v>
      </c>
      <c r="I6" s="18" t="s">
        <v>556</v>
      </c>
      <c r="J6" s="686"/>
    </row>
    <row r="7" spans="1:10" ht="12.95" customHeight="1" x14ac:dyDescent="0.2">
      <c r="A7" s="20" t="s">
        <v>106</v>
      </c>
      <c r="B7" s="327" t="s">
        <v>197</v>
      </c>
      <c r="C7" s="338">
        <v>15311486</v>
      </c>
      <c r="D7" s="338">
        <v>0</v>
      </c>
      <c r="E7" s="338">
        <v>15311486</v>
      </c>
      <c r="F7" s="601" t="s">
        <v>56</v>
      </c>
      <c r="G7" s="631">
        <v>13533000</v>
      </c>
      <c r="H7" s="338">
        <v>2199000</v>
      </c>
      <c r="I7" s="349">
        <v>15732000</v>
      </c>
      <c r="J7" s="686"/>
    </row>
    <row r="8" spans="1:10" ht="12.95" customHeight="1" x14ac:dyDescent="0.2">
      <c r="A8" s="21" t="s">
        <v>107</v>
      </c>
      <c r="B8" s="328" t="s">
        <v>198</v>
      </c>
      <c r="C8" s="339">
        <v>50000</v>
      </c>
      <c r="D8" s="339">
        <v>0</v>
      </c>
      <c r="E8" s="339">
        <v>50000</v>
      </c>
      <c r="F8" s="354" t="s">
        <v>199</v>
      </c>
      <c r="G8" s="365">
        <v>2702000</v>
      </c>
      <c r="H8" s="339">
        <v>418000</v>
      </c>
      <c r="I8" s="350">
        <v>3120000</v>
      </c>
      <c r="J8" s="686"/>
    </row>
    <row r="9" spans="1:10" ht="12.95" customHeight="1" x14ac:dyDescent="0.2">
      <c r="A9" s="21" t="s">
        <v>108</v>
      </c>
      <c r="B9" s="328" t="s">
        <v>200</v>
      </c>
      <c r="C9" s="339">
        <v>0</v>
      </c>
      <c r="D9" s="339"/>
      <c r="E9" s="339"/>
      <c r="F9" s="354" t="s">
        <v>201</v>
      </c>
      <c r="G9" s="365">
        <v>14134751</v>
      </c>
      <c r="H9" s="339">
        <v>-2617000</v>
      </c>
      <c r="I9" s="350">
        <v>11517751</v>
      </c>
      <c r="J9" s="686"/>
    </row>
    <row r="10" spans="1:10" ht="12.95" customHeight="1" x14ac:dyDescent="0.2">
      <c r="A10" s="21" t="s">
        <v>109</v>
      </c>
      <c r="B10" s="328" t="s">
        <v>17</v>
      </c>
      <c r="C10" s="339">
        <v>11631000</v>
      </c>
      <c r="D10" s="339"/>
      <c r="E10" s="339">
        <v>11631000</v>
      </c>
      <c r="F10" s="354" t="s">
        <v>87</v>
      </c>
      <c r="G10" s="365">
        <v>880000</v>
      </c>
      <c r="H10" s="339"/>
      <c r="I10" s="350">
        <v>880000</v>
      </c>
      <c r="J10" s="686"/>
    </row>
    <row r="11" spans="1:10" ht="12.95" customHeight="1" x14ac:dyDescent="0.2">
      <c r="A11" s="21" t="s">
        <v>110</v>
      </c>
      <c r="B11" s="22" t="s">
        <v>30</v>
      </c>
      <c r="C11" s="339">
        <v>4554500</v>
      </c>
      <c r="D11" s="339"/>
      <c r="E11" s="339">
        <v>4554500</v>
      </c>
      <c r="F11" s="354" t="s">
        <v>118</v>
      </c>
      <c r="G11" s="365">
        <v>3136000</v>
      </c>
      <c r="H11" s="339"/>
      <c r="I11" s="350">
        <v>3136000</v>
      </c>
      <c r="J11" s="686"/>
    </row>
    <row r="12" spans="1:10" ht="12.95" customHeight="1" x14ac:dyDescent="0.2">
      <c r="A12" s="21" t="s">
        <v>111</v>
      </c>
      <c r="B12" s="328" t="s">
        <v>46</v>
      </c>
      <c r="C12" s="339"/>
      <c r="D12" s="339"/>
      <c r="E12" s="339"/>
      <c r="F12" s="354" t="s">
        <v>202</v>
      </c>
      <c r="G12" s="365">
        <v>0</v>
      </c>
      <c r="H12" s="339"/>
      <c r="I12" s="350"/>
      <c r="J12" s="686"/>
    </row>
    <row r="13" spans="1:10" ht="12.95" customHeight="1" x14ac:dyDescent="0.2">
      <c r="A13" s="21" t="s">
        <v>112</v>
      </c>
      <c r="B13" s="328" t="s">
        <v>203</v>
      </c>
      <c r="C13" s="339"/>
      <c r="D13" s="339"/>
      <c r="E13" s="339"/>
      <c r="F13" s="355"/>
      <c r="G13" s="365"/>
      <c r="H13" s="339"/>
      <c r="I13" s="350"/>
      <c r="J13" s="686"/>
    </row>
    <row r="14" spans="1:10" ht="12.95" customHeight="1" thickBot="1" x14ac:dyDescent="0.25">
      <c r="A14" s="21" t="s">
        <v>113</v>
      </c>
      <c r="B14" s="329"/>
      <c r="C14" s="339"/>
      <c r="D14" s="339"/>
      <c r="E14" s="339"/>
      <c r="F14" s="355"/>
      <c r="G14" s="365"/>
      <c r="H14" s="638"/>
      <c r="I14" s="639"/>
      <c r="J14" s="686"/>
    </row>
    <row r="15" spans="1:10" ht="15.95" customHeight="1" thickBot="1" x14ac:dyDescent="0.25">
      <c r="A15" s="21" t="s">
        <v>114</v>
      </c>
      <c r="B15" s="330" t="s">
        <v>208</v>
      </c>
      <c r="C15" s="340">
        <f>SUM(C7:C14)</f>
        <v>31546986</v>
      </c>
      <c r="D15" s="340">
        <f t="shared" ref="D15:E15" si="0">SUM(D7:D14)</f>
        <v>0</v>
      </c>
      <c r="E15" s="340">
        <f t="shared" si="0"/>
        <v>31546986</v>
      </c>
      <c r="F15" s="356" t="s">
        <v>209</v>
      </c>
      <c r="G15" s="632">
        <f>SUM(G7:G14)</f>
        <v>34385751</v>
      </c>
      <c r="H15" s="340">
        <f t="shared" ref="H15:I15" si="1">SUM(H7:H14)</f>
        <v>0</v>
      </c>
      <c r="I15" s="340">
        <f t="shared" si="1"/>
        <v>34385751</v>
      </c>
      <c r="J15" s="686"/>
    </row>
    <row r="16" spans="1:10" ht="12.95" customHeight="1" x14ac:dyDescent="0.2">
      <c r="A16" s="21" t="s">
        <v>204</v>
      </c>
      <c r="B16" s="331" t="s">
        <v>211</v>
      </c>
      <c r="C16" s="341">
        <f>+C17+C18+C19+C20</f>
        <v>11176143</v>
      </c>
      <c r="D16" s="341">
        <f t="shared" ref="D16:E16" si="2">+D17+D18+D19+D20</f>
        <v>0</v>
      </c>
      <c r="E16" s="341">
        <f t="shared" si="2"/>
        <v>11176143</v>
      </c>
      <c r="F16" s="357" t="s">
        <v>212</v>
      </c>
      <c r="G16" s="628"/>
      <c r="H16" s="640"/>
      <c r="I16" s="376"/>
      <c r="J16" s="686"/>
    </row>
    <row r="17" spans="1:10" ht="12.95" customHeight="1" x14ac:dyDescent="0.2">
      <c r="A17" s="21" t="s">
        <v>205</v>
      </c>
      <c r="B17" s="332" t="s">
        <v>214</v>
      </c>
      <c r="C17" s="342">
        <v>11176143</v>
      </c>
      <c r="D17" s="342"/>
      <c r="E17" s="342">
        <v>11176143</v>
      </c>
      <c r="F17" s="357" t="s">
        <v>215</v>
      </c>
      <c r="G17" s="633"/>
      <c r="H17" s="342"/>
      <c r="I17" s="352"/>
      <c r="J17" s="686"/>
    </row>
    <row r="18" spans="1:10" ht="12.95" customHeight="1" x14ac:dyDescent="0.2">
      <c r="A18" s="21" t="s">
        <v>206</v>
      </c>
      <c r="B18" s="332" t="s">
        <v>217</v>
      </c>
      <c r="C18" s="342"/>
      <c r="D18" s="342"/>
      <c r="E18" s="342"/>
      <c r="F18" s="357" t="s">
        <v>218</v>
      </c>
      <c r="G18" s="633"/>
      <c r="H18" s="342"/>
      <c r="I18" s="352"/>
      <c r="J18" s="686"/>
    </row>
    <row r="19" spans="1:10" ht="12.95" customHeight="1" x14ac:dyDescent="0.2">
      <c r="A19" s="21" t="s">
        <v>207</v>
      </c>
      <c r="B19" s="332" t="s">
        <v>220</v>
      </c>
      <c r="C19" s="342"/>
      <c r="D19" s="342"/>
      <c r="E19" s="342"/>
      <c r="F19" s="357" t="s">
        <v>221</v>
      </c>
      <c r="G19" s="633"/>
      <c r="H19" s="342"/>
      <c r="I19" s="352"/>
      <c r="J19" s="686"/>
    </row>
    <row r="20" spans="1:10" ht="12.95" customHeight="1" x14ac:dyDescent="0.2">
      <c r="A20" s="21" t="s">
        <v>210</v>
      </c>
      <c r="B20" s="332" t="s">
        <v>223</v>
      </c>
      <c r="C20" s="342"/>
      <c r="D20" s="344"/>
      <c r="E20" s="344"/>
      <c r="F20" s="358" t="s">
        <v>224</v>
      </c>
      <c r="G20" s="633"/>
      <c r="H20" s="342"/>
      <c r="I20" s="352"/>
      <c r="J20" s="686"/>
    </row>
    <row r="21" spans="1:10" ht="12.95" customHeight="1" x14ac:dyDescent="0.2">
      <c r="A21" s="21" t="s">
        <v>213</v>
      </c>
      <c r="B21" s="332" t="s">
        <v>226</v>
      </c>
      <c r="C21" s="343">
        <f>+C22+C23</f>
        <v>0</v>
      </c>
      <c r="D21" s="343"/>
      <c r="E21" s="343"/>
      <c r="F21" s="357" t="s">
        <v>227</v>
      </c>
      <c r="G21" s="633"/>
      <c r="H21" s="342"/>
      <c r="I21" s="352"/>
      <c r="J21" s="686"/>
    </row>
    <row r="22" spans="1:10" ht="12.95" customHeight="1" x14ac:dyDescent="0.2">
      <c r="A22" s="21" t="s">
        <v>216</v>
      </c>
      <c r="B22" s="333" t="s">
        <v>229</v>
      </c>
      <c r="C22" s="344"/>
      <c r="D22" s="344"/>
      <c r="E22" s="344"/>
      <c r="F22" s="353" t="s">
        <v>230</v>
      </c>
      <c r="G22" s="628"/>
      <c r="H22" s="342"/>
      <c r="I22" s="352"/>
      <c r="J22" s="686"/>
    </row>
    <row r="23" spans="1:10" ht="12.95" customHeight="1" x14ac:dyDescent="0.2">
      <c r="A23" s="21" t="s">
        <v>219</v>
      </c>
      <c r="B23" s="334" t="s">
        <v>232</v>
      </c>
      <c r="C23" s="342"/>
      <c r="D23" s="342"/>
      <c r="E23" s="342"/>
      <c r="F23" s="354" t="s">
        <v>233</v>
      </c>
      <c r="G23" s="633"/>
      <c r="H23" s="342"/>
      <c r="I23" s="352"/>
      <c r="J23" s="686"/>
    </row>
    <row r="24" spans="1:10" ht="12.95" customHeight="1" x14ac:dyDescent="0.2">
      <c r="A24" s="21" t="s">
        <v>222</v>
      </c>
      <c r="B24" s="334" t="s">
        <v>235</v>
      </c>
      <c r="C24" s="342"/>
      <c r="D24" s="342"/>
      <c r="E24" s="342"/>
      <c r="F24" s="354" t="s">
        <v>236</v>
      </c>
      <c r="G24" s="633"/>
      <c r="H24" s="342"/>
      <c r="I24" s="352"/>
      <c r="J24" s="686"/>
    </row>
    <row r="25" spans="1:10" ht="12.95" customHeight="1" x14ac:dyDescent="0.2">
      <c r="A25" s="21" t="s">
        <v>225</v>
      </c>
      <c r="B25" s="334" t="s">
        <v>238</v>
      </c>
      <c r="C25" s="342"/>
      <c r="D25" s="342"/>
      <c r="E25" s="342"/>
      <c r="F25" s="354" t="s">
        <v>304</v>
      </c>
      <c r="G25" s="633">
        <v>612460</v>
      </c>
      <c r="H25" s="342"/>
      <c r="I25" s="352">
        <v>612460</v>
      </c>
      <c r="J25" s="686"/>
    </row>
    <row r="26" spans="1:10" ht="12.95" customHeight="1" thickBot="1" x14ac:dyDescent="0.25">
      <c r="A26" s="21" t="s">
        <v>228</v>
      </c>
      <c r="B26" s="334" t="s">
        <v>238</v>
      </c>
      <c r="C26" s="342"/>
      <c r="D26" s="627"/>
      <c r="E26" s="627"/>
      <c r="F26" s="359" t="s">
        <v>182</v>
      </c>
      <c r="G26" s="634"/>
      <c r="H26" s="627"/>
      <c r="I26" s="641"/>
      <c r="J26" s="686"/>
    </row>
    <row r="27" spans="1:10" ht="15.95" customHeight="1" thickBot="1" x14ac:dyDescent="0.25">
      <c r="A27" s="21" t="s">
        <v>231</v>
      </c>
      <c r="B27" s="335" t="s">
        <v>240</v>
      </c>
      <c r="C27" s="345">
        <f>+C16+C21+C24+C26</f>
        <v>11176143</v>
      </c>
      <c r="D27" s="345">
        <f t="shared" ref="D27:E27" si="3">+D16+D21+D24+D26</f>
        <v>0</v>
      </c>
      <c r="E27" s="345">
        <f t="shared" si="3"/>
        <v>11176143</v>
      </c>
      <c r="F27" s="356" t="s">
        <v>241</v>
      </c>
      <c r="G27" s="632">
        <f>SUM(G16:G26)</f>
        <v>612460</v>
      </c>
      <c r="H27" s="340">
        <f t="shared" ref="H27:I27" si="4">SUM(H16:H26)</f>
        <v>0</v>
      </c>
      <c r="I27" s="340">
        <f t="shared" si="4"/>
        <v>612460</v>
      </c>
      <c r="J27" s="686"/>
    </row>
    <row r="28" spans="1:10" ht="13.5" thickBot="1" x14ac:dyDescent="0.25">
      <c r="A28" s="21" t="s">
        <v>234</v>
      </c>
      <c r="B28" s="336" t="s">
        <v>243</v>
      </c>
      <c r="C28" s="346">
        <f>+C15+C27</f>
        <v>42723129</v>
      </c>
      <c r="D28" s="346">
        <f t="shared" ref="D28:E28" si="5">+D15+D27</f>
        <v>0</v>
      </c>
      <c r="E28" s="346">
        <f t="shared" si="5"/>
        <v>42723129</v>
      </c>
      <c r="F28" s="23" t="s">
        <v>244</v>
      </c>
      <c r="G28" s="635">
        <f>+G15+G27</f>
        <v>34998211</v>
      </c>
      <c r="H28" s="346">
        <f t="shared" ref="H28:I28" si="6">+H15+H27</f>
        <v>0</v>
      </c>
      <c r="I28" s="346">
        <f t="shared" si="6"/>
        <v>34998211</v>
      </c>
      <c r="J28" s="686"/>
    </row>
    <row r="29" spans="1:10" ht="13.5" thickBot="1" x14ac:dyDescent="0.25">
      <c r="A29" s="21" t="s">
        <v>237</v>
      </c>
      <c r="B29" s="336" t="s">
        <v>246</v>
      </c>
      <c r="C29" s="346">
        <f>IF(C15-G15&lt;0,G15-C15,"-")</f>
        <v>2838765</v>
      </c>
      <c r="D29" s="346" t="str">
        <f t="shared" ref="D29:E29" si="7">IF(D15-H15&lt;0,H15-D15,"-")</f>
        <v>-</v>
      </c>
      <c r="E29" s="346">
        <f t="shared" si="7"/>
        <v>2838765</v>
      </c>
      <c r="F29" s="23" t="s">
        <v>247</v>
      </c>
      <c r="G29" s="635" t="str">
        <f>IF(C15-G15&gt;0,C15-G15,"-")</f>
        <v>-</v>
      </c>
      <c r="H29" s="346" t="str">
        <f t="shared" ref="H29:I29" si="8">IF(D15-H15&gt;0,D15-H15,"-")</f>
        <v>-</v>
      </c>
      <c r="I29" s="346" t="str">
        <f t="shared" si="8"/>
        <v>-</v>
      </c>
      <c r="J29" s="686"/>
    </row>
    <row r="30" spans="1:10" ht="13.5" thickBot="1" x14ac:dyDescent="0.25">
      <c r="A30" s="361" t="s">
        <v>239</v>
      </c>
      <c r="B30" s="336" t="s">
        <v>249</v>
      </c>
      <c r="C30" s="346" t="str">
        <f>IF(C15+C27-G28&lt;0,G28-(C15+C27),"-")</f>
        <v>-</v>
      </c>
      <c r="D30" s="346" t="str">
        <f t="shared" ref="D30:E30" si="9">IF(D15+D27-H28&lt;0,H28-(D15+D27),"-")</f>
        <v>-</v>
      </c>
      <c r="E30" s="346" t="str">
        <f t="shared" si="9"/>
        <v>-</v>
      </c>
      <c r="F30" s="23" t="s">
        <v>250</v>
      </c>
      <c r="G30" s="635">
        <f>IF(C15+C27-G28&gt;0,C15+C27-G28,"-")</f>
        <v>7724918</v>
      </c>
      <c r="H30" s="346" t="str">
        <f t="shared" ref="H30:I30" si="10">IF(D15+D27-H28&gt;0,D15+D27-H28,"-")</f>
        <v>-</v>
      </c>
      <c r="I30" s="346">
        <f t="shared" si="10"/>
        <v>7724918</v>
      </c>
      <c r="J30" s="686"/>
    </row>
    <row r="31" spans="1:10" ht="18.75" x14ac:dyDescent="0.2">
      <c r="B31" s="687"/>
      <c r="C31" s="687"/>
      <c r="D31" s="687"/>
      <c r="E31" s="687"/>
      <c r="F31" s="687"/>
    </row>
  </sheetData>
  <mergeCells count="3">
    <mergeCell ref="A4:A5"/>
    <mergeCell ref="J1:J30"/>
    <mergeCell ref="B31:F31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75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F30"/>
  <sheetViews>
    <sheetView topLeftCell="A10" zoomScale="110" zoomScaleNormal="110" zoomScaleSheetLayoutView="115" workbookViewId="0">
      <selection activeCell="E10" sqref="E10"/>
    </sheetView>
  </sheetViews>
  <sheetFormatPr defaultColWidth="8" defaultRowHeight="12.75" x14ac:dyDescent="0.2"/>
  <cols>
    <col min="1" max="1" width="5.85546875" style="10" customWidth="1"/>
    <col min="2" max="2" width="47.28515625" style="13" customWidth="1"/>
    <col min="3" max="3" width="14" style="10" customWidth="1"/>
    <col min="4" max="4" width="47.28515625" style="10" customWidth="1"/>
    <col min="5" max="5" width="14" style="10" customWidth="1"/>
    <col min="6" max="6" width="4.140625" style="10" customWidth="1"/>
    <col min="7" max="16384" width="8" style="10"/>
  </cols>
  <sheetData>
    <row r="1" spans="1:6" ht="31.5" x14ac:dyDescent="0.2">
      <c r="B1" s="11" t="s">
        <v>251</v>
      </c>
      <c r="C1" s="12"/>
      <c r="D1" s="12"/>
      <c r="E1" s="12"/>
      <c r="F1" s="686"/>
    </row>
    <row r="2" spans="1:6" ht="19.5" customHeight="1" x14ac:dyDescent="0.2">
      <c r="B2" s="11"/>
      <c r="C2" s="12"/>
      <c r="D2" s="12"/>
      <c r="E2" s="228" t="s">
        <v>485</v>
      </c>
      <c r="F2" s="686"/>
    </row>
    <row r="3" spans="1:6" ht="13.5" thickBot="1" x14ac:dyDescent="0.25">
      <c r="E3" s="592" t="s">
        <v>470</v>
      </c>
      <c r="F3" s="686"/>
    </row>
    <row r="4" spans="1:6" ht="13.5" thickBot="1" x14ac:dyDescent="0.25">
      <c r="A4" s="688" t="s">
        <v>195</v>
      </c>
      <c r="B4" s="14" t="s">
        <v>104</v>
      </c>
      <c r="C4" s="15"/>
      <c r="D4" s="14" t="s">
        <v>105</v>
      </c>
      <c r="E4" s="16"/>
      <c r="F4" s="686"/>
    </row>
    <row r="5" spans="1:6" s="17" customFormat="1" ht="24.75" thickBot="1" x14ac:dyDescent="0.25">
      <c r="A5" s="689"/>
      <c r="B5" s="337" t="s">
        <v>196</v>
      </c>
      <c r="C5" s="347" t="str">
        <f>+'4,a Műk. mérleg'!C5</f>
        <v>2018. évi előirányzat</v>
      </c>
      <c r="D5" s="337" t="s">
        <v>196</v>
      </c>
      <c r="E5" s="360" t="str">
        <f>+'4,a Műk. mérleg'!C5</f>
        <v>2018. évi előirányzat</v>
      </c>
      <c r="F5" s="686"/>
    </row>
    <row r="6" spans="1:6" s="17" customFormat="1" ht="13.5" thickBot="1" x14ac:dyDescent="0.25">
      <c r="A6" s="18" t="s">
        <v>99</v>
      </c>
      <c r="B6" s="18" t="s">
        <v>100</v>
      </c>
      <c r="C6" s="362" t="s">
        <v>101</v>
      </c>
      <c r="D6" s="18" t="s">
        <v>102</v>
      </c>
      <c r="E6" s="348" t="s">
        <v>103</v>
      </c>
      <c r="F6" s="686"/>
    </row>
    <row r="7" spans="1:6" ht="12.95" customHeight="1" x14ac:dyDescent="0.2">
      <c r="A7" s="20" t="s">
        <v>106</v>
      </c>
      <c r="B7" s="353" t="s">
        <v>252</v>
      </c>
      <c r="C7" s="363"/>
      <c r="D7" s="353" t="s">
        <v>90</v>
      </c>
      <c r="E7" s="349">
        <v>3279000</v>
      </c>
      <c r="F7" s="686"/>
    </row>
    <row r="8" spans="1:6" x14ac:dyDescent="0.2">
      <c r="A8" s="21" t="s">
        <v>107</v>
      </c>
      <c r="B8" s="354" t="s">
        <v>253</v>
      </c>
      <c r="C8" s="364"/>
      <c r="D8" s="354" t="s">
        <v>254</v>
      </c>
      <c r="E8" s="350">
        <v>0</v>
      </c>
      <c r="F8" s="686"/>
    </row>
    <row r="9" spans="1:6" ht="12.95" customHeight="1" x14ac:dyDescent="0.2">
      <c r="A9" s="21" t="s">
        <v>108</v>
      </c>
      <c r="B9" s="354" t="s">
        <v>44</v>
      </c>
      <c r="C9" s="364">
        <v>0</v>
      </c>
      <c r="D9" s="354" t="s">
        <v>92</v>
      </c>
      <c r="E9" s="350">
        <v>4445918</v>
      </c>
      <c r="F9" s="686"/>
    </row>
    <row r="10" spans="1:6" ht="12.95" customHeight="1" x14ac:dyDescent="0.2">
      <c r="A10" s="21" t="s">
        <v>109</v>
      </c>
      <c r="B10" s="354" t="s">
        <v>255</v>
      </c>
      <c r="C10" s="364">
        <v>0</v>
      </c>
      <c r="D10" s="354" t="s">
        <v>256</v>
      </c>
      <c r="E10" s="350"/>
      <c r="F10" s="686"/>
    </row>
    <row r="11" spans="1:6" ht="12.75" customHeight="1" x14ac:dyDescent="0.2">
      <c r="A11" s="21" t="s">
        <v>110</v>
      </c>
      <c r="B11" s="354" t="s">
        <v>257</v>
      </c>
      <c r="C11" s="364"/>
      <c r="D11" s="354" t="s">
        <v>258</v>
      </c>
      <c r="E11" s="350"/>
      <c r="F11" s="686"/>
    </row>
    <row r="12" spans="1:6" ht="12.95" customHeight="1" x14ac:dyDescent="0.2">
      <c r="A12" s="21" t="s">
        <v>111</v>
      </c>
      <c r="B12" s="354" t="s">
        <v>259</v>
      </c>
      <c r="C12" s="365"/>
      <c r="D12" s="377" t="s">
        <v>202</v>
      </c>
      <c r="E12" s="375"/>
      <c r="F12" s="686"/>
    </row>
    <row r="13" spans="1:6" ht="13.5" thickBot="1" x14ac:dyDescent="0.25">
      <c r="A13" s="21" t="s">
        <v>204</v>
      </c>
      <c r="B13" s="355"/>
      <c r="C13" s="365"/>
      <c r="D13" s="378"/>
      <c r="E13" s="350"/>
      <c r="F13" s="686"/>
    </row>
    <row r="14" spans="1:6" ht="15.95" customHeight="1" thickBot="1" x14ac:dyDescent="0.25">
      <c r="A14" s="23" t="s">
        <v>206</v>
      </c>
      <c r="B14" s="356" t="s">
        <v>260</v>
      </c>
      <c r="C14" s="366">
        <f>+C7+C9+C10+C12+C13</f>
        <v>0</v>
      </c>
      <c r="D14" s="356" t="s">
        <v>261</v>
      </c>
      <c r="E14" s="351">
        <f>+E7+E9+E11+E12+E13</f>
        <v>7724918</v>
      </c>
      <c r="F14" s="686"/>
    </row>
    <row r="15" spans="1:6" ht="12.95" customHeight="1" x14ac:dyDescent="0.2">
      <c r="A15" s="20" t="s">
        <v>207</v>
      </c>
      <c r="B15" s="370" t="s">
        <v>262</v>
      </c>
      <c r="C15" s="367">
        <f>+C16+C17+C18+C19+C20</f>
        <v>0</v>
      </c>
      <c r="D15" s="357" t="s">
        <v>212</v>
      </c>
      <c r="E15" s="376"/>
      <c r="F15" s="686"/>
    </row>
    <row r="16" spans="1:6" ht="12.95" customHeight="1" x14ac:dyDescent="0.2">
      <c r="A16" s="21" t="s">
        <v>210</v>
      </c>
      <c r="B16" s="371" t="s">
        <v>263</v>
      </c>
      <c r="C16" s="368"/>
      <c r="D16" s="357" t="s">
        <v>264</v>
      </c>
      <c r="E16" s="352"/>
      <c r="F16" s="686"/>
    </row>
    <row r="17" spans="1:6" ht="12.95" customHeight="1" x14ac:dyDescent="0.2">
      <c r="A17" s="20" t="s">
        <v>213</v>
      </c>
      <c r="B17" s="371" t="s">
        <v>265</v>
      </c>
      <c r="C17" s="368"/>
      <c r="D17" s="357" t="s">
        <v>218</v>
      </c>
      <c r="E17" s="352"/>
      <c r="F17" s="686"/>
    </row>
    <row r="18" spans="1:6" ht="12.95" customHeight="1" x14ac:dyDescent="0.2">
      <c r="A18" s="21" t="s">
        <v>216</v>
      </c>
      <c r="B18" s="371" t="s">
        <v>266</v>
      </c>
      <c r="C18" s="368"/>
      <c r="D18" s="357" t="s">
        <v>221</v>
      </c>
      <c r="E18" s="352"/>
      <c r="F18" s="686"/>
    </row>
    <row r="19" spans="1:6" ht="12.95" customHeight="1" x14ac:dyDescent="0.2">
      <c r="A19" s="20" t="s">
        <v>219</v>
      </c>
      <c r="B19" s="371" t="s">
        <v>267</v>
      </c>
      <c r="C19" s="368"/>
      <c r="D19" s="358" t="s">
        <v>224</v>
      </c>
      <c r="E19" s="352"/>
      <c r="F19" s="686"/>
    </row>
    <row r="20" spans="1:6" ht="12.95" customHeight="1" x14ac:dyDescent="0.2">
      <c r="A20" s="21" t="s">
        <v>222</v>
      </c>
      <c r="B20" s="371" t="s">
        <v>268</v>
      </c>
      <c r="C20" s="368"/>
      <c r="D20" s="357" t="s">
        <v>269</v>
      </c>
      <c r="E20" s="352"/>
      <c r="F20" s="686"/>
    </row>
    <row r="21" spans="1:6" ht="12.95" customHeight="1" x14ac:dyDescent="0.2">
      <c r="A21" s="20" t="s">
        <v>225</v>
      </c>
      <c r="B21" s="372" t="s">
        <v>270</v>
      </c>
      <c r="C21" s="369">
        <f>+C22+C23+C24+C25+C26</f>
        <v>0</v>
      </c>
      <c r="D21" s="379" t="s">
        <v>271</v>
      </c>
      <c r="E21" s="352"/>
      <c r="F21" s="686"/>
    </row>
    <row r="22" spans="1:6" ht="12.95" customHeight="1" x14ac:dyDescent="0.2">
      <c r="A22" s="21" t="s">
        <v>228</v>
      </c>
      <c r="B22" s="371" t="s">
        <v>272</v>
      </c>
      <c r="C22" s="368"/>
      <c r="D22" s="379" t="s">
        <v>273</v>
      </c>
      <c r="E22" s="352"/>
      <c r="F22" s="686"/>
    </row>
    <row r="23" spans="1:6" ht="12.95" customHeight="1" x14ac:dyDescent="0.2">
      <c r="A23" s="20" t="s">
        <v>231</v>
      </c>
      <c r="B23" s="371" t="s">
        <v>274</v>
      </c>
      <c r="C23" s="368"/>
      <c r="D23" s="380"/>
      <c r="E23" s="352"/>
      <c r="F23" s="686"/>
    </row>
    <row r="24" spans="1:6" ht="12.95" customHeight="1" x14ac:dyDescent="0.2">
      <c r="A24" s="21" t="s">
        <v>234</v>
      </c>
      <c r="B24" s="371" t="s">
        <v>188</v>
      </c>
      <c r="C24" s="368"/>
      <c r="D24" s="381"/>
      <c r="E24" s="352"/>
      <c r="F24" s="686"/>
    </row>
    <row r="25" spans="1:6" ht="12.95" customHeight="1" x14ac:dyDescent="0.2">
      <c r="A25" s="20" t="s">
        <v>237</v>
      </c>
      <c r="B25" s="373" t="s">
        <v>275</v>
      </c>
      <c r="C25" s="368"/>
      <c r="D25" s="355"/>
      <c r="E25" s="352"/>
      <c r="F25" s="686"/>
    </row>
    <row r="26" spans="1:6" ht="12.95" customHeight="1" thickBot="1" x14ac:dyDescent="0.25">
      <c r="A26" s="21" t="s">
        <v>239</v>
      </c>
      <c r="B26" s="374" t="s">
        <v>276</v>
      </c>
      <c r="C26" s="368"/>
      <c r="D26" s="381"/>
      <c r="E26" s="352"/>
      <c r="F26" s="686"/>
    </row>
    <row r="27" spans="1:6" ht="21.75" customHeight="1" thickBot="1" x14ac:dyDescent="0.25">
      <c r="A27" s="23" t="s">
        <v>242</v>
      </c>
      <c r="B27" s="356" t="s">
        <v>277</v>
      </c>
      <c r="C27" s="366">
        <f>+C15+C21</f>
        <v>0</v>
      </c>
      <c r="D27" s="356" t="s">
        <v>278</v>
      </c>
      <c r="E27" s="351">
        <f>SUM(E15:E26)</f>
        <v>0</v>
      </c>
      <c r="F27" s="686"/>
    </row>
    <row r="28" spans="1:6" ht="13.5" thickBot="1" x14ac:dyDescent="0.25">
      <c r="A28" s="23" t="s">
        <v>245</v>
      </c>
      <c r="B28" s="23" t="s">
        <v>279</v>
      </c>
      <c r="C28" s="25">
        <f>+C14+C27</f>
        <v>0</v>
      </c>
      <c r="D28" s="23" t="s">
        <v>280</v>
      </c>
      <c r="E28" s="25">
        <f>+E14+E27</f>
        <v>7724918</v>
      </c>
      <c r="F28" s="686"/>
    </row>
    <row r="29" spans="1:6" ht="13.5" thickBot="1" x14ac:dyDescent="0.25">
      <c r="A29" s="23" t="s">
        <v>248</v>
      </c>
      <c r="B29" s="23" t="s">
        <v>246</v>
      </c>
      <c r="C29" s="25">
        <f>IF(C14-E14&lt;0,E14-C14,"-")</f>
        <v>7724918</v>
      </c>
      <c r="D29" s="23" t="s">
        <v>247</v>
      </c>
      <c r="E29" s="25" t="str">
        <f>IF(C14-E14&gt;0,C14-E14,"-")</f>
        <v>-</v>
      </c>
      <c r="F29" s="686"/>
    </row>
    <row r="30" spans="1:6" ht="13.5" thickBot="1" x14ac:dyDescent="0.25">
      <c r="A30" s="23" t="s">
        <v>281</v>
      </c>
      <c r="B30" s="23" t="s">
        <v>249</v>
      </c>
      <c r="C30" s="25">
        <f>C29-C27</f>
        <v>7724918</v>
      </c>
      <c r="D30" s="24" t="s">
        <v>250</v>
      </c>
      <c r="E30" s="25" t="s">
        <v>305</v>
      </c>
      <c r="F30" s="686"/>
    </row>
  </sheetData>
  <mergeCells count="2">
    <mergeCell ref="A4:A5"/>
    <mergeCell ref="F1:F30"/>
  </mergeCells>
  <phoneticPr fontId="19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28"/>
  <sheetViews>
    <sheetView zoomScale="80" zoomScaleSheetLayoutView="90" workbookViewId="0">
      <selection activeCell="A4" sqref="A4"/>
    </sheetView>
  </sheetViews>
  <sheetFormatPr defaultRowHeight="12.75" x14ac:dyDescent="0.2"/>
  <cols>
    <col min="1" max="1" width="3" style="102" customWidth="1"/>
    <col min="2" max="2" width="33.5703125" style="102" customWidth="1"/>
    <col min="3" max="3" width="11.5703125" style="102" customWidth="1"/>
    <col min="4" max="5" width="12.42578125" style="102" customWidth="1"/>
    <col min="6" max="7" width="11" style="102" customWidth="1"/>
    <col min="8" max="8" width="10.7109375" style="102" customWidth="1"/>
    <col min="9" max="9" width="11.140625" style="102" customWidth="1"/>
    <col min="10" max="10" width="10.5703125" style="102" customWidth="1"/>
    <col min="11" max="11" width="11.7109375" style="102" customWidth="1"/>
    <col min="12" max="12" width="10.5703125" style="102" customWidth="1"/>
    <col min="13" max="14" width="11.28515625" style="102" customWidth="1"/>
    <col min="15" max="15" width="14" style="102" customWidth="1"/>
    <col min="16" max="16384" width="9.140625" style="102"/>
  </cols>
  <sheetData>
    <row r="1" spans="1:20" s="165" customFormat="1" ht="15.75" x14ac:dyDescent="0.25">
      <c r="A1" s="682" t="s">
        <v>538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171"/>
      <c r="Q1" s="171"/>
      <c r="R1" s="171"/>
      <c r="S1" s="171"/>
      <c r="T1" s="171"/>
    </row>
    <row r="2" spans="1:20" s="165" customFormat="1" ht="15.75" x14ac:dyDescent="0.25">
      <c r="A2" s="756" t="s">
        <v>564</v>
      </c>
      <c r="C2" s="170"/>
      <c r="D2" s="170"/>
      <c r="O2" s="166"/>
    </row>
    <row r="3" spans="1:20" s="165" customFormat="1" ht="15.75" x14ac:dyDescent="0.25">
      <c r="A3" s="756" t="s">
        <v>565</v>
      </c>
      <c r="C3" s="170"/>
      <c r="D3" s="170"/>
      <c r="N3" s="690" t="s">
        <v>470</v>
      </c>
      <c r="O3" s="690"/>
    </row>
    <row r="4" spans="1:20" ht="28.35" customHeight="1" x14ac:dyDescent="0.2">
      <c r="A4" s="149" t="s">
        <v>391</v>
      </c>
      <c r="B4" s="150" t="s">
        <v>196</v>
      </c>
      <c r="C4" s="150" t="s">
        <v>392</v>
      </c>
      <c r="D4" s="150" t="s">
        <v>393</v>
      </c>
      <c r="E4" s="150" t="s">
        <v>394</v>
      </c>
      <c r="F4" s="150" t="s">
        <v>395</v>
      </c>
      <c r="G4" s="150" t="s">
        <v>396</v>
      </c>
      <c r="H4" s="150" t="s">
        <v>397</v>
      </c>
      <c r="I4" s="150" t="s">
        <v>398</v>
      </c>
      <c r="J4" s="150" t="s">
        <v>399</v>
      </c>
      <c r="K4" s="150" t="s">
        <v>400</v>
      </c>
      <c r="L4" s="150" t="s">
        <v>401</v>
      </c>
      <c r="M4" s="150" t="s">
        <v>402</v>
      </c>
      <c r="N4" s="150" t="s">
        <v>403</v>
      </c>
      <c r="O4" s="150" t="s">
        <v>389</v>
      </c>
    </row>
    <row r="5" spans="1:20" ht="28.35" customHeight="1" x14ac:dyDescent="0.25">
      <c r="A5" s="151"/>
      <c r="B5" s="152" t="s">
        <v>404</v>
      </c>
      <c r="C5" s="153"/>
      <c r="D5" s="154">
        <f>C24</f>
        <v>10388620</v>
      </c>
      <c r="E5" s="154">
        <f t="shared" ref="E5:N5" si="0">D24</f>
        <v>10213557</v>
      </c>
      <c r="F5" s="154">
        <f t="shared" si="0"/>
        <v>10018494</v>
      </c>
      <c r="G5" s="154">
        <f t="shared" si="0"/>
        <v>9043431</v>
      </c>
      <c r="H5" s="154">
        <f t="shared" si="0"/>
        <v>8648368</v>
      </c>
      <c r="I5" s="154">
        <f t="shared" si="0"/>
        <v>8253305</v>
      </c>
      <c r="J5" s="154">
        <f t="shared" si="0"/>
        <v>2132324</v>
      </c>
      <c r="K5" s="154">
        <f t="shared" si="0"/>
        <v>1587261</v>
      </c>
      <c r="L5" s="154">
        <f t="shared" si="0"/>
        <v>1183198</v>
      </c>
      <c r="M5" s="154">
        <f t="shared" si="0"/>
        <v>988135</v>
      </c>
      <c r="N5" s="154">
        <f t="shared" si="0"/>
        <v>813072</v>
      </c>
      <c r="O5" s="495"/>
    </row>
    <row r="6" spans="1:20" ht="22.5" customHeight="1" x14ac:dyDescent="0.25">
      <c r="A6" s="155" t="s">
        <v>106</v>
      </c>
      <c r="B6" s="156" t="s">
        <v>30</v>
      </c>
      <c r="C6" s="157">
        <v>379542</v>
      </c>
      <c r="D6" s="157">
        <v>379542</v>
      </c>
      <c r="E6" s="157">
        <v>379542</v>
      </c>
      <c r="F6" s="157">
        <v>379542</v>
      </c>
      <c r="G6" s="157">
        <v>379542</v>
      </c>
      <c r="H6" s="157">
        <v>379542</v>
      </c>
      <c r="I6" s="157">
        <v>379542</v>
      </c>
      <c r="J6" s="157">
        <v>379542</v>
      </c>
      <c r="K6" s="157">
        <v>379542</v>
      </c>
      <c r="L6" s="157">
        <v>379542</v>
      </c>
      <c r="M6" s="157">
        <v>379542</v>
      </c>
      <c r="N6" s="157">
        <v>379538</v>
      </c>
      <c r="O6" s="495">
        <f t="shared" ref="O6:O11" si="1">SUM(C6:N6)</f>
        <v>4554500</v>
      </c>
    </row>
    <row r="7" spans="1:20" ht="21.75" customHeight="1" x14ac:dyDescent="0.25">
      <c r="A7" s="155" t="s">
        <v>107</v>
      </c>
      <c r="B7" s="156" t="s">
        <v>17</v>
      </c>
      <c r="C7" s="157">
        <v>969250</v>
      </c>
      <c r="D7" s="157">
        <v>969250</v>
      </c>
      <c r="E7" s="157">
        <v>969250</v>
      </c>
      <c r="F7" s="157">
        <v>969250</v>
      </c>
      <c r="G7" s="157">
        <v>969250</v>
      </c>
      <c r="H7" s="157">
        <v>969250</v>
      </c>
      <c r="I7" s="157">
        <v>969250</v>
      </c>
      <c r="J7" s="157">
        <v>969250</v>
      </c>
      <c r="K7" s="157">
        <v>969250</v>
      </c>
      <c r="L7" s="157">
        <v>969250</v>
      </c>
      <c r="M7" s="157">
        <v>969250</v>
      </c>
      <c r="N7" s="157">
        <v>969250</v>
      </c>
      <c r="O7" s="495">
        <f t="shared" si="1"/>
        <v>11631000</v>
      </c>
    </row>
    <row r="8" spans="1:20" ht="34.5" customHeight="1" x14ac:dyDescent="0.25">
      <c r="A8" s="155" t="s">
        <v>108</v>
      </c>
      <c r="B8" s="156" t="s">
        <v>463</v>
      </c>
      <c r="C8" s="157">
        <v>1275957</v>
      </c>
      <c r="D8" s="157">
        <v>1275957</v>
      </c>
      <c r="E8" s="157">
        <v>1275957</v>
      </c>
      <c r="F8" s="157">
        <v>1275957</v>
      </c>
      <c r="G8" s="157">
        <v>1275957</v>
      </c>
      <c r="H8" s="157">
        <v>1275957</v>
      </c>
      <c r="I8" s="157">
        <v>1275957</v>
      </c>
      <c r="J8" s="157">
        <v>1275957</v>
      </c>
      <c r="K8" s="157">
        <v>1275957</v>
      </c>
      <c r="L8" s="157">
        <v>1275957</v>
      </c>
      <c r="M8" s="157">
        <v>1275957</v>
      </c>
      <c r="N8" s="157">
        <v>1275959</v>
      </c>
      <c r="O8" s="495">
        <f t="shared" si="1"/>
        <v>15311486</v>
      </c>
    </row>
    <row r="9" spans="1:20" ht="28.35" customHeight="1" x14ac:dyDescent="0.25">
      <c r="A9" s="155" t="s">
        <v>109</v>
      </c>
      <c r="B9" s="159" t="s">
        <v>466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25000</v>
      </c>
      <c r="K9" s="157">
        <v>0</v>
      </c>
      <c r="L9" s="157">
        <v>0</v>
      </c>
      <c r="M9" s="157">
        <v>25000</v>
      </c>
      <c r="N9" s="157">
        <v>0</v>
      </c>
      <c r="O9" s="495">
        <f t="shared" si="1"/>
        <v>50000</v>
      </c>
    </row>
    <row r="10" spans="1:20" ht="33.75" customHeight="1" x14ac:dyDescent="0.25">
      <c r="A10" s="155" t="s">
        <v>110</v>
      </c>
      <c r="B10" s="159" t="s">
        <v>462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495">
        <f t="shared" si="1"/>
        <v>0</v>
      </c>
    </row>
    <row r="11" spans="1:20" ht="33.75" customHeight="1" x14ac:dyDescent="0.25">
      <c r="A11" s="155" t="s">
        <v>111</v>
      </c>
      <c r="B11" s="159" t="s">
        <v>467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495">
        <f t="shared" si="1"/>
        <v>0</v>
      </c>
    </row>
    <row r="12" spans="1:20" ht="28.35" customHeight="1" thickBot="1" x14ac:dyDescent="0.3">
      <c r="A12" s="155" t="s">
        <v>112</v>
      </c>
      <c r="B12" s="493" t="s">
        <v>405</v>
      </c>
      <c r="C12" s="157">
        <v>11176143</v>
      </c>
      <c r="D12" s="494">
        <v>0</v>
      </c>
      <c r="E12" s="494">
        <v>0</v>
      </c>
      <c r="F12" s="494">
        <v>0</v>
      </c>
      <c r="G12" s="494">
        <v>0</v>
      </c>
      <c r="H12" s="494">
        <v>0</v>
      </c>
      <c r="I12" s="494">
        <v>0</v>
      </c>
      <c r="J12" s="494">
        <v>0</v>
      </c>
      <c r="K12" s="494">
        <v>0</v>
      </c>
      <c r="L12" s="494">
        <v>0</v>
      </c>
      <c r="M12" s="494">
        <v>0</v>
      </c>
      <c r="N12" s="494">
        <v>0</v>
      </c>
      <c r="O12" s="495">
        <f>SUM(C12:N12)</f>
        <v>11176143</v>
      </c>
    </row>
    <row r="13" spans="1:20" s="163" customFormat="1" ht="28.35" customHeight="1" thickBot="1" x14ac:dyDescent="0.3">
      <c r="A13" s="492"/>
      <c r="B13" s="499" t="s">
        <v>406</v>
      </c>
      <c r="C13" s="500">
        <f t="shared" ref="C13:O13" si="2">SUM(C6:C12)</f>
        <v>13800892</v>
      </c>
      <c r="D13" s="500">
        <f t="shared" si="2"/>
        <v>2624749</v>
      </c>
      <c r="E13" s="500">
        <f t="shared" si="2"/>
        <v>2624749</v>
      </c>
      <c r="F13" s="500">
        <f t="shared" si="2"/>
        <v>2624749</v>
      </c>
      <c r="G13" s="500">
        <f t="shared" si="2"/>
        <v>2624749</v>
      </c>
      <c r="H13" s="500">
        <f t="shared" si="2"/>
        <v>2624749</v>
      </c>
      <c r="I13" s="500">
        <f t="shared" si="2"/>
        <v>2624749</v>
      </c>
      <c r="J13" s="500">
        <f t="shared" si="2"/>
        <v>2649749</v>
      </c>
      <c r="K13" s="500">
        <f t="shared" si="2"/>
        <v>2624749</v>
      </c>
      <c r="L13" s="500">
        <f t="shared" si="2"/>
        <v>2624749</v>
      </c>
      <c r="M13" s="500">
        <f t="shared" si="2"/>
        <v>2649749</v>
      </c>
      <c r="N13" s="500">
        <f t="shared" si="2"/>
        <v>2624747</v>
      </c>
      <c r="O13" s="501">
        <f t="shared" si="2"/>
        <v>42723129</v>
      </c>
    </row>
    <row r="14" spans="1:20" ht="28.35" customHeight="1" x14ac:dyDescent="0.25">
      <c r="A14" s="151"/>
      <c r="B14" s="496" t="s">
        <v>105</v>
      </c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8"/>
    </row>
    <row r="15" spans="1:20" ht="28.35" customHeight="1" x14ac:dyDescent="0.25">
      <c r="A15" s="155" t="s">
        <v>113</v>
      </c>
      <c r="B15" s="160" t="s">
        <v>56</v>
      </c>
      <c r="C15" s="157">
        <v>1311000</v>
      </c>
      <c r="D15" s="157">
        <v>1311000</v>
      </c>
      <c r="E15" s="157">
        <v>1311000</v>
      </c>
      <c r="F15" s="157">
        <v>1311000</v>
      </c>
      <c r="G15" s="157">
        <v>1311000</v>
      </c>
      <c r="H15" s="157">
        <v>1311000</v>
      </c>
      <c r="I15" s="157">
        <v>1311000</v>
      </c>
      <c r="J15" s="157">
        <v>1311000</v>
      </c>
      <c r="K15" s="157">
        <v>1311000</v>
      </c>
      <c r="L15" s="157">
        <v>1311000</v>
      </c>
      <c r="M15" s="157">
        <v>1311000</v>
      </c>
      <c r="N15" s="157">
        <v>1311000</v>
      </c>
      <c r="O15" s="158">
        <f t="shared" ref="O15:O21" si="3">SUM(C15:N15)</f>
        <v>15732000</v>
      </c>
    </row>
    <row r="16" spans="1:20" ht="28.35" customHeight="1" x14ac:dyDescent="0.25">
      <c r="A16" s="155" t="s">
        <v>114</v>
      </c>
      <c r="B16" s="160" t="s">
        <v>407</v>
      </c>
      <c r="C16" s="157">
        <v>260000</v>
      </c>
      <c r="D16" s="157">
        <v>260000</v>
      </c>
      <c r="E16" s="157">
        <v>260000</v>
      </c>
      <c r="F16" s="157">
        <v>260000</v>
      </c>
      <c r="G16" s="157">
        <v>260000</v>
      </c>
      <c r="H16" s="157">
        <v>260000</v>
      </c>
      <c r="I16" s="157">
        <v>260000</v>
      </c>
      <c r="J16" s="157">
        <v>260000</v>
      </c>
      <c r="K16" s="157">
        <v>260000</v>
      </c>
      <c r="L16" s="157">
        <v>260000</v>
      </c>
      <c r="M16" s="157">
        <v>260000</v>
      </c>
      <c r="N16" s="157">
        <v>260000</v>
      </c>
      <c r="O16" s="158">
        <f t="shared" si="3"/>
        <v>3120000</v>
      </c>
    </row>
    <row r="17" spans="1:15" ht="28.35" customHeight="1" x14ac:dyDescent="0.25">
      <c r="A17" s="155" t="s">
        <v>204</v>
      </c>
      <c r="B17" s="161" t="s">
        <v>71</v>
      </c>
      <c r="C17" s="157">
        <v>959812</v>
      </c>
      <c r="D17" s="157">
        <v>959812</v>
      </c>
      <c r="E17" s="157">
        <v>959812</v>
      </c>
      <c r="F17" s="157">
        <v>959812</v>
      </c>
      <c r="G17" s="157">
        <v>959812</v>
      </c>
      <c r="H17" s="157">
        <v>959812</v>
      </c>
      <c r="I17" s="157">
        <v>959812</v>
      </c>
      <c r="J17" s="157">
        <v>959812</v>
      </c>
      <c r="K17" s="157">
        <v>959812</v>
      </c>
      <c r="L17" s="157">
        <v>959812</v>
      </c>
      <c r="M17" s="157">
        <v>959812</v>
      </c>
      <c r="N17" s="157">
        <v>959819</v>
      </c>
      <c r="O17" s="158">
        <f t="shared" si="3"/>
        <v>11517751</v>
      </c>
    </row>
    <row r="18" spans="1:15" ht="28.35" customHeight="1" x14ac:dyDescent="0.25">
      <c r="A18" s="155" t="s">
        <v>205</v>
      </c>
      <c r="B18" s="162" t="s">
        <v>87</v>
      </c>
      <c r="C18" s="157">
        <v>8000</v>
      </c>
      <c r="D18" s="157">
        <v>8000</v>
      </c>
      <c r="E18" s="157">
        <v>28000</v>
      </c>
      <c r="F18" s="157">
        <v>8000</v>
      </c>
      <c r="G18" s="157">
        <v>28000</v>
      </c>
      <c r="H18" s="157">
        <v>28000</v>
      </c>
      <c r="I18" s="157">
        <v>8000</v>
      </c>
      <c r="J18" s="157">
        <v>53000</v>
      </c>
      <c r="K18" s="157">
        <v>8000</v>
      </c>
      <c r="L18" s="157">
        <v>28000</v>
      </c>
      <c r="M18" s="157">
        <v>33000</v>
      </c>
      <c r="N18" s="157">
        <v>642000</v>
      </c>
      <c r="O18" s="158">
        <f t="shared" si="3"/>
        <v>880000</v>
      </c>
    </row>
    <row r="19" spans="1:15" ht="32.25" customHeight="1" x14ac:dyDescent="0.25">
      <c r="A19" s="155" t="s">
        <v>206</v>
      </c>
      <c r="B19" s="162" t="s">
        <v>303</v>
      </c>
      <c r="C19" s="157">
        <v>261000</v>
      </c>
      <c r="D19" s="157">
        <v>261000</v>
      </c>
      <c r="E19" s="157">
        <v>261000</v>
      </c>
      <c r="F19" s="157">
        <v>261000</v>
      </c>
      <c r="G19" s="157">
        <v>261000</v>
      </c>
      <c r="H19" s="157">
        <v>261000</v>
      </c>
      <c r="I19" s="157">
        <v>261000</v>
      </c>
      <c r="J19" s="157">
        <v>261000</v>
      </c>
      <c r="K19" s="157">
        <v>261000</v>
      </c>
      <c r="L19" s="157">
        <v>261000</v>
      </c>
      <c r="M19" s="157">
        <v>261000</v>
      </c>
      <c r="N19" s="157">
        <v>265000</v>
      </c>
      <c r="O19" s="158">
        <f t="shared" si="3"/>
        <v>3136000</v>
      </c>
    </row>
    <row r="20" spans="1:15" ht="28.35" customHeight="1" x14ac:dyDescent="0.25">
      <c r="A20" s="155" t="s">
        <v>207</v>
      </c>
      <c r="B20" s="161" t="s">
        <v>408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4445918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8">
        <f t="shared" si="3"/>
        <v>4445918</v>
      </c>
    </row>
    <row r="21" spans="1:15" ht="28.35" customHeight="1" x14ac:dyDescent="0.25">
      <c r="A21" s="155" t="s">
        <v>210</v>
      </c>
      <c r="B21" s="161" t="s">
        <v>409</v>
      </c>
      <c r="C21" s="157">
        <v>0</v>
      </c>
      <c r="D21" s="157">
        <v>0</v>
      </c>
      <c r="E21" s="157">
        <v>0</v>
      </c>
      <c r="F21" s="157">
        <v>800000</v>
      </c>
      <c r="G21" s="157">
        <v>200000</v>
      </c>
      <c r="H21" s="157">
        <v>200000</v>
      </c>
      <c r="I21" s="157">
        <v>1500000</v>
      </c>
      <c r="J21" s="157">
        <v>350000</v>
      </c>
      <c r="K21" s="157">
        <v>229000</v>
      </c>
      <c r="L21" s="157">
        <v>0</v>
      </c>
      <c r="M21" s="157">
        <v>0</v>
      </c>
      <c r="N21" s="157">
        <v>0</v>
      </c>
      <c r="O21" s="158">
        <f t="shared" si="3"/>
        <v>3279000</v>
      </c>
    </row>
    <row r="22" spans="1:15" ht="28.35" customHeight="1" thickBot="1" x14ac:dyDescent="0.3">
      <c r="A22" s="502" t="s">
        <v>213</v>
      </c>
      <c r="B22" s="503" t="s">
        <v>495</v>
      </c>
      <c r="C22" s="157">
        <v>612460</v>
      </c>
      <c r="D22" s="494">
        <v>0</v>
      </c>
      <c r="E22" s="494">
        <v>0</v>
      </c>
      <c r="F22" s="494">
        <v>0</v>
      </c>
      <c r="G22" s="494">
        <v>0</v>
      </c>
      <c r="H22" s="494">
        <v>0</v>
      </c>
      <c r="I22" s="494">
        <v>0</v>
      </c>
      <c r="J22" s="494">
        <v>0</v>
      </c>
      <c r="K22" s="494">
        <v>0</v>
      </c>
      <c r="L22" s="494">
        <v>0</v>
      </c>
      <c r="M22" s="494">
        <v>0</v>
      </c>
      <c r="N22" s="494">
        <v>0</v>
      </c>
      <c r="O22" s="495">
        <f>SUM(C22:N22)</f>
        <v>612460</v>
      </c>
    </row>
    <row r="23" spans="1:15" s="163" customFormat="1" ht="28.35" customHeight="1" thickBot="1" x14ac:dyDescent="0.3">
      <c r="A23" s="506"/>
      <c r="B23" s="507" t="s">
        <v>410</v>
      </c>
      <c r="C23" s="500">
        <f t="shared" ref="C23:O23" si="4">SUM(C15:C22)</f>
        <v>3412272</v>
      </c>
      <c r="D23" s="500">
        <f t="shared" si="4"/>
        <v>2799812</v>
      </c>
      <c r="E23" s="500">
        <f t="shared" si="4"/>
        <v>2819812</v>
      </c>
      <c r="F23" s="500">
        <f t="shared" si="4"/>
        <v>3599812</v>
      </c>
      <c r="G23" s="500">
        <f t="shared" si="4"/>
        <v>3019812</v>
      </c>
      <c r="H23" s="500">
        <f t="shared" si="4"/>
        <v>3019812</v>
      </c>
      <c r="I23" s="500">
        <f t="shared" si="4"/>
        <v>8745730</v>
      </c>
      <c r="J23" s="500">
        <f t="shared" si="4"/>
        <v>3194812</v>
      </c>
      <c r="K23" s="500">
        <f t="shared" si="4"/>
        <v>3028812</v>
      </c>
      <c r="L23" s="500">
        <f t="shared" si="4"/>
        <v>2819812</v>
      </c>
      <c r="M23" s="500">
        <f t="shared" si="4"/>
        <v>2824812</v>
      </c>
      <c r="N23" s="500">
        <f t="shared" si="4"/>
        <v>3437819</v>
      </c>
      <c r="O23" s="501">
        <f t="shared" si="4"/>
        <v>42723129</v>
      </c>
    </row>
    <row r="24" spans="1:15" ht="15.75" x14ac:dyDescent="0.25">
      <c r="A24" s="504"/>
      <c r="B24" s="496" t="s">
        <v>411</v>
      </c>
      <c r="C24" s="505">
        <f>C13-C23</f>
        <v>10388620</v>
      </c>
      <c r="D24" s="505">
        <f t="shared" ref="D24:N24" si="5">D5+D13-D23</f>
        <v>10213557</v>
      </c>
      <c r="E24" s="505">
        <f t="shared" si="5"/>
        <v>10018494</v>
      </c>
      <c r="F24" s="505">
        <f t="shared" si="5"/>
        <v>9043431</v>
      </c>
      <c r="G24" s="505">
        <f t="shared" si="5"/>
        <v>8648368</v>
      </c>
      <c r="H24" s="505">
        <f t="shared" si="5"/>
        <v>8253305</v>
      </c>
      <c r="I24" s="505">
        <f t="shared" si="5"/>
        <v>2132324</v>
      </c>
      <c r="J24" s="505">
        <f t="shared" si="5"/>
        <v>1587261</v>
      </c>
      <c r="K24" s="505">
        <f t="shared" si="5"/>
        <v>1183198</v>
      </c>
      <c r="L24" s="505">
        <f t="shared" si="5"/>
        <v>988135</v>
      </c>
      <c r="M24" s="505">
        <f t="shared" si="5"/>
        <v>813072</v>
      </c>
      <c r="N24" s="505">
        <f t="shared" si="5"/>
        <v>0</v>
      </c>
      <c r="O24" s="504"/>
    </row>
    <row r="26" spans="1:15" x14ac:dyDescent="0.2">
      <c r="C26" s="164"/>
      <c r="E26" s="164"/>
      <c r="F26" s="164"/>
      <c r="I26" s="164"/>
      <c r="J26" s="164"/>
      <c r="K26" s="164"/>
      <c r="N26" s="164"/>
    </row>
    <row r="27" spans="1:15" x14ac:dyDescent="0.2">
      <c r="E27" s="164"/>
      <c r="F27" s="164"/>
      <c r="G27" s="164"/>
      <c r="H27" s="164"/>
      <c r="I27" s="164"/>
      <c r="K27" s="164"/>
      <c r="M27" s="164"/>
    </row>
    <row r="28" spans="1:15" ht="22.5" customHeight="1" x14ac:dyDescent="0.2">
      <c r="B28" s="103"/>
    </row>
  </sheetData>
  <mergeCells count="2">
    <mergeCell ref="A1:O1"/>
    <mergeCell ref="N3:O3"/>
  </mergeCells>
  <phoneticPr fontId="85" type="noConversion"/>
  <printOptions horizontalCentered="1"/>
  <pageMargins left="0.15748031496062992" right="0.15748031496062992" top="0.86614173228346458" bottom="0.19685039370078741" header="0.35433070866141736" footer="0.19685039370078741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33"/>
  <sheetViews>
    <sheetView topLeftCell="A4" workbookViewId="0">
      <selection activeCell="C20" sqref="C20"/>
    </sheetView>
  </sheetViews>
  <sheetFormatPr defaultColWidth="8" defaultRowHeight="12.75" x14ac:dyDescent="0.2"/>
  <cols>
    <col min="1" max="1" width="5" style="126" customWidth="1"/>
    <col min="2" max="2" width="54.140625" style="128" customWidth="1"/>
    <col min="3" max="4" width="15.140625" style="128" customWidth="1"/>
    <col min="5" max="16384" width="8" style="128"/>
  </cols>
  <sheetData>
    <row r="1" spans="1:4" ht="40.5" customHeight="1" x14ac:dyDescent="0.25">
      <c r="A1" s="135"/>
      <c r="B1" s="692" t="s">
        <v>486</v>
      </c>
      <c r="C1" s="692"/>
      <c r="D1" s="692"/>
    </row>
    <row r="2" spans="1:4" ht="15.75" customHeight="1" x14ac:dyDescent="0.25">
      <c r="A2" s="135"/>
      <c r="B2" s="127"/>
      <c r="C2" s="693" t="s">
        <v>487</v>
      </c>
      <c r="D2" s="693"/>
    </row>
    <row r="3" spans="1:4" s="129" customFormat="1" ht="15.75" thickBot="1" x14ac:dyDescent="0.25">
      <c r="A3" s="136"/>
      <c r="B3" s="137"/>
      <c r="C3" s="138"/>
      <c r="D3" s="593" t="s">
        <v>488</v>
      </c>
    </row>
    <row r="4" spans="1:4" s="130" customFormat="1" ht="48" customHeight="1" thickBot="1" x14ac:dyDescent="0.25">
      <c r="A4" s="382" t="s">
        <v>412</v>
      </c>
      <c r="B4" s="387" t="s">
        <v>440</v>
      </c>
      <c r="C4" s="387" t="s">
        <v>441</v>
      </c>
      <c r="D4" s="395" t="s">
        <v>442</v>
      </c>
    </row>
    <row r="5" spans="1:4" s="130" customFormat="1" ht="14.1" customHeight="1" thickBot="1" x14ac:dyDescent="0.25">
      <c r="A5" s="382" t="s">
        <v>99</v>
      </c>
      <c r="B5" s="387" t="s">
        <v>100</v>
      </c>
      <c r="C5" s="387" t="s">
        <v>101</v>
      </c>
      <c r="D5" s="395" t="s">
        <v>102</v>
      </c>
    </row>
    <row r="6" spans="1:4" ht="18" customHeight="1" x14ac:dyDescent="0.2">
      <c r="A6" s="383" t="s">
        <v>106</v>
      </c>
      <c r="B6" s="388" t="s">
        <v>443</v>
      </c>
      <c r="C6" s="401">
        <v>228000</v>
      </c>
      <c r="D6" s="396">
        <v>0</v>
      </c>
    </row>
    <row r="7" spans="1:4" ht="18" customHeight="1" x14ac:dyDescent="0.2">
      <c r="A7" s="384" t="s">
        <v>107</v>
      </c>
      <c r="B7" s="389" t="s">
        <v>444</v>
      </c>
      <c r="C7" s="401">
        <v>0</v>
      </c>
      <c r="D7" s="397">
        <v>0</v>
      </c>
    </row>
    <row r="8" spans="1:4" ht="18" customHeight="1" x14ac:dyDescent="0.2">
      <c r="A8" s="384" t="s">
        <v>108</v>
      </c>
      <c r="B8" s="389" t="s">
        <v>445</v>
      </c>
      <c r="C8" s="401">
        <v>0</v>
      </c>
      <c r="D8" s="397">
        <v>0</v>
      </c>
    </row>
    <row r="9" spans="1:4" ht="18" customHeight="1" x14ac:dyDescent="0.2">
      <c r="A9" s="384" t="s">
        <v>109</v>
      </c>
      <c r="B9" s="389" t="s">
        <v>446</v>
      </c>
      <c r="C9" s="401">
        <v>0</v>
      </c>
      <c r="D9" s="397">
        <v>0</v>
      </c>
    </row>
    <row r="10" spans="1:4" ht="18" customHeight="1" x14ac:dyDescent="0.2">
      <c r="A10" s="384" t="s">
        <v>110</v>
      </c>
      <c r="B10" s="389" t="s">
        <v>447</v>
      </c>
      <c r="C10" s="401">
        <v>11500000</v>
      </c>
      <c r="D10" s="397">
        <v>0</v>
      </c>
    </row>
    <row r="11" spans="1:4" ht="18" customHeight="1" x14ac:dyDescent="0.2">
      <c r="A11" s="384" t="s">
        <v>111</v>
      </c>
      <c r="B11" s="389" t="s">
        <v>448</v>
      </c>
      <c r="C11" s="401">
        <v>0</v>
      </c>
      <c r="D11" s="397">
        <v>0</v>
      </c>
    </row>
    <row r="12" spans="1:4" ht="18" customHeight="1" x14ac:dyDescent="0.2">
      <c r="A12" s="384" t="s">
        <v>112</v>
      </c>
      <c r="B12" s="390" t="s">
        <v>449</v>
      </c>
      <c r="C12" s="401">
        <v>0</v>
      </c>
      <c r="D12" s="397">
        <v>0</v>
      </c>
    </row>
    <row r="13" spans="1:4" ht="18" customHeight="1" x14ac:dyDescent="0.2">
      <c r="A13" s="384" t="s">
        <v>114</v>
      </c>
      <c r="B13" s="390" t="s">
        <v>450</v>
      </c>
      <c r="C13" s="401">
        <v>0</v>
      </c>
      <c r="D13" s="397">
        <v>0</v>
      </c>
    </row>
    <row r="14" spans="1:4" ht="18" customHeight="1" x14ac:dyDescent="0.2">
      <c r="A14" s="384" t="s">
        <v>204</v>
      </c>
      <c r="B14" s="390" t="s">
        <v>451</v>
      </c>
      <c r="C14" s="401">
        <v>6000000</v>
      </c>
      <c r="D14" s="397">
        <v>0</v>
      </c>
    </row>
    <row r="15" spans="1:4" ht="18" customHeight="1" x14ac:dyDescent="0.2">
      <c r="A15" s="384" t="s">
        <v>205</v>
      </c>
      <c r="B15" s="390" t="s">
        <v>452</v>
      </c>
      <c r="C15" s="401">
        <v>0</v>
      </c>
      <c r="D15" s="397">
        <v>0</v>
      </c>
    </row>
    <row r="16" spans="1:4" ht="22.5" customHeight="1" x14ac:dyDescent="0.2">
      <c r="A16" s="384" t="s">
        <v>206</v>
      </c>
      <c r="B16" s="390" t="s">
        <v>453</v>
      </c>
      <c r="C16" s="401">
        <v>5500000</v>
      </c>
      <c r="D16" s="397">
        <v>0</v>
      </c>
    </row>
    <row r="17" spans="1:4" ht="18" customHeight="1" x14ac:dyDescent="0.2">
      <c r="A17" s="384" t="s">
        <v>207</v>
      </c>
      <c r="B17" s="389" t="s">
        <v>454</v>
      </c>
      <c r="C17" s="401">
        <v>130000</v>
      </c>
      <c r="D17" s="397">
        <v>0</v>
      </c>
    </row>
    <row r="18" spans="1:4" ht="18" customHeight="1" x14ac:dyDescent="0.2">
      <c r="A18" s="384" t="s">
        <v>210</v>
      </c>
      <c r="B18" s="389" t="s">
        <v>455</v>
      </c>
      <c r="C18" s="401">
        <v>0</v>
      </c>
      <c r="D18" s="397">
        <v>0</v>
      </c>
    </row>
    <row r="19" spans="1:4" ht="18" customHeight="1" x14ac:dyDescent="0.2">
      <c r="A19" s="384" t="s">
        <v>213</v>
      </c>
      <c r="B19" s="389" t="s">
        <v>456</v>
      </c>
      <c r="C19" s="401">
        <v>3900000</v>
      </c>
      <c r="D19" s="397">
        <v>0</v>
      </c>
    </row>
    <row r="20" spans="1:4" ht="18" customHeight="1" x14ac:dyDescent="0.2">
      <c r="A20" s="384" t="s">
        <v>216</v>
      </c>
      <c r="B20" s="389" t="s">
        <v>457</v>
      </c>
      <c r="C20" s="401">
        <v>0</v>
      </c>
      <c r="D20" s="397">
        <v>0</v>
      </c>
    </row>
    <row r="21" spans="1:4" ht="18" customHeight="1" x14ac:dyDescent="0.2">
      <c r="A21" s="384" t="s">
        <v>219</v>
      </c>
      <c r="B21" s="389" t="s">
        <v>458</v>
      </c>
      <c r="C21" s="401">
        <v>0</v>
      </c>
      <c r="D21" s="397">
        <v>0</v>
      </c>
    </row>
    <row r="22" spans="1:4" ht="18" customHeight="1" x14ac:dyDescent="0.2">
      <c r="A22" s="384" t="s">
        <v>222</v>
      </c>
      <c r="B22" s="391"/>
      <c r="C22" s="402"/>
      <c r="D22" s="398"/>
    </row>
    <row r="23" spans="1:4" ht="18" customHeight="1" x14ac:dyDescent="0.2">
      <c r="A23" s="384" t="s">
        <v>225</v>
      </c>
      <c r="B23" s="392"/>
      <c r="C23" s="402"/>
      <c r="D23" s="398"/>
    </row>
    <row r="24" spans="1:4" ht="18" customHeight="1" x14ac:dyDescent="0.2">
      <c r="A24" s="384" t="s">
        <v>228</v>
      </c>
      <c r="B24" s="392"/>
      <c r="C24" s="402"/>
      <c r="D24" s="398"/>
    </row>
    <row r="25" spans="1:4" ht="18" customHeight="1" x14ac:dyDescent="0.2">
      <c r="A25" s="384" t="s">
        <v>231</v>
      </c>
      <c r="B25" s="392"/>
      <c r="C25" s="402"/>
      <c r="D25" s="398"/>
    </row>
    <row r="26" spans="1:4" ht="18" customHeight="1" x14ac:dyDescent="0.2">
      <c r="A26" s="384" t="s">
        <v>234</v>
      </c>
      <c r="B26" s="392"/>
      <c r="C26" s="402"/>
      <c r="D26" s="398"/>
    </row>
    <row r="27" spans="1:4" ht="18" customHeight="1" x14ac:dyDescent="0.2">
      <c r="A27" s="384" t="s">
        <v>237</v>
      </c>
      <c r="B27" s="392"/>
      <c r="C27" s="402"/>
      <c r="D27" s="398"/>
    </row>
    <row r="28" spans="1:4" ht="18" customHeight="1" x14ac:dyDescent="0.2">
      <c r="A28" s="384" t="s">
        <v>239</v>
      </c>
      <c r="B28" s="392"/>
      <c r="C28" s="402"/>
      <c r="D28" s="398"/>
    </row>
    <row r="29" spans="1:4" ht="18" customHeight="1" x14ac:dyDescent="0.2">
      <c r="A29" s="384" t="s">
        <v>242</v>
      </c>
      <c r="B29" s="392"/>
      <c r="C29" s="402"/>
      <c r="D29" s="398"/>
    </row>
    <row r="30" spans="1:4" ht="18" customHeight="1" thickBot="1" x14ac:dyDescent="0.25">
      <c r="A30" s="385" t="s">
        <v>245</v>
      </c>
      <c r="B30" s="393"/>
      <c r="C30" s="403"/>
      <c r="D30" s="399"/>
    </row>
    <row r="31" spans="1:4" ht="18" customHeight="1" thickBot="1" x14ac:dyDescent="0.25">
      <c r="A31" s="386" t="s">
        <v>248</v>
      </c>
      <c r="B31" s="394" t="s">
        <v>390</v>
      </c>
      <c r="C31" s="404">
        <f>+C6+C7+C8+C9+C10+C17+C18+C19+C20+C21+C22+C23+C24+C25+C26+C27+C28+C29+C30</f>
        <v>15758000</v>
      </c>
      <c r="D31" s="400">
        <f>SUM(D6:D21)</f>
        <v>0</v>
      </c>
    </row>
    <row r="32" spans="1:4" ht="8.25" customHeight="1" x14ac:dyDescent="0.2">
      <c r="A32" s="139"/>
      <c r="B32" s="691"/>
      <c r="C32" s="691"/>
      <c r="D32" s="691"/>
    </row>
    <row r="33" spans="1:4" x14ac:dyDescent="0.2">
      <c r="A33" s="135"/>
      <c r="B33" s="140"/>
      <c r="C33" s="140"/>
      <c r="D33" s="140"/>
    </row>
  </sheetData>
  <mergeCells count="3">
    <mergeCell ref="B32:D32"/>
    <mergeCell ref="B1:D1"/>
    <mergeCell ref="C2:D2"/>
  </mergeCells>
  <phoneticPr fontId="7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I15"/>
  <sheetViews>
    <sheetView topLeftCell="A4" workbookViewId="0">
      <selection activeCell="L12" sqref="L12"/>
    </sheetView>
  </sheetViews>
  <sheetFormatPr defaultColWidth="8" defaultRowHeight="12.75" x14ac:dyDescent="0.2"/>
  <cols>
    <col min="1" max="1" width="5.85546875" style="13" customWidth="1"/>
    <col min="2" max="2" width="42.5703125" style="10" customWidth="1"/>
    <col min="3" max="7" width="11" style="10" customWidth="1"/>
    <col min="8" max="8" width="12.28515625" style="10" customWidth="1"/>
    <col min="9" max="9" width="2.85546875" style="10" customWidth="1"/>
    <col min="10" max="16384" width="8" style="10"/>
  </cols>
  <sheetData>
    <row r="2" spans="1:9" ht="39.75" customHeight="1" x14ac:dyDescent="0.2">
      <c r="A2" s="695" t="s">
        <v>489</v>
      </c>
      <c r="B2" s="695"/>
      <c r="C2" s="695"/>
      <c r="D2" s="695"/>
      <c r="E2" s="695"/>
      <c r="F2" s="695"/>
      <c r="G2" s="695"/>
      <c r="H2" s="695"/>
    </row>
    <row r="3" spans="1:9" s="128" customFormat="1" ht="15.75" customHeight="1" x14ac:dyDescent="0.25">
      <c r="A3" s="135"/>
      <c r="B3" s="127"/>
      <c r="C3" s="711"/>
      <c r="D3" s="711"/>
      <c r="G3" s="693" t="s">
        <v>468</v>
      </c>
      <c r="H3" s="693"/>
      <c r="I3" s="173"/>
    </row>
    <row r="4" spans="1:9" s="129" customFormat="1" ht="15.75" thickBot="1" x14ac:dyDescent="0.25">
      <c r="A4" s="136"/>
      <c r="B4" s="137"/>
      <c r="C4" s="138"/>
      <c r="D4" s="172"/>
      <c r="G4" s="712" t="s">
        <v>488</v>
      </c>
      <c r="H4" s="712"/>
      <c r="I4" s="172"/>
    </row>
    <row r="5" spans="1:9" s="123" customFormat="1" ht="26.25" customHeight="1" thickBot="1" x14ac:dyDescent="0.25">
      <c r="A5" s="703" t="s">
        <v>195</v>
      </c>
      <c r="B5" s="705" t="s">
        <v>430</v>
      </c>
      <c r="C5" s="707" t="s">
        <v>431</v>
      </c>
      <c r="D5" s="709" t="s">
        <v>539</v>
      </c>
      <c r="E5" s="700" t="s">
        <v>432</v>
      </c>
      <c r="F5" s="701"/>
      <c r="G5" s="702"/>
      <c r="H5" s="698" t="s">
        <v>389</v>
      </c>
    </row>
    <row r="6" spans="1:9" s="124" customFormat="1" ht="32.25" customHeight="1" thickBot="1" x14ac:dyDescent="0.25">
      <c r="A6" s="704"/>
      <c r="B6" s="706"/>
      <c r="C6" s="708"/>
      <c r="D6" s="710"/>
      <c r="E6" s="416" t="s">
        <v>490</v>
      </c>
      <c r="F6" s="416" t="s">
        <v>496</v>
      </c>
      <c r="G6" s="416" t="s">
        <v>529</v>
      </c>
      <c r="H6" s="699"/>
    </row>
    <row r="7" spans="1:9" s="125" customFormat="1" ht="12.95" customHeight="1" thickBot="1" x14ac:dyDescent="0.25">
      <c r="A7" s="405" t="s">
        <v>99</v>
      </c>
      <c r="B7" s="406" t="s">
        <v>100</v>
      </c>
      <c r="C7" s="407" t="s">
        <v>101</v>
      </c>
      <c r="D7" s="412" t="s">
        <v>102</v>
      </c>
      <c r="E7" s="407" t="s">
        <v>103</v>
      </c>
      <c r="F7" s="412" t="s">
        <v>416</v>
      </c>
      <c r="G7" s="412" t="s">
        <v>433</v>
      </c>
      <c r="H7" s="418" t="s">
        <v>465</v>
      </c>
    </row>
    <row r="8" spans="1:9" ht="24.75" customHeight="1" x14ac:dyDescent="0.2">
      <c r="A8" s="536" t="s">
        <v>106</v>
      </c>
      <c r="B8" s="533" t="s">
        <v>434</v>
      </c>
      <c r="C8" s="408"/>
      <c r="D8" s="413">
        <v>0</v>
      </c>
      <c r="E8" s="603">
        <v>0</v>
      </c>
      <c r="F8" s="602" t="s">
        <v>305</v>
      </c>
      <c r="G8" s="413">
        <v>0</v>
      </c>
      <c r="H8" s="419">
        <v>0</v>
      </c>
    </row>
    <row r="9" spans="1:9" ht="26.1" customHeight="1" x14ac:dyDescent="0.2">
      <c r="A9" s="537" t="s">
        <v>107</v>
      </c>
      <c r="B9" s="534" t="s">
        <v>435</v>
      </c>
      <c r="C9" s="409"/>
      <c r="D9" s="414">
        <v>0</v>
      </c>
      <c r="E9" s="414">
        <v>0</v>
      </c>
      <c r="F9" s="602" t="s">
        <v>305</v>
      </c>
      <c r="G9" s="414">
        <v>0</v>
      </c>
      <c r="H9" s="420">
        <v>0</v>
      </c>
      <c r="I9" s="694"/>
    </row>
    <row r="10" spans="1:9" ht="20.100000000000001" customHeight="1" x14ac:dyDescent="0.2">
      <c r="A10" s="537" t="s">
        <v>108</v>
      </c>
      <c r="B10" s="534" t="s">
        <v>436</v>
      </c>
      <c r="C10" s="410" t="s">
        <v>490</v>
      </c>
      <c r="D10" s="414">
        <v>0</v>
      </c>
      <c r="E10" s="415">
        <v>3279000</v>
      </c>
      <c r="F10" s="602" t="s">
        <v>305</v>
      </c>
      <c r="G10" s="414">
        <v>0</v>
      </c>
      <c r="H10" s="421">
        <f>SUM(D10:G10)</f>
        <v>3279000</v>
      </c>
      <c r="I10" s="694"/>
    </row>
    <row r="11" spans="1:9" ht="20.100000000000001" customHeight="1" x14ac:dyDescent="0.2">
      <c r="A11" s="537" t="s">
        <v>109</v>
      </c>
      <c r="B11" s="534" t="s">
        <v>437</v>
      </c>
      <c r="C11" s="410" t="s">
        <v>490</v>
      </c>
      <c r="D11" s="414">
        <v>0</v>
      </c>
      <c r="E11" s="415">
        <v>4445918</v>
      </c>
      <c r="F11" s="602" t="s">
        <v>305</v>
      </c>
      <c r="G11" s="414">
        <v>0</v>
      </c>
      <c r="H11" s="421">
        <f>SUM(D11:G11)</f>
        <v>4445918</v>
      </c>
      <c r="I11" s="694"/>
    </row>
    <row r="12" spans="1:9" ht="20.100000000000001" customHeight="1" x14ac:dyDescent="0.2">
      <c r="A12" s="537" t="s">
        <v>110</v>
      </c>
      <c r="B12" s="535" t="s">
        <v>438</v>
      </c>
      <c r="C12" s="410" t="s">
        <v>546</v>
      </c>
      <c r="D12" s="414">
        <v>0</v>
      </c>
      <c r="E12" s="415">
        <f>SUM(E13:E14)</f>
        <v>1485460</v>
      </c>
      <c r="F12" s="602" t="s">
        <v>305</v>
      </c>
      <c r="G12" s="415">
        <f>SUM(G13:G14)</f>
        <v>0</v>
      </c>
      <c r="H12" s="421">
        <f>H13+H14</f>
        <v>1485460</v>
      </c>
      <c r="I12" s="694"/>
    </row>
    <row r="13" spans="1:9" ht="20.100000000000001" customHeight="1" x14ac:dyDescent="0.2">
      <c r="A13" s="537" t="s">
        <v>111</v>
      </c>
      <c r="B13" s="606" t="s">
        <v>548</v>
      </c>
      <c r="C13" s="411" t="s">
        <v>546</v>
      </c>
      <c r="D13" s="414">
        <v>0</v>
      </c>
      <c r="E13" s="509">
        <v>873000</v>
      </c>
      <c r="F13" s="602" t="s">
        <v>305</v>
      </c>
      <c r="G13" s="417" t="s">
        <v>305</v>
      </c>
      <c r="H13" s="422">
        <f>SUM(D13:G13)</f>
        <v>873000</v>
      </c>
      <c r="I13" s="694"/>
    </row>
    <row r="14" spans="1:9" ht="20.100000000000001" customHeight="1" thickBot="1" x14ac:dyDescent="0.25">
      <c r="A14" s="605" t="s">
        <v>112</v>
      </c>
      <c r="B14" s="580" t="s">
        <v>459</v>
      </c>
      <c r="C14" s="591" t="s">
        <v>546</v>
      </c>
      <c r="D14" s="508">
        <v>0</v>
      </c>
      <c r="E14" s="509">
        <v>612460</v>
      </c>
      <c r="F14" s="602" t="s">
        <v>305</v>
      </c>
      <c r="G14" s="417" t="s">
        <v>305</v>
      </c>
      <c r="H14" s="510">
        <f>SUM(D14:G14)</f>
        <v>612460</v>
      </c>
      <c r="I14" s="694"/>
    </row>
    <row r="15" spans="1:9" s="141" customFormat="1" ht="20.100000000000001" customHeight="1" thickBot="1" x14ac:dyDescent="0.25">
      <c r="A15" s="696" t="s">
        <v>439</v>
      </c>
      <c r="B15" s="697"/>
      <c r="C15" s="511"/>
      <c r="D15" s="512">
        <f>+D8+D9+D10+D11+D12</f>
        <v>0</v>
      </c>
      <c r="E15" s="512">
        <f>+E8+E9+E10+E11+E12</f>
        <v>9210378</v>
      </c>
      <c r="F15" s="604" t="s">
        <v>305</v>
      </c>
      <c r="G15" s="512">
        <f>+G8+G9+G10+G11+G12</f>
        <v>0</v>
      </c>
      <c r="H15" s="513">
        <f>+H8+H9+H10+H11+H12</f>
        <v>9210378</v>
      </c>
      <c r="I15" s="694"/>
    </row>
  </sheetData>
  <mergeCells count="12">
    <mergeCell ref="I9:I15"/>
    <mergeCell ref="A2:H2"/>
    <mergeCell ref="A15:B15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6</vt:i4>
      </vt:variant>
    </vt:vector>
  </HeadingPairs>
  <TitlesOfParts>
    <vt:vector size="18" baseType="lpstr">
      <vt:lpstr>1. Mérlegszerű</vt:lpstr>
      <vt:lpstr>2,a Elemi bevételek</vt:lpstr>
      <vt:lpstr>2,b Elemi kiadások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'1. Mérlegszerű'!Nyomtatási_terület</vt:lpstr>
      <vt:lpstr>'2,a Elemi bevételek'!Nyomtatási_terület</vt:lpstr>
      <vt:lpstr>'2,b Elemi kiadások'!Nyomtatási_terület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2018-06-25T11:43:07Z</cp:lastPrinted>
  <dcterms:created xsi:type="dcterms:W3CDTF">2014-10-28T13:28:45Z</dcterms:created>
  <dcterms:modified xsi:type="dcterms:W3CDTF">2018-06-29T10:06:08Z</dcterms:modified>
</cp:coreProperties>
</file>