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6.2. sz. mell Kornisné Kp." sheetId="1" r:id="rId1"/>
  </sheets>
  <definedNames>
    <definedName name="_xlnm.Print_Titles" localSheetId="0">'9.6.2. sz. mell Kornisné Kp.'!$1:$6</definedName>
  </definedNames>
  <calcPr calcId="145621"/>
</workbook>
</file>

<file path=xl/calcChain.xml><?xml version="1.0" encoding="utf-8"?>
<calcChain xmlns="http://schemas.openxmlformats.org/spreadsheetml/2006/main">
  <c r="C52" i="1" l="1"/>
  <c r="C51" i="1"/>
  <c r="C48" i="1"/>
  <c r="C47" i="1"/>
  <c r="C46" i="1"/>
  <c r="C45" i="1"/>
  <c r="C57" i="1" s="1"/>
  <c r="C40" i="1"/>
  <c r="C37" i="1" s="1"/>
  <c r="C30" i="1"/>
  <c r="C28" i="1"/>
  <c r="C26" i="1" s="1"/>
  <c r="C24" i="1"/>
  <c r="C23" i="1"/>
  <c r="C20" i="1"/>
  <c r="C14" i="1"/>
  <c r="C11" i="1"/>
  <c r="C10" i="1"/>
  <c r="C8" i="1"/>
  <c r="C36" i="1" l="1"/>
  <c r="C41" i="1" s="1"/>
</calcChain>
</file>

<file path=xl/sharedStrings.xml><?xml version="1.0" encoding="utf-8"?>
<sst xmlns="http://schemas.openxmlformats.org/spreadsheetml/2006/main" count="114" uniqueCount="99">
  <si>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</si>
  <si>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</si>
  <si>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</si>
  <si>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</si>
  <si>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</si>
  <si>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</si>
  <si>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</si>
  <si>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</si>
  <si>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</si>
  <si>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</si>
  <si>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</si>
  <si>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</si>
  <si>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</si>
  <si>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</si>
  <si>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</si>
  <si>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</si>
  <si>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</si>
  <si>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</si>
  <si>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</si>
  <si>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</si>
  <si>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</si>
  <si>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</si>
  <si>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</si>
  <si>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</si>
  <si>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</si>
  <si>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</si>
  <si>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</si>
  <si>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</si>
  <si>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</si>
  <si>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</si>
  <si>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</si>
  <si>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</si>
  <si>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</si>
  <si>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</si>
  <si>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</si>
  <si>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</si>
  <si>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</si>
  <si>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</si>
  <si>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</si>
  <si>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</si>
  <si>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</si>
  <si>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</si>
  <si>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</si>
  <si>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</si>
  <si>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</si>
  <si>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</si>
  <si>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</si>
  <si>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</si>
  <si>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</si>
  <si>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</si>
  <si>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</si>
  <si>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</si>
  <si>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</si>
  <si>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</si>
  <si>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</si>
  <si>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</si>
  <si>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</si>
  <si>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</si>
  <si>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</si>
  <si>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</si>
  <si>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</si>
  <si>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</si>
  <si>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</si>
  <si>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</si>
  <si>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</si>
  <si>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</si>
  <si>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</si>
  <si>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</si>
  <si>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</si>
  <si>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</si>
  <si>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</si>
  <si>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</si>
  <si>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</si>
  <si>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</si>
  <si>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</si>
  <si>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</si>
  <si>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</si>
  <si>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</si>
  <si>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</si>
  <si>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</si>
  <si>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</si>
  <si>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</si>
  <si>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</si>
  <si>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</si>
  <si>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</si>
  <si>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</si>
  <si>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</si>
  <si>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</si>
  <si>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</si>
  <si>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</si>
  <si>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</si>
  <si>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</si>
  <si>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</si>
  <si>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</si>
  <si>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</si>
  <si>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GIOP 5.2.1-14 pályázat keretében foglalkoztatottak létszáma (fő)</t>
  </si>
  <si>
    <t>Gyakorlati képz. - szoc. gondozó és ápoló (fő)</t>
  </si>
  <si>
    <t>NRSZH pályázat - megvált. munkakép. fogl.létszám (fő)</t>
  </si>
  <si>
    <t>EFOP 3.2.9-16 pályázat keretében 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</si>
</sst>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"/>
    <numFmt numFmtId="165" formatCode="#,##0.0"/>
    <numFmt numFmtId="166" formatCode="_-* #,##0.00\ _F_t_-;\-* #,##0.00\ _F_t_-;_-* &quot;-&quot;??\ _F_t_-;_-@_-"/>
    <numFmt numFmtId="167" formatCode="_-* #,##0\ _F_t_-;\-* #,##0\ _F_t_-;_-* &quot;-&quot;??\ _F_t_-;_-@_-"/>
  </numFmts>
  <fonts count="3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color indexed="10"/>
      <name val="Times New Roman CE"/>
      <charset val="238"/>
    </font>
    <font>
      <sz val="10"/>
      <name val="Times New Roman CE"/>
      <family val="1"/>
      <charset val="238"/>
    </font>
    <font>
      <b/>
      <sz val="10"/>
      <color theme="1"/>
      <name val="Times New Roman CE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166" fontId="1" fillId="0" borderId="0" applyFont="0" applyFill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2" borderId="0" applyNumberFormat="0" applyBorder="0" applyAlignment="0" applyProtection="0"/>
    <xf numFmtId="0" fontId="31" fillId="6" borderId="0" applyNumberFormat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32" fillId="0" borderId="0"/>
  </cellStyleXfs>
  <cellXfs count="8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  <xf numFmtId="0" fontId="9" fillId="0" borderId="7" xfId="0" applyFont="1" applyFill="1" applyBorder="1" applyAlignment="1" applyProtection="1">
      <alignment horizontal="left" vertical="center" wrapText="1"/>
    </xf>
    <xf numFmtId="0" fontId="9" fillId="0" borderId="28" xfId="0" applyFont="1" applyFill="1" applyBorder="1" applyAlignment="1" applyProtection="1">
      <alignment horizontal="left" vertical="center" wrapText="1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167" fontId="29" fillId="0" borderId="27" xfId="2" applyNumberFormat="1" applyFont="1" applyFill="1" applyBorder="1" applyAlignment="1" applyProtection="1">
      <alignment horizontal="right" vertical="center" wrapText="1" indent="1"/>
    </xf>
    <xf numFmtId="0" fontId="30" fillId="0" borderId="0" xfId="0" applyFont="1" applyFill="1" applyAlignment="1" applyProtection="1">
      <alignment vertical="center" wrapText="1"/>
    </xf>
  </cellXfs>
  <cellStyles count="2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92D050"/>
  </sheetPr>
  <dimension ref="A1:D63"/>
  <sheetViews>
    <sheetView tabSelected="1" view="pageLayout" zoomScaleNormal="145" workbookViewId="0">
      <selection activeCell="C1" sqref="C1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84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195136322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23145936-4705056-1200000+490000</f>
        <v>17730880</v>
      </c>
    </row>
    <row r="11" spans="1:3" s="28" customFormat="1" ht="12" customHeight="1" x14ac:dyDescent="0.2">
      <c r="A11" s="32" t="s">
        <v>19</v>
      </c>
      <c r="B11" s="33" t="s">
        <v>20</v>
      </c>
      <c r="C11" s="35">
        <f>10500000+1946520</f>
        <v>12446520</v>
      </c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>
        <v>158991720</v>
      </c>
    </row>
    <row r="14" spans="1:3" s="28" customFormat="1" ht="12" customHeight="1" x14ac:dyDescent="0.2">
      <c r="A14" s="32" t="s">
        <v>25</v>
      </c>
      <c r="B14" s="33" t="s">
        <v>26</v>
      </c>
      <c r="C14" s="34">
        <f>2835000+3804538-1221150+132300</f>
        <v>5550688</v>
      </c>
    </row>
    <row r="15" spans="1:3" s="28" customFormat="1" ht="12" customHeight="1" x14ac:dyDescent="0.2">
      <c r="A15" s="32" t="s">
        <v>27</v>
      </c>
      <c r="B15" s="36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7"/>
    </row>
    <row r="17" spans="1:3" s="38" customFormat="1" ht="12" customHeight="1" x14ac:dyDescent="0.2">
      <c r="A17" s="32" t="s">
        <v>31</v>
      </c>
      <c r="B17" s="33" t="s">
        <v>32</v>
      </c>
      <c r="C17" s="34"/>
    </row>
    <row r="18" spans="1:3" s="38" customFormat="1" ht="12" customHeight="1" x14ac:dyDescent="0.2">
      <c r="A18" s="32" t="s">
        <v>33</v>
      </c>
      <c r="B18" s="33" t="s">
        <v>34</v>
      </c>
      <c r="C18" s="39"/>
    </row>
    <row r="19" spans="1:3" s="38" customFormat="1" ht="12" customHeight="1" thickBot="1" x14ac:dyDescent="0.25">
      <c r="A19" s="32" t="s">
        <v>35</v>
      </c>
      <c r="B19" s="36" t="s">
        <v>36</v>
      </c>
      <c r="C19" s="39">
        <v>416514</v>
      </c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27807178</v>
      </c>
    </row>
    <row r="21" spans="1:3" s="38" customFormat="1" ht="12" customHeight="1" x14ac:dyDescent="0.2">
      <c r="A21" s="32" t="s">
        <v>39</v>
      </c>
      <c r="B21" s="40" t="s">
        <v>40</v>
      </c>
      <c r="C21" s="34"/>
    </row>
    <row r="22" spans="1:3" s="38" customFormat="1" ht="12" customHeight="1" x14ac:dyDescent="0.2">
      <c r="A22" s="32" t="s">
        <v>41</v>
      </c>
      <c r="B22" s="33" t="s">
        <v>42</v>
      </c>
      <c r="C22" s="34"/>
    </row>
    <row r="23" spans="1:3" s="38" customFormat="1" ht="12" customHeight="1" x14ac:dyDescent="0.2">
      <c r="A23" s="32" t="s">
        <v>43</v>
      </c>
      <c r="B23" s="33" t="s">
        <v>44</v>
      </c>
      <c r="C23" s="34">
        <f>5485000+374405+5445044+16502729</f>
        <v>27807178</v>
      </c>
    </row>
    <row r="24" spans="1:3" s="38" customFormat="1" ht="12" customHeight="1" thickBot="1" x14ac:dyDescent="0.25">
      <c r="A24" s="32" t="s">
        <v>45</v>
      </c>
      <c r="B24" s="33" t="s">
        <v>46</v>
      </c>
      <c r="C24" s="34">
        <f>374405+16502729</f>
        <v>16877134</v>
      </c>
    </row>
    <row r="25" spans="1:3" s="38" customFormat="1" ht="12" customHeight="1" thickBot="1" x14ac:dyDescent="0.25">
      <c r="A25" s="41" t="s">
        <v>47</v>
      </c>
      <c r="B25" s="42" t="s">
        <v>48</v>
      </c>
      <c r="C25" s="43"/>
    </row>
    <row r="26" spans="1:3" s="38" customFormat="1" ht="12" customHeight="1" thickBot="1" x14ac:dyDescent="0.25">
      <c r="A26" s="41" t="s">
        <v>49</v>
      </c>
      <c r="B26" s="42" t="s">
        <v>50</v>
      </c>
      <c r="C26" s="27">
        <f>+C27+C28</f>
        <v>5095118</v>
      </c>
    </row>
    <row r="27" spans="1:3" s="38" customFormat="1" ht="12" customHeight="1" x14ac:dyDescent="0.2">
      <c r="A27" s="44" t="s">
        <v>51</v>
      </c>
      <c r="B27" s="45" t="s">
        <v>42</v>
      </c>
      <c r="C27" s="46"/>
    </row>
    <row r="28" spans="1:3" s="38" customFormat="1" ht="12" customHeight="1" x14ac:dyDescent="0.2">
      <c r="A28" s="44" t="s">
        <v>52</v>
      </c>
      <c r="B28" s="47" t="s">
        <v>53</v>
      </c>
      <c r="C28" s="48">
        <f>2665000+2430118</f>
        <v>5095118</v>
      </c>
    </row>
    <row r="29" spans="1:3" s="38" customFormat="1" ht="12" customHeight="1" thickBot="1" x14ac:dyDescent="0.25">
      <c r="A29" s="32" t="s">
        <v>54</v>
      </c>
      <c r="B29" s="49" t="s">
        <v>55</v>
      </c>
      <c r="C29" s="50">
        <v>2430118</v>
      </c>
    </row>
    <row r="30" spans="1:3" s="38" customFormat="1" ht="12" customHeight="1" thickBot="1" x14ac:dyDescent="0.25">
      <c r="A30" s="41" t="s">
        <v>56</v>
      </c>
      <c r="B30" s="42" t="s">
        <v>57</v>
      </c>
      <c r="C30" s="27">
        <f>+C31+C32+C33</f>
        <v>250000</v>
      </c>
    </row>
    <row r="31" spans="1:3" s="38" customFormat="1" ht="12" customHeight="1" x14ac:dyDescent="0.2">
      <c r="A31" s="44" t="s">
        <v>58</v>
      </c>
      <c r="B31" s="45" t="s">
        <v>59</v>
      </c>
      <c r="C31" s="46"/>
    </row>
    <row r="32" spans="1:3" s="38" customFormat="1" ht="12" customHeight="1" x14ac:dyDescent="0.2">
      <c r="A32" s="44" t="s">
        <v>60</v>
      </c>
      <c r="B32" s="47" t="s">
        <v>61</v>
      </c>
      <c r="C32" s="48"/>
    </row>
    <row r="33" spans="1:3" s="38" customFormat="1" ht="12" customHeight="1" thickBot="1" x14ac:dyDescent="0.25">
      <c r="A33" s="32" t="s">
        <v>62</v>
      </c>
      <c r="B33" s="49" t="s">
        <v>63</v>
      </c>
      <c r="C33" s="50">
        <v>250000</v>
      </c>
    </row>
    <row r="34" spans="1:3" s="28" customFormat="1" ht="12" customHeight="1" thickBot="1" x14ac:dyDescent="0.25">
      <c r="A34" s="41" t="s">
        <v>64</v>
      </c>
      <c r="B34" s="42" t="s">
        <v>65</v>
      </c>
      <c r="C34" s="43"/>
    </row>
    <row r="35" spans="1:3" s="28" customFormat="1" ht="12" customHeight="1" thickBot="1" x14ac:dyDescent="0.25">
      <c r="A35" s="41" t="s">
        <v>66</v>
      </c>
      <c r="B35" s="42" t="s">
        <v>67</v>
      </c>
      <c r="C35" s="51">
        <v>1200000</v>
      </c>
    </row>
    <row r="36" spans="1:3" s="28" customFormat="1" ht="12" customHeight="1" thickBot="1" x14ac:dyDescent="0.25">
      <c r="A36" s="19" t="s">
        <v>68</v>
      </c>
      <c r="B36" s="42" t="s">
        <v>69</v>
      </c>
      <c r="C36" s="52">
        <f>+C8+C20+C25+C26+C30+C34+C35</f>
        <v>229488618</v>
      </c>
    </row>
    <row r="37" spans="1:3" s="28" customFormat="1" ht="12" customHeight="1" thickBot="1" x14ac:dyDescent="0.25">
      <c r="A37" s="53" t="s">
        <v>70</v>
      </c>
      <c r="B37" s="42" t="s">
        <v>71</v>
      </c>
      <c r="C37" s="52">
        <f>+C38+C39+C40</f>
        <v>359249053</v>
      </c>
    </row>
    <row r="38" spans="1:3" s="28" customFormat="1" ht="12" customHeight="1" x14ac:dyDescent="0.2">
      <c r="A38" s="44" t="s">
        <v>72</v>
      </c>
      <c r="B38" s="45" t="s">
        <v>73</v>
      </c>
      <c r="C38" s="46">
        <v>418046</v>
      </c>
    </row>
    <row r="39" spans="1:3" s="28" customFormat="1" ht="12" customHeight="1" x14ac:dyDescent="0.2">
      <c r="A39" s="44" t="s">
        <v>74</v>
      </c>
      <c r="B39" s="47" t="s">
        <v>75</v>
      </c>
      <c r="C39" s="48"/>
    </row>
    <row r="40" spans="1:3" s="38" customFormat="1" ht="12" customHeight="1" thickBot="1" x14ac:dyDescent="0.25">
      <c r="A40" s="32" t="s">
        <v>76</v>
      </c>
      <c r="B40" s="49" t="s">
        <v>77</v>
      </c>
      <c r="C40" s="54">
        <f>291171179+10002440+128500+32617351+1706048+1956276+30648+3074400+310040-49073-1200000+11446758+2110440+633000+115500+1200000+3577500</f>
        <v>358831007</v>
      </c>
    </row>
    <row r="41" spans="1:3" s="38" customFormat="1" ht="15" customHeight="1" thickBot="1" x14ac:dyDescent="0.25">
      <c r="A41" s="53" t="s">
        <v>78</v>
      </c>
      <c r="B41" s="55" t="s">
        <v>79</v>
      </c>
      <c r="C41" s="56">
        <f>+C36+C37</f>
        <v>588737671</v>
      </c>
    </row>
    <row r="42" spans="1:3" s="38" customFormat="1" ht="15" customHeight="1" x14ac:dyDescent="0.2">
      <c r="A42" s="57"/>
      <c r="B42" s="58"/>
      <c r="C42" s="59"/>
    </row>
    <row r="43" spans="1:3" ht="13.5" thickBot="1" x14ac:dyDescent="0.25">
      <c r="A43" s="60"/>
      <c r="B43" s="61"/>
      <c r="C43" s="62"/>
    </row>
    <row r="44" spans="1:3" s="22" customFormat="1" ht="16.5" customHeight="1" thickBot="1" x14ac:dyDescent="0.25">
      <c r="A44" s="63"/>
      <c r="B44" s="64" t="s">
        <v>80</v>
      </c>
      <c r="C44" s="56"/>
    </row>
    <row r="45" spans="1:3" s="66" customFormat="1" ht="12" customHeight="1" thickBot="1" x14ac:dyDescent="0.25">
      <c r="A45" s="41" t="s">
        <v>13</v>
      </c>
      <c r="B45" s="42" t="s">
        <v>81</v>
      </c>
      <c r="C45" s="65">
        <f>SUM(C46:C50)</f>
        <v>578017167</v>
      </c>
    </row>
    <row r="46" spans="1:3" ht="12" customHeight="1" x14ac:dyDescent="0.2">
      <c r="A46" s="32" t="s">
        <v>15</v>
      </c>
      <c r="B46" s="40" t="s">
        <v>82</v>
      </c>
      <c r="C46" s="67">
        <f>252961952+7690498+26854054+1398400+30648+2520000+416250+3193542+242106+6730000-1000000</f>
        <v>301037450</v>
      </c>
    </row>
    <row r="47" spans="1:3" ht="12" customHeight="1" x14ac:dyDescent="0.2">
      <c r="A47" s="32" t="s">
        <v>17</v>
      </c>
      <c r="B47" s="33" t="s">
        <v>83</v>
      </c>
      <c r="C47" s="68">
        <f>59052747+1676942+5763297+307648+554400-41845+761502+3565+1460052+633000+1000000</f>
        <v>71171308</v>
      </c>
    </row>
    <row r="48" spans="1:3" ht="12" customHeight="1" x14ac:dyDescent="0.2">
      <c r="A48" s="32" t="s">
        <v>19</v>
      </c>
      <c r="B48" s="33" t="s">
        <v>84</v>
      </c>
      <c r="C48" s="69">
        <f>176076922+1300000+635000-59900+128500+977900+254400-29210+1490000-170000-294744+8729191+8620390+2110440+400000+115500+3577500+1946520</f>
        <v>205808409</v>
      </c>
    </row>
    <row r="49" spans="1:4" ht="12" customHeight="1" x14ac:dyDescent="0.2">
      <c r="A49" s="32" t="s">
        <v>21</v>
      </c>
      <c r="B49" s="33" t="s">
        <v>85</v>
      </c>
      <c r="C49" s="68"/>
    </row>
    <row r="50" spans="1:4" ht="12" customHeight="1" thickBot="1" x14ac:dyDescent="0.25">
      <c r="A50" s="32" t="s">
        <v>23</v>
      </c>
      <c r="B50" s="33" t="s">
        <v>86</v>
      </c>
      <c r="C50" s="68"/>
    </row>
    <row r="51" spans="1:4" ht="12" customHeight="1" thickBot="1" x14ac:dyDescent="0.25">
      <c r="A51" s="41" t="s">
        <v>37</v>
      </c>
      <c r="B51" s="42" t="s">
        <v>87</v>
      </c>
      <c r="C51" s="65">
        <f>SUM(C52:C54)</f>
        <v>10720504</v>
      </c>
    </row>
    <row r="52" spans="1:4" s="66" customFormat="1" ht="12" customHeight="1" x14ac:dyDescent="0.2">
      <c r="A52" s="32" t="s">
        <v>39</v>
      </c>
      <c r="B52" s="40" t="s">
        <v>88</v>
      </c>
      <c r="C52" s="67">
        <f>3155260+59900+973976+29210+310040+2665000+170000+2430118+127000-400000+1200000</f>
        <v>10720504</v>
      </c>
    </row>
    <row r="53" spans="1:4" ht="12" customHeight="1" x14ac:dyDescent="0.2">
      <c r="A53" s="32" t="s">
        <v>41</v>
      </c>
      <c r="B53" s="33" t="s">
        <v>89</v>
      </c>
      <c r="C53" s="68"/>
    </row>
    <row r="54" spans="1:4" ht="12" customHeight="1" x14ac:dyDescent="0.2">
      <c r="A54" s="32" t="s">
        <v>43</v>
      </c>
      <c r="B54" s="33" t="s">
        <v>90</v>
      </c>
      <c r="C54" s="68"/>
    </row>
    <row r="55" spans="1:4" ht="12" customHeight="1" thickBot="1" x14ac:dyDescent="0.25">
      <c r="A55" s="32" t="s">
        <v>45</v>
      </c>
      <c r="B55" s="33" t="s">
        <v>91</v>
      </c>
      <c r="C55" s="68"/>
    </row>
    <row r="56" spans="1:4" ht="15" customHeight="1" thickBot="1" x14ac:dyDescent="0.25">
      <c r="A56" s="41" t="s">
        <v>47</v>
      </c>
      <c r="B56" s="42" t="s">
        <v>92</v>
      </c>
      <c r="C56" s="70"/>
    </row>
    <row r="57" spans="1:4" ht="13.5" thickBot="1" x14ac:dyDescent="0.25">
      <c r="A57" s="41" t="s">
        <v>49</v>
      </c>
      <c r="B57" s="71" t="s">
        <v>93</v>
      </c>
      <c r="C57" s="65">
        <f>+C45+C51+C56</f>
        <v>588737671</v>
      </c>
    </row>
    <row r="58" spans="1:4" ht="15" customHeight="1" thickBot="1" x14ac:dyDescent="0.25">
      <c r="C58" s="73"/>
    </row>
    <row r="59" spans="1:4" ht="14.25" customHeight="1" thickBot="1" x14ac:dyDescent="0.25">
      <c r="A59" s="74" t="s">
        <v>94</v>
      </c>
      <c r="B59" s="75"/>
      <c r="C59" s="76">
        <v>115.8</v>
      </c>
    </row>
    <row r="60" spans="1:4" ht="13.5" thickBot="1" x14ac:dyDescent="0.25">
      <c r="A60" s="74" t="s">
        <v>95</v>
      </c>
      <c r="B60" s="75"/>
      <c r="C60" s="77">
        <v>4</v>
      </c>
    </row>
    <row r="61" spans="1:4" ht="13.5" thickBot="1" x14ac:dyDescent="0.25">
      <c r="A61" s="74" t="s">
        <v>96</v>
      </c>
      <c r="B61" s="75"/>
      <c r="C61" s="77">
        <v>61</v>
      </c>
      <c r="D61" s="78"/>
    </row>
    <row r="62" spans="1:4" ht="13.5" thickBot="1" x14ac:dyDescent="0.25">
      <c r="A62" s="79" t="s">
        <v>97</v>
      </c>
      <c r="B62" s="80"/>
      <c r="C62" s="77">
        <v>5</v>
      </c>
    </row>
    <row r="63" spans="1:4" ht="13.5" thickBot="1" x14ac:dyDescent="0.25">
      <c r="A63" s="81" t="s">
        <v>98</v>
      </c>
      <c r="B63" s="82"/>
      <c r="C63" s="83">
        <v>2</v>
      </c>
      <c r="D63" s="78"/>
    </row>
  </sheetData>
  <sheetProtection formatCells="0"/>
  <mergeCells count="2">
    <mergeCell ref="A62:B62"/>
    <mergeCell ref="A63:B6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&amp;R23. melléklet a 30/2017.(XI.30.)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2017-12-04T10:58:12Z</dcterms:created>
  <dcterms:modified xsi:type="dcterms:W3CDTF">2017-12-04T10:58:12Z</dcterms:modified>
</cp:coreProperties>
</file>