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" yWindow="-15" windowWidth="15435" windowHeight="8250" tabRatio="602" activeTab="4"/>
  </bookViews>
  <sheets>
    <sheet name="1" sheetId="3" r:id="rId1"/>
    <sheet name="2" sheetId="17" r:id="rId2"/>
    <sheet name="3" sheetId="6" r:id="rId3"/>
    <sheet name="4-5" sheetId="25" r:id="rId4"/>
    <sheet name="6." sheetId="7" r:id="rId5"/>
    <sheet name="7." sheetId="15" r:id="rId6"/>
    <sheet name="8." sheetId="23" r:id="rId7"/>
    <sheet name="9." sheetId="2" r:id="rId8"/>
    <sheet name="10" sheetId="22" r:id="rId9"/>
    <sheet name="11." sheetId="20" r:id="rId10"/>
    <sheet name="12-13" sheetId="14" r:id="rId11"/>
    <sheet name="14." sheetId="12" r:id="rId12"/>
    <sheet name="15" sheetId="21" r:id="rId13"/>
  </sheets>
  <definedNames>
    <definedName name="_xlnm.Print_Area" localSheetId="8">'10'!$A$2:$H$20</definedName>
    <definedName name="_xlnm.Print_Area" localSheetId="9">'11.'!$A$1:$J$34</definedName>
    <definedName name="_xlnm.Print_Area" localSheetId="10">'12-13'!$A$2:$E$27</definedName>
    <definedName name="_xlnm.Print_Area" localSheetId="11">'14.'!$A$1:$G$15</definedName>
    <definedName name="_xlnm.Print_Area" localSheetId="12">'15'!$A$1:$F$31</definedName>
    <definedName name="_xlnm.Print_Area" localSheetId="1">'2'!$A$1:$F$31</definedName>
    <definedName name="_xlnm.Print_Area" localSheetId="3">'4-5'!$A$1:$H$25</definedName>
    <definedName name="_xlnm.Print_Area" localSheetId="4">'6.'!$A$1:$C$12</definedName>
  </definedNames>
  <calcPr calcId="124519"/>
</workbook>
</file>

<file path=xl/calcChain.xml><?xml version="1.0" encoding="utf-8"?>
<calcChain xmlns="http://schemas.openxmlformats.org/spreadsheetml/2006/main">
  <c r="G13" i="12"/>
  <c r="G9"/>
  <c r="G10"/>
  <c r="G11"/>
  <c r="G12"/>
  <c r="G7"/>
  <c r="N12" i="2"/>
  <c r="M12"/>
  <c r="L12"/>
  <c r="K12"/>
  <c r="K15" s="1"/>
  <c r="J12"/>
  <c r="I12"/>
  <c r="I15" s="1"/>
  <c r="H12"/>
  <c r="G12"/>
  <c r="G15" s="1"/>
  <c r="F12"/>
  <c r="E12"/>
  <c r="E15" s="1"/>
  <c r="D12"/>
  <c r="C12"/>
  <c r="C15" s="1"/>
  <c r="C14"/>
  <c r="N8"/>
  <c r="N15" s="1"/>
  <c r="M8"/>
  <c r="L8"/>
  <c r="K8"/>
  <c r="J8"/>
  <c r="J15" s="1"/>
  <c r="I8"/>
  <c r="H8"/>
  <c r="H15" s="1"/>
  <c r="G8"/>
  <c r="F8"/>
  <c r="E8"/>
  <c r="D8"/>
  <c r="O8" s="1"/>
  <c r="C8"/>
  <c r="E19" i="22"/>
  <c r="C19" s="1"/>
  <c r="E18"/>
  <c r="E17"/>
  <c r="C17" s="1"/>
  <c r="E16"/>
  <c r="E15"/>
  <c r="E14"/>
  <c r="E13"/>
  <c r="E12"/>
  <c r="E11"/>
  <c r="E10"/>
  <c r="E9"/>
  <c r="E20" s="1"/>
  <c r="E8"/>
  <c r="G16"/>
  <c r="G19"/>
  <c r="G18"/>
  <c r="C18" s="1"/>
  <c r="G17"/>
  <c r="G15"/>
  <c r="G14"/>
  <c r="G13"/>
  <c r="G12"/>
  <c r="G11"/>
  <c r="G10"/>
  <c r="G9"/>
  <c r="G20" s="1"/>
  <c r="G8"/>
  <c r="O9" i="2"/>
  <c r="O11"/>
  <c r="O19" i="23"/>
  <c r="O20"/>
  <c r="O21"/>
  <c r="K22"/>
  <c r="M22"/>
  <c r="N22"/>
  <c r="J22"/>
  <c r="D22"/>
  <c r="E22"/>
  <c r="N17" i="2"/>
  <c r="F22" i="23"/>
  <c r="G22"/>
  <c r="H22"/>
  <c r="C22"/>
  <c r="I19"/>
  <c r="I20"/>
  <c r="I7"/>
  <c r="L7"/>
  <c r="O7"/>
  <c r="F17" i="2"/>
  <c r="C17"/>
  <c r="D17"/>
  <c r="G17"/>
  <c r="G23" s="1"/>
  <c r="I17"/>
  <c r="K17"/>
  <c r="K23" s="1"/>
  <c r="M17"/>
  <c r="E17"/>
  <c r="E23" s="1"/>
  <c r="H17"/>
  <c r="J17"/>
  <c r="J23" s="1"/>
  <c r="L17"/>
  <c r="F7" i="21"/>
  <c r="E8"/>
  <c r="E9"/>
  <c r="F9"/>
  <c r="F22"/>
  <c r="C10" i="22"/>
  <c r="C12"/>
  <c r="C14"/>
  <c r="C16"/>
  <c r="C8"/>
  <c r="D10" i="6"/>
  <c r="D11"/>
  <c r="D12"/>
  <c r="D13"/>
  <c r="D9"/>
  <c r="D31" i="17"/>
  <c r="E31"/>
  <c r="D29"/>
  <c r="E29"/>
  <c r="F20"/>
  <c r="D27" i="6"/>
  <c r="D14"/>
  <c r="F27" i="17"/>
  <c r="D26" i="6"/>
  <c r="C25" i="17"/>
  <c r="C17"/>
  <c r="C15"/>
  <c r="C8"/>
  <c r="F8"/>
  <c r="D7" i="15"/>
  <c r="C26" i="6"/>
  <c r="C18" s="1"/>
  <c r="C36" s="1"/>
  <c r="I21" i="23"/>
  <c r="L21"/>
  <c r="C8" i="6"/>
  <c r="E12" i="25"/>
  <c r="F11" i="17"/>
  <c r="H9" i="22"/>
  <c r="H10"/>
  <c r="H11"/>
  <c r="H12"/>
  <c r="H13"/>
  <c r="H14"/>
  <c r="H15"/>
  <c r="H16"/>
  <c r="H17"/>
  <c r="H18"/>
  <c r="H19"/>
  <c r="H8"/>
  <c r="D20"/>
  <c r="O22" i="2"/>
  <c r="O20"/>
  <c r="O19"/>
  <c r="O21"/>
  <c r="O18"/>
  <c r="M23"/>
  <c r="D23"/>
  <c r="F23"/>
  <c r="H23"/>
  <c r="I23"/>
  <c r="L23"/>
  <c r="C27" i="14"/>
  <c r="D27"/>
  <c r="C13" i="25"/>
  <c r="E24"/>
  <c r="E25"/>
  <c r="D25"/>
  <c r="C25"/>
  <c r="E10"/>
  <c r="O10" i="2"/>
  <c r="O13"/>
  <c r="G8" i="12"/>
  <c r="I12" i="23"/>
  <c r="L12"/>
  <c r="I8"/>
  <c r="I9"/>
  <c r="L9"/>
  <c r="O9"/>
  <c r="I10"/>
  <c r="L10"/>
  <c r="O10"/>
  <c r="I11"/>
  <c r="L11"/>
  <c r="O11"/>
  <c r="I13"/>
  <c r="L13"/>
  <c r="O13"/>
  <c r="I14"/>
  <c r="L14"/>
  <c r="O14"/>
  <c r="I15"/>
  <c r="L15"/>
  <c r="O15"/>
  <c r="I16"/>
  <c r="L16"/>
  <c r="O16"/>
  <c r="I17"/>
  <c r="L17"/>
  <c r="O17"/>
  <c r="I18"/>
  <c r="L18"/>
  <c r="O18"/>
  <c r="L19"/>
  <c r="L20"/>
  <c r="F12" i="17"/>
  <c r="F13"/>
  <c r="F14"/>
  <c r="F16"/>
  <c r="F18"/>
  <c r="F19"/>
  <c r="F26"/>
  <c r="C27" i="6"/>
  <c r="D8" i="17"/>
  <c r="D7"/>
  <c r="E8"/>
  <c r="E7"/>
  <c r="F20" i="22"/>
  <c r="F10" i="15"/>
  <c r="N23" i="2"/>
  <c r="G9" i="20"/>
  <c r="G10"/>
  <c r="G11"/>
  <c r="G12"/>
  <c r="G13"/>
  <c r="G14"/>
  <c r="G17"/>
  <c r="G18"/>
  <c r="G19"/>
  <c r="G20"/>
  <c r="G21"/>
  <c r="G22"/>
  <c r="G23"/>
  <c r="G24"/>
  <c r="G25"/>
  <c r="G26"/>
  <c r="G27"/>
  <c r="G28"/>
  <c r="G29"/>
  <c r="G30"/>
  <c r="G31"/>
  <c r="G32"/>
  <c r="G33"/>
  <c r="G8"/>
  <c r="D15"/>
  <c r="D16"/>
  <c r="D34"/>
  <c r="E15"/>
  <c r="E16"/>
  <c r="E34"/>
  <c r="F15"/>
  <c r="F16"/>
  <c r="F34"/>
  <c r="C15"/>
  <c r="O16" i="2"/>
  <c r="F9" i="17"/>
  <c r="F10"/>
  <c r="F11" i="15"/>
  <c r="F18"/>
  <c r="F26"/>
  <c r="F9"/>
  <c r="C16" i="20"/>
  <c r="C34"/>
  <c r="F7" i="15"/>
  <c r="F8"/>
  <c r="C14" i="6"/>
  <c r="H20" i="22"/>
  <c r="D10" i="25"/>
  <c r="O14" i="2"/>
  <c r="D6" i="17"/>
  <c r="F17"/>
  <c r="D9" i="15"/>
  <c r="E6" i="17"/>
  <c r="F25"/>
  <c r="E21"/>
  <c r="D18" i="15"/>
  <c r="F15" i="17"/>
  <c r="D11" i="15"/>
  <c r="C7" i="17"/>
  <c r="C6"/>
  <c r="C29"/>
  <c r="C31"/>
  <c r="C21"/>
  <c r="F21"/>
  <c r="D20" i="15"/>
  <c r="D21" i="17"/>
  <c r="D19" i="15"/>
  <c r="D30" i="17"/>
  <c r="C10" i="25"/>
  <c r="D18" i="6"/>
  <c r="D36" s="1"/>
  <c r="D37"/>
  <c r="G15" i="20"/>
  <c r="F7" i="17"/>
  <c r="F6"/>
  <c r="F29"/>
  <c r="F31"/>
  <c r="L15" i="2"/>
  <c r="M15"/>
  <c r="F15"/>
  <c r="F31" i="21"/>
  <c r="G16" i="20"/>
  <c r="G34"/>
  <c r="O12" i="23"/>
  <c r="L8"/>
  <c r="L22"/>
  <c r="I22"/>
  <c r="O8"/>
  <c r="D8" i="6"/>
  <c r="D12" i="15"/>
  <c r="O22" i="23"/>
  <c r="F12" i="15" l="1"/>
  <c r="F16" s="1"/>
  <c r="F27" s="1"/>
  <c r="O12" i="2"/>
  <c r="D15"/>
  <c r="D14" i="15"/>
  <c r="D16" s="1"/>
  <c r="D27" s="1"/>
  <c r="F28" s="1"/>
  <c r="D38" i="6"/>
  <c r="C37"/>
  <c r="C38" s="1"/>
  <c r="O17" i="2"/>
  <c r="O23" s="1"/>
  <c r="C9" i="22"/>
  <c r="C11"/>
  <c r="C13"/>
  <c r="C15"/>
  <c r="D22" i="15"/>
  <c r="O15" i="2"/>
  <c r="C23"/>
  <c r="C24" s="1"/>
  <c r="D24" s="1"/>
  <c r="E24" s="1"/>
  <c r="F24" s="1"/>
  <c r="G24" s="1"/>
  <c r="H24" s="1"/>
  <c r="I24" s="1"/>
  <c r="J24" s="1"/>
  <c r="K24" s="1"/>
  <c r="L24" s="1"/>
  <c r="M24" s="1"/>
  <c r="N24" s="1"/>
  <c r="D13" i="15"/>
  <c r="C20" i="22" l="1"/>
  <c r="O24" i="2"/>
</calcChain>
</file>

<file path=xl/sharedStrings.xml><?xml version="1.0" encoding="utf-8"?>
<sst xmlns="http://schemas.openxmlformats.org/spreadsheetml/2006/main" count="517" uniqueCount="325">
  <si>
    <t>Összesen</t>
  </si>
  <si>
    <t>Munkaadókat terhelő járulékok</t>
  </si>
  <si>
    <t>Kiadások összesen:</t>
  </si>
  <si>
    <t>Önkorm.össz.</t>
  </si>
  <si>
    <t>Személyi juttatások</t>
  </si>
  <si>
    <t>Működési kiadások</t>
  </si>
  <si>
    <t>Bevétel megnevezése</t>
  </si>
  <si>
    <t>Összesen:</t>
  </si>
  <si>
    <t>Megnevezés</t>
  </si>
  <si>
    <t>1.</t>
  </si>
  <si>
    <t>5.</t>
  </si>
  <si>
    <t>6.</t>
  </si>
  <si>
    <t>7.</t>
  </si>
  <si>
    <t>8.</t>
  </si>
  <si>
    <t>2.</t>
  </si>
  <si>
    <t>3.</t>
  </si>
  <si>
    <t>4.</t>
  </si>
  <si>
    <t>9.</t>
  </si>
  <si>
    <t>10.</t>
  </si>
  <si>
    <t>11.</t>
  </si>
  <si>
    <t>12.</t>
  </si>
  <si>
    <t>13.</t>
  </si>
  <si>
    <t>Ssz.</t>
  </si>
  <si>
    <t>Cím megnevezése</t>
  </si>
  <si>
    <t>Felújítás megnevezése</t>
  </si>
  <si>
    <t>Felújítási előirányzat</t>
  </si>
  <si>
    <t>ezer forint</t>
  </si>
  <si>
    <t>Cím</t>
  </si>
  <si>
    <t>Kedvezményezett</t>
  </si>
  <si>
    <t>Jogcím</t>
  </si>
  <si>
    <t>Adóeleng.%-a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</si>
  <si>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</si>
  <si>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</si>
  <si>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</si>
  <si>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</si>
  <si>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</si>
  <si>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</si>
  <si>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</si>
  <si>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</si>
  <si>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</si>
  <si>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</si>
  <si>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</si>
  <si>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</si>
  <si>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Október </t>
  </si>
  <si>
    <t>Bevételek</t>
  </si>
  <si>
    <t>Bevételek összesen</t>
  </si>
  <si>
    <t>Kiadások</t>
  </si>
  <si>
    <t>Intézményfinansz.</t>
  </si>
  <si>
    <t>Beruházások</t>
  </si>
  <si>
    <t>Egyéb felhalm.kiad.</t>
  </si>
  <si>
    <t>Tartalék felhaszn.</t>
  </si>
  <si>
    <t>Egyenleg /záró pénze./</t>
  </si>
  <si>
    <t>Működési bevételek</t>
  </si>
  <si>
    <t>Ellátottak pénzbeli juttatásai</t>
  </si>
  <si>
    <t>Adóeleng. összege</t>
  </si>
  <si>
    <t>Felhalm.kiadási előir.</t>
  </si>
  <si>
    <t>Támogatott cél</t>
  </si>
  <si>
    <t>Kiemelt előirányzat</t>
  </si>
  <si>
    <t>Dologi kiadások</t>
  </si>
  <si>
    <t>Működési célú támogatás összesen:</t>
  </si>
  <si>
    <t>Időszak</t>
  </si>
  <si>
    <t>Összes finansz.</t>
  </si>
  <si>
    <t>Bér- és járulék lev.</t>
  </si>
  <si>
    <t>Felújítások</t>
  </si>
  <si>
    <t>Felhalmozási bevételek</t>
  </si>
  <si>
    <t>*A részmunkaidősök létszáma átszámítva 8 órásra</t>
  </si>
  <si>
    <t>Tevékenység jellege</t>
  </si>
  <si>
    <t>Közhatalmi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</si>
  <si>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</si>
  <si>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</si>
  <si>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</si>
  <si>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</si>
  <si>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</si>
  <si>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</si>
  <si>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</si>
  <si>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</si>
  <si>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</si>
  <si>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Tartalékok összesen</t>
  </si>
  <si>
    <t>1</t>
  </si>
  <si>
    <t>2</t>
  </si>
  <si>
    <t>9</t>
  </si>
  <si>
    <t>10</t>
  </si>
  <si>
    <t>11</t>
  </si>
  <si>
    <t>12</t>
  </si>
  <si>
    <t>24</t>
  </si>
  <si>
    <t>25</t>
  </si>
  <si>
    <t>J</t>
  </si>
  <si>
    <t>Előirányzatok (e Ft-ban)</t>
  </si>
  <si>
    <t>Bevételi</t>
  </si>
  <si>
    <t>Közvetett támogatások</t>
  </si>
  <si>
    <t>Összeg (ezer Ft)</t>
  </si>
  <si>
    <t>Címrend</t>
  </si>
  <si>
    <t>adatok ezer forintban</t>
  </si>
  <si>
    <t>Teljes munkaidős (fő)</t>
  </si>
  <si>
    <t>Részmunkaidős*(fő)</t>
  </si>
  <si>
    <t>Közvetlen és közvetett támogatások</t>
  </si>
  <si>
    <t xml:space="preserve"> Európai Uniós projektek bevételei és kiadásai</t>
  </si>
  <si>
    <t>ezer Ft</t>
  </si>
  <si>
    <t>Kiadási</t>
  </si>
  <si>
    <t>közalkalmazott</t>
  </si>
  <si>
    <t>munka törvénykönyve alá tart.</t>
  </si>
  <si>
    <t>Önkormányzat</t>
  </si>
  <si>
    <t>Közhatalmi bevételek</t>
  </si>
  <si>
    <t>Felhalmozási célú támogatásértékű bevételek</t>
  </si>
  <si>
    <t>Felhalmozási célú pénzeszköz átvétel áht. kiv.</t>
  </si>
  <si>
    <t>Közmunka foglalkoztatottak  (8 órásra átszámítva)</t>
  </si>
  <si>
    <t>Az önkormányzat felhalmozási kiadásai és tartalékai</t>
  </si>
  <si>
    <t>Munkaadókat terh. jár.és szoc.hj.adó</t>
  </si>
  <si>
    <t>Egyéb műk.célú kiadások</t>
  </si>
  <si>
    <t>Intézményi beruházások összesen:</t>
  </si>
  <si>
    <t>Intézményi beruházási kiadás megnevezése</t>
  </si>
  <si>
    <t>Egyéb felhalmozási célú kiadások</t>
  </si>
  <si>
    <t>fő</t>
  </si>
  <si>
    <t>Helyi adók</t>
  </si>
  <si>
    <t>Tárgyév</t>
  </si>
  <si>
    <t>Osztalékok, koncessziós díjak</t>
  </si>
  <si>
    <t>Tárgyi eszk.,ingatlanok, vagyoni é.jogok ért.</t>
  </si>
  <si>
    <t>Részvények, részesedések értékesítése</t>
  </si>
  <si>
    <t>Vállalat értékesítés, privatizáció</t>
  </si>
  <si>
    <t>Saját bevételek összesen:</t>
  </si>
  <si>
    <t>Előző években keletkezett, tárgyévet terh.köt.</t>
  </si>
  <si>
    <t>Felvett, átvállalt hitel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</si>
  <si>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</si>
  <si>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</si>
  <si>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</si>
  <si>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</si>
  <si>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</si>
  <si>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</si>
  <si>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Felvett, átvállalt kölcsön és annak tőketartozása</t>
  </si>
  <si>
    <t>Fizetési kötelezettség összesen:</t>
  </si>
  <si>
    <t>Fizetési kötelezettséggel csökkentett saját bevétel</t>
  </si>
  <si>
    <t>Díjak, pótlékok, bírságok</t>
  </si>
  <si>
    <t>Saját bevételek 50 %-a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</si>
  <si>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</si>
  <si>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</si>
  <si>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</si>
  <si>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I.1.bd) Közutak fenntartásának támogatása</t>
  </si>
  <si>
    <t>III.3.c (1) szociális étkeztetés</t>
  </si>
  <si>
    <t>Kapott támogatás összesen:</t>
  </si>
  <si>
    <t>Feladatok</t>
  </si>
  <si>
    <t>megnevezés</t>
  </si>
  <si>
    <t>Összes bevétel</t>
  </si>
  <si>
    <t>Közutak, hidak, alagutak üzemeltetése, fenntartása</t>
  </si>
  <si>
    <t>Zöldterületkezelés</t>
  </si>
  <si>
    <t>Közvilágítás</t>
  </si>
  <si>
    <t>Város-, községgazdálkodási m.n.s. szolgáltatások</t>
  </si>
  <si>
    <t>Közmunka</t>
  </si>
  <si>
    <t>Kötelező feladatok összesen:</t>
  </si>
  <si>
    <t>Összes kiadás</t>
  </si>
  <si>
    <t>K</t>
  </si>
  <si>
    <t>L</t>
  </si>
  <si>
    <t>M</t>
  </si>
  <si>
    <t>N</t>
  </si>
  <si>
    <t>Átutalás</t>
  </si>
  <si>
    <t>Mutató</t>
  </si>
  <si>
    <t xml:space="preserve"> I. A HELYI ÖNKORMÁNYZATOK MŰKÖDÉSÉNEK ÁLTALÁNOS TÁMOGATÁSA</t>
  </si>
  <si>
    <t>I.1.b) - V. Támogatás összesen - beszámítás után</t>
  </si>
  <si>
    <t>I.1.ba) - V. A zöldterület-gazdálkodással kapcsolatos feladatok ellátásának támogatása - beszámítás után</t>
  </si>
  <si>
    <t>I.1.bd) - V. Közutak fenntartásának támogatása - beszámítás után</t>
  </si>
  <si>
    <t>I.1.c) Egyéb önkormányzati feladatok támogatása</t>
  </si>
  <si>
    <t>V. Info Beszámítás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</si>
  <si>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</si>
  <si>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</si>
  <si>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</si>
  <si>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Ft</t>
  </si>
  <si>
    <t>Menny.egys.</t>
  </si>
  <si>
    <r>
      <t xml:space="preserve">IV.1.d Települési önkormányzatok támogatása a nyilvános </t>
    </r>
    <r>
      <rPr>
        <b/>
        <sz val="10"/>
        <rFont val="Times New Roman"/>
        <family val="1"/>
        <charset val="238"/>
      </rPr>
      <t>könyvtári</t>
    </r>
    <r>
      <rPr>
        <sz val="10"/>
        <rFont val="Times New Roman"/>
        <family val="1"/>
        <charset val="238"/>
      </rPr>
      <t xml:space="preserve"> ellátási és a </t>
    </r>
    <r>
      <rPr>
        <b/>
        <sz val="10"/>
        <rFont val="Times New Roman"/>
        <family val="1"/>
        <charset val="238"/>
      </rPr>
      <t>közművelődési</t>
    </r>
    <r>
      <rPr>
        <sz val="10"/>
        <rFont val="Times New Roman"/>
        <family val="1"/>
        <charset val="238"/>
      </rPr>
      <t xml:space="preserve"> feladatokhoz</t>
    </r>
  </si>
  <si>
    <t>Működési költségvetési bevételek</t>
  </si>
  <si>
    <t>I.</t>
  </si>
  <si>
    <t>Működési célú támogatások Áht.-on belülről</t>
  </si>
  <si>
    <t>Önkormányzatok működési támogatásai</t>
  </si>
  <si>
    <t>Települési önkormányzatok egyes köznevelési feladatainak támogatása</t>
  </si>
  <si>
    <t>Helyi önkormányzatok működésének általános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</si>
  <si>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</si>
  <si>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</si>
  <si>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</si>
  <si>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II.</t>
  </si>
  <si>
    <t>Adók</t>
  </si>
  <si>
    <t>III.</t>
  </si>
  <si>
    <t>Ellátási díjak</t>
  </si>
  <si>
    <t>Egyéb működési bevételek</t>
  </si>
  <si>
    <t xml:space="preserve">IV. </t>
  </si>
  <si>
    <t>FELHALMOZÁSI KÖLTSÉGVETÉSI BEVÉTELEK</t>
  </si>
  <si>
    <t>V.</t>
  </si>
  <si>
    <t>Felhalmozási célú támogatások Áht.-on belülről</t>
  </si>
  <si>
    <t>VI.</t>
  </si>
  <si>
    <t>VII.</t>
  </si>
  <si>
    <t>Felhalmozási célú átvett pénzeszközök</t>
  </si>
  <si>
    <t>MŰKÖDÉSI FINANSZÍROZÁSI BEVÉTELEK</t>
  </si>
  <si>
    <t>Költségvetési maradvány, vállalkozási maradvány</t>
  </si>
  <si>
    <t>Irányító szervi támogatásként folyósított támogatás fizetési szlán történő jóváírása</t>
  </si>
  <si>
    <t>FELHALMOZÁSI FINANSZÍROZÁSI BEVÉTELEK</t>
  </si>
  <si>
    <t>BEVÉTELEK ÖSSZESEN</t>
  </si>
  <si>
    <t>BEVÉTELEK MINDÖSSZESEN</t>
  </si>
  <si>
    <t>Irányító szervi támogatás miatti korrekció</t>
  </si>
  <si>
    <t>MŰKÖDÉSI KÖLTSÉGVETÉSI KIADÁSOK</t>
  </si>
  <si>
    <t>VIII.</t>
  </si>
  <si>
    <t>Munkaadókat terhelő jár. és szoc.hj.adó</t>
  </si>
  <si>
    <t>IV.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</si>
  <si>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</si>
  <si>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</si>
  <si>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</si>
  <si>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</si>
  <si>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</si>
  <si>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</si>
  <si>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</si>
  <si>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</si>
  <si>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</si>
  <si>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</si>
  <si>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Irányító szervi támogatásként folyósított tám.kiutalása</t>
  </si>
  <si>
    <t>FELHALMOZÁSI FINANSZÍROZÁSI KIADÁSOK</t>
  </si>
  <si>
    <t>KIADÁSOK ÖSSZESEN</t>
  </si>
  <si>
    <t>KIADÁSOK  MINDÖSSZESEN</t>
  </si>
  <si>
    <t>I.1.bb) - V. Közvilágítás fenntartásának támogatása - beszámítás után</t>
  </si>
  <si>
    <t>I.1.c) - V. Egyéb önkormányzati feladatok támogatása - beszámítás után</t>
  </si>
  <si>
    <t>Állami támogatás -beszámítás</t>
  </si>
  <si>
    <t>Polgármester</t>
  </si>
  <si>
    <t>Szociális étkeztetés</t>
  </si>
  <si>
    <t>Működési költségvetési bevétel</t>
  </si>
  <si>
    <t>Választott tisztségviselők</t>
  </si>
  <si>
    <t>Önkormányzat működési támogatása</t>
  </si>
  <si>
    <t>Egyéb működési célú támogatások bev. áht-on belülről</t>
  </si>
  <si>
    <t>Működési költségvetési kiadás</t>
  </si>
  <si>
    <t>Működési költségvetési bevételek összesen:</t>
  </si>
  <si>
    <t>Működési költségvetési kiadások összesen:</t>
  </si>
  <si>
    <t>Működési költségvetési egyenleg</t>
  </si>
  <si>
    <t>Működési célú pénzeszköz átvétel áht-on kivülről</t>
  </si>
  <si>
    <t>Működési finanszírozási bevételek</t>
  </si>
  <si>
    <t>(irányító szervi támogatás korrekciójával)</t>
  </si>
  <si>
    <t>Működési finanszírozási kiadások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</si>
  <si>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</si>
  <si>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</si>
  <si>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</si>
  <si>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</si>
  <si>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célú költségvetési bevételek összesen:</t>
  </si>
  <si>
    <t xml:space="preserve">Felújítások </t>
  </si>
  <si>
    <t xml:space="preserve">Egyéb felhalmozási kiadások 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</si>
  <si>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</si>
  <si>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</si>
  <si>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</si>
  <si>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</si>
  <si>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</si>
  <si>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</si>
  <si>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Egyéb műk.c.tám.áht-on belülről</t>
  </si>
  <si>
    <t>Önkorm.működési támogatása</t>
  </si>
  <si>
    <t>Működési c. átvett pe.áht-on kivülről</t>
  </si>
  <si>
    <t>Költségvetési hiány/többlet részletezése, finanszírozása</t>
  </si>
  <si>
    <t>Kiadás/bevétel megnevezése</t>
  </si>
  <si>
    <t>Bevétel</t>
  </si>
  <si>
    <t>Kiadás</t>
  </si>
  <si>
    <t>Többlet</t>
  </si>
  <si>
    <t>Hiány</t>
  </si>
  <si>
    <t>Finanszírozás belső forrásból</t>
  </si>
  <si>
    <t>Belső forrás összesen:</t>
  </si>
  <si>
    <t>A hiány teljes összege belső forrásból finanszírozható, külső forrás tervezése nem szükséges</t>
  </si>
  <si>
    <t>Működési költségvetési  kiadás</t>
  </si>
  <si>
    <t>2/1</t>
  </si>
  <si>
    <t>Költségvetési maradvány alakulása</t>
  </si>
  <si>
    <t xml:space="preserve"> III. A TELEPÜLÉSI ÖNKORMÁNYZATOK SZOCIÁLIS, GYERMEKJÓLÉTI ÉS GYERMEKÉTKEZTETÉSI FELADATAINAK TÁMOGATÁSA</t>
  </si>
  <si>
    <t>III.2. Települési önkormányzatok szociális feladatainak  egyéb támogatása</t>
  </si>
  <si>
    <t xml:space="preserve"> II. A TELEPÜLÉSI ÖNKORM. EGYES KÖZNEVELÉSI FELADATAINAK TÁMOGATÁSA</t>
  </si>
  <si>
    <t>Települési önkormányzatok szociális, gyermekjóléti és gyermekétk. fel. tám.</t>
  </si>
  <si>
    <t>Pü. lízing tőkerész törlesztésére telj.kiadások</t>
  </si>
  <si>
    <t>Pü.lízing tőkerész törlesztésére telj.kiadások</t>
  </si>
  <si>
    <t>35</t>
  </si>
  <si>
    <t xml:space="preserve"> Tervezett költségvetési maradvány</t>
  </si>
  <si>
    <t xml:space="preserve">              </t>
  </si>
  <si>
    <t>Támogatások</t>
  </si>
  <si>
    <t>Egyéb kiadások</t>
  </si>
  <si>
    <t>Saját bevételek</t>
  </si>
  <si>
    <t>Adóbevételek</t>
  </si>
  <si>
    <t>Finanszírozási bevételek</t>
  </si>
  <si>
    <t>Feladatra fordított bevételek</t>
  </si>
  <si>
    <t>Feladatra fordított  bevétel összesen</t>
  </si>
  <si>
    <t>Kezességvállalással kapcs. megtérülés</t>
  </si>
  <si>
    <t>Falugondnoki szolgálat</t>
  </si>
  <si>
    <t>Közművelődési, könyvtári feladatok</t>
  </si>
  <si>
    <t>Önkormányzati igazgatási tevékenység</t>
  </si>
  <si>
    <t>Pénzmaradvány</t>
  </si>
  <si>
    <t>Könyvtár</t>
  </si>
  <si>
    <t>Falugondnok</t>
  </si>
  <si>
    <t>III.3.e (1) Falugondnoki szolgáltatás</t>
  </si>
  <si>
    <t>műk. Hó</t>
  </si>
  <si>
    <t>év</t>
  </si>
  <si>
    <t>Magyarbóly Önk.</t>
  </si>
  <si>
    <t>Rászoruló gyermekek szünidei étkeztetése</t>
  </si>
  <si>
    <t>forint</t>
  </si>
  <si>
    <t>III. A rászoruló gyermekek itézményen kívüli szünidei étkeztetésének támogatása</t>
  </si>
  <si>
    <t>Államháztartáson belüli megelőlegezés</t>
  </si>
  <si>
    <t>Siklósi Társulás</t>
  </si>
  <si>
    <t>Előirányzat felhasználási ütemterv 2018.</t>
  </si>
  <si>
    <t>Finanszírozási ütemterv 2018.</t>
  </si>
  <si>
    <t xml:space="preserve">Állami támogatás  2018. </t>
  </si>
  <si>
    <t>I.6. Polgármesteri illetmény támogatása</t>
  </si>
  <si>
    <t>Az önkormányzat 2018. évi bevételei és kiadásai kötelező, önként vállalt és állami feladatok szerinti megosztásban</t>
  </si>
  <si>
    <t>Illocska Község Önkormányzata</t>
  </si>
  <si>
    <t>Illocska, Fő u. 66.</t>
  </si>
  <si>
    <t>Illocska Község Önkormányzata 2018. évi költségvetésének tervezett bevételei</t>
  </si>
  <si>
    <t>Illocska Község Önkormányzat 2018. évi költségvetési kiadásai</t>
  </si>
  <si>
    <t>Illocska Község Önkormányzat többéves kihatással járó feladatai</t>
  </si>
  <si>
    <t>Illocska Község Önkormányzata 2018. évi összevont költségvetési mérlege</t>
  </si>
  <si>
    <t>Illocska Község Önkormányzata adósságot keletkeztető ügyleteiből eredő fizetési kötelezettség bemutatása</t>
  </si>
  <si>
    <t>Illocska Község Önkormányzata 2018. évi létszámkerete</t>
  </si>
  <si>
    <t>I.7. Nem közművel összegyűjtött szennyvíz ártalmatlanítása</t>
  </si>
  <si>
    <t>Szennyvízártalmatlanítás</t>
  </si>
  <si>
    <t>Köztemető fenntartás</t>
  </si>
  <si>
    <t>Önkormányzatok elszámolási a központi költségvetéssel</t>
  </si>
  <si>
    <t>Természetbeni és pénzbeli ellátások</t>
  </si>
  <si>
    <t>Óvoda</t>
  </si>
  <si>
    <t>Illocska Község Önk. összesen:</t>
  </si>
  <si>
    <t>14.  melléklet az 1/2018. (II.15.) önkormányzati rendelethez</t>
  </si>
  <si>
    <t>1.  melléklet az 1/2018. (II.15.) önkormányzati rendelethez</t>
  </si>
  <si>
    <t>2.  melléklet az 1/2018. (II.15.) önkormányzati rendelethez</t>
  </si>
  <si>
    <t>3.  melléklet az 1/2018. (II.15.) önkormányzati rendelethez</t>
  </si>
  <si>
    <t>5.  melléklet az 1/2018. (II.15.) önkormányzati rendelethez</t>
  </si>
  <si>
    <t>4.  melléklet az 1/2018. (II.15.) önkormányzati rendelethez</t>
  </si>
  <si>
    <t>6.  melléklet az 1/2018. (II.15.) önkormányzati rendelethez</t>
  </si>
  <si>
    <t>7.  melléklet az 1/2018. (II.15.) önkormányzati rendelethez</t>
  </si>
  <si>
    <t>8.  melléklet az 1/2018. (II.15.) önkormányzati rendelethez</t>
  </si>
  <si>
    <t>9.  melléklet az 1/2018. (II.15.) önkormányzati rendelethez</t>
  </si>
  <si>
    <t>10.  melléklet az 1/2018. (II.15.) önkormányzati rendelethez</t>
  </si>
  <si>
    <t>11.  melléklet az 1/2018. (II.15.) önkormányzati rendelethez</t>
  </si>
  <si>
    <t>13.  melléklet az 1/2018. (II.15.) önkormányzati rendelethez</t>
  </si>
  <si>
    <t>12.  melléklet az 1/2018. (II.15.) önkormányzati rendelethez</t>
  </si>
  <si>
    <t>15.  melléklet az 1/2018. (II.15.)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</si>
</sst>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3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4" fillId="0" borderId="0"/>
    <xf numFmtId="0" fontId="1" fillId="0" borderId="0"/>
  </cellStyleXfs>
  <cellXfs count="348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Fill="1" applyBorder="1"/>
    <xf numFmtId="49" fontId="0" fillId="0" borderId="0" xfId="0" applyNumberFormat="1"/>
    <xf numFmtId="0" fontId="4" fillId="0" borderId="1" xfId="0" applyFont="1" applyFill="1" applyBorder="1"/>
    <xf numFmtId="0" fontId="4" fillId="0" borderId="2" xfId="0" applyFont="1" applyBorder="1"/>
    <xf numFmtId="0" fontId="6" fillId="0" borderId="0" xfId="0" applyFont="1"/>
    <xf numFmtId="0" fontId="3" fillId="0" borderId="0" xfId="0" applyFont="1"/>
    <xf numFmtId="165" fontId="4" fillId="0" borderId="1" xfId="1" applyNumberFormat="1" applyFont="1" applyBorder="1"/>
    <xf numFmtId="165" fontId="8" fillId="0" borderId="1" xfId="1" applyNumberFormat="1" applyFont="1" applyBorder="1" applyAlignment="1">
      <alignment horizontal="righ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4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165" fontId="0" fillId="0" borderId="4" xfId="1" applyNumberFormat="1" applyFont="1" applyBorder="1"/>
    <xf numFmtId="165" fontId="0" fillId="0" borderId="6" xfId="1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13" xfId="0" applyFont="1" applyBorder="1"/>
    <xf numFmtId="0" fontId="3" fillId="0" borderId="6" xfId="0" applyFont="1" applyBorder="1"/>
    <xf numFmtId="0" fontId="11" fillId="0" borderId="0" xfId="0" applyFont="1" applyAlignment="1">
      <alignment horizontal="justify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/>
    <xf numFmtId="0" fontId="14" fillId="0" borderId="1" xfId="0" applyFont="1" applyBorder="1"/>
    <xf numFmtId="3" fontId="2" fillId="0" borderId="14" xfId="0" applyNumberFormat="1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49" fontId="0" fillId="0" borderId="1" xfId="0" applyNumberFormat="1" applyBorder="1"/>
    <xf numFmtId="0" fontId="0" fillId="0" borderId="14" xfId="0" applyBorder="1"/>
    <xf numFmtId="0" fontId="15" fillId="0" borderId="0" xfId="0" applyFont="1" applyAlignment="1">
      <alignment horizontal="left"/>
    </xf>
    <xf numFmtId="0" fontId="3" fillId="0" borderId="9" xfId="0" applyFont="1" applyBorder="1"/>
    <xf numFmtId="0" fontId="16" fillId="0" borderId="0" xfId="0" applyFont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0" fillId="0" borderId="18" xfId="0" applyNumberFormat="1" applyBorder="1"/>
    <xf numFmtId="0" fontId="0" fillId="0" borderId="18" xfId="0" applyBorder="1" applyAlignment="1">
      <alignment horizontal="center"/>
    </xf>
    <xf numFmtId="0" fontId="2" fillId="0" borderId="19" xfId="0" applyFont="1" applyBorder="1" applyAlignment="1"/>
    <xf numFmtId="0" fontId="2" fillId="0" borderId="19" xfId="0" applyFont="1" applyBorder="1"/>
    <xf numFmtId="0" fontId="2" fillId="0" borderId="20" xfId="0" applyFont="1" applyBorder="1"/>
    <xf numFmtId="0" fontId="4" fillId="0" borderId="19" xfId="0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0" fillId="0" borderId="13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0" fillId="0" borderId="0" xfId="0" applyFont="1"/>
    <xf numFmtId="3" fontId="1" fillId="0" borderId="1" xfId="0" applyNumberFormat="1" applyFont="1" applyBorder="1"/>
    <xf numFmtId="0" fontId="1" fillId="0" borderId="1" xfId="0" applyFont="1" applyFill="1" applyBorder="1"/>
    <xf numFmtId="3" fontId="0" fillId="0" borderId="1" xfId="0" applyNumberFormat="1" applyFont="1" applyBorder="1"/>
    <xf numFmtId="0" fontId="0" fillId="2" borderId="1" xfId="0" applyFont="1" applyFill="1" applyBorder="1"/>
    <xf numFmtId="0" fontId="0" fillId="2" borderId="1" xfId="0" applyFill="1" applyBorder="1"/>
    <xf numFmtId="3" fontId="6" fillId="0" borderId="1" xfId="0" applyNumberFormat="1" applyFont="1" applyBorder="1"/>
    <xf numFmtId="0" fontId="0" fillId="0" borderId="18" xfId="0" applyBorder="1"/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justify"/>
    </xf>
    <xf numFmtId="0" fontId="0" fillId="0" borderId="23" xfId="0" applyBorder="1"/>
    <xf numFmtId="3" fontId="0" fillId="0" borderId="24" xfId="0" applyNumberFormat="1" applyBorder="1"/>
    <xf numFmtId="3" fontId="21" fillId="0" borderId="1" xfId="0" applyNumberFormat="1" applyFont="1" applyBorder="1"/>
    <xf numFmtId="0" fontId="23" fillId="0" borderId="0" xfId="0" applyFont="1"/>
    <xf numFmtId="3" fontId="30" fillId="0" borderId="6" xfId="0" applyNumberFormat="1" applyFont="1" applyFill="1" applyBorder="1"/>
    <xf numFmtId="0" fontId="30" fillId="0" borderId="6" xfId="0" applyFont="1" applyFill="1" applyBorder="1"/>
    <xf numFmtId="3" fontId="27" fillId="0" borderId="25" xfId="0" applyNumberFormat="1" applyFont="1" applyBorder="1"/>
    <xf numFmtId="0" fontId="27" fillId="0" borderId="6" xfId="0" applyFont="1" applyBorder="1"/>
    <xf numFmtId="0" fontId="30" fillId="0" borderId="6" xfId="0" applyFont="1" applyBorder="1"/>
    <xf numFmtId="3" fontId="29" fillId="0" borderId="6" xfId="0" applyNumberFormat="1" applyFont="1" applyFill="1" applyBorder="1"/>
    <xf numFmtId="0" fontId="28" fillId="0" borderId="6" xfId="0" applyFont="1" applyBorder="1"/>
    <xf numFmtId="3" fontId="28" fillId="0" borderId="6" xfId="0" applyNumberFormat="1" applyFont="1" applyBorder="1"/>
    <xf numFmtId="0" fontId="27" fillId="0" borderId="6" xfId="0" applyFont="1" applyFill="1" applyBorder="1"/>
    <xf numFmtId="0" fontId="27" fillId="0" borderId="26" xfId="0" applyFont="1" applyBorder="1" applyAlignment="1">
      <alignment horizontal="center" textRotation="180" wrapText="1"/>
    </xf>
    <xf numFmtId="0" fontId="24" fillId="0" borderId="0" xfId="3" applyAlignment="1">
      <alignment horizontal="center"/>
    </xf>
    <xf numFmtId="0" fontId="7" fillId="0" borderId="1" xfId="3" applyFont="1" applyBorder="1" applyAlignment="1">
      <alignment horizontal="center"/>
    </xf>
    <xf numFmtId="0" fontId="25" fillId="0" borderId="27" xfId="3" applyFont="1" applyBorder="1" applyAlignment="1">
      <alignment horizontal="center" vertical="center" wrapText="1"/>
    </xf>
    <xf numFmtId="0" fontId="0" fillId="0" borderId="0" xfId="0" applyFill="1"/>
    <xf numFmtId="3" fontId="27" fillId="0" borderId="25" xfId="0" applyNumberFormat="1" applyFont="1" applyFill="1" applyBorder="1"/>
    <xf numFmtId="3" fontId="28" fillId="0" borderId="6" xfId="0" applyNumberFormat="1" applyFont="1" applyFill="1" applyBorder="1"/>
    <xf numFmtId="0" fontId="28" fillId="0" borderId="6" xfId="0" applyFont="1" applyFill="1" applyBorder="1"/>
    <xf numFmtId="3" fontId="30" fillId="0" borderId="6" xfId="0" applyNumberFormat="1" applyFont="1" applyBorder="1"/>
    <xf numFmtId="3" fontId="27" fillId="3" borderId="1" xfId="0" applyNumberFormat="1" applyFont="1" applyFill="1" applyBorder="1"/>
    <xf numFmtId="3" fontId="4" fillId="0" borderId="0" xfId="0" applyNumberFormat="1" applyFont="1"/>
    <xf numFmtId="165" fontId="7" fillId="0" borderId="0" xfId="1" applyNumberFormat="1" applyFont="1" applyBorder="1" applyAlignment="1">
      <alignment horizontal="right" vertical="top" wrapText="1"/>
    </xf>
    <xf numFmtId="49" fontId="0" fillId="0" borderId="3" xfId="0" applyNumberFormat="1" applyBorder="1"/>
    <xf numFmtId="0" fontId="16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27" fillId="0" borderId="28" xfId="0" applyNumberFormat="1" applyFont="1" applyBorder="1" applyAlignment="1">
      <alignment horizontal="center" wrapText="1"/>
    </xf>
    <xf numFmtId="16" fontId="0" fillId="0" borderId="4" xfId="0" applyNumberFormat="1" applyBorder="1"/>
    <xf numFmtId="0" fontId="25" fillId="0" borderId="29" xfId="3" applyFont="1" applyBorder="1" applyAlignment="1">
      <alignment horizontal="center" vertical="center" wrapText="1"/>
    </xf>
    <xf numFmtId="0" fontId="32" fillId="0" borderId="5" xfId="0" applyFont="1" applyBorder="1"/>
    <xf numFmtId="0" fontId="32" fillId="0" borderId="6" xfId="0" applyFont="1" applyBorder="1"/>
    <xf numFmtId="4" fontId="32" fillId="0" borderId="6" xfId="0" applyNumberFormat="1" applyFont="1" applyBorder="1"/>
    <xf numFmtId="3" fontId="32" fillId="0" borderId="6" xfId="0" applyNumberFormat="1" applyFont="1" applyBorder="1"/>
    <xf numFmtId="0" fontId="32" fillId="0" borderId="7" xfId="0" applyFont="1" applyBorder="1"/>
    <xf numFmtId="0" fontId="32" fillId="0" borderId="8" xfId="0" applyFont="1" applyBorder="1"/>
    <xf numFmtId="3" fontId="32" fillId="0" borderId="8" xfId="0" applyNumberFormat="1" applyFont="1" applyBorder="1"/>
    <xf numFmtId="0" fontId="32" fillId="0" borderId="15" xfId="3" applyFont="1" applyBorder="1" applyAlignment="1">
      <alignment wrapText="1"/>
    </xf>
    <xf numFmtId="0" fontId="32" fillId="0" borderId="1" xfId="3" applyFont="1" applyBorder="1" applyAlignment="1">
      <alignment wrapText="1"/>
    </xf>
    <xf numFmtId="0" fontId="5" fillId="0" borderId="15" xfId="3" applyFont="1" applyBorder="1"/>
    <xf numFmtId="0" fontId="5" fillId="0" borderId="1" xfId="3" applyFont="1" applyBorder="1"/>
    <xf numFmtId="0" fontId="5" fillId="0" borderId="5" xfId="0" applyFont="1" applyBorder="1"/>
    <xf numFmtId="3" fontId="5" fillId="0" borderId="9" xfId="0" applyNumberFormat="1" applyFont="1" applyBorder="1"/>
    <xf numFmtId="3" fontId="32" fillId="0" borderId="9" xfId="0" applyNumberFormat="1" applyFont="1" applyBorder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4" fillId="0" borderId="4" xfId="0" applyFont="1" applyBorder="1"/>
    <xf numFmtId="49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165" fontId="2" fillId="0" borderId="6" xfId="1" applyNumberFormat="1" applyFont="1" applyBorder="1"/>
    <xf numFmtId="49" fontId="0" fillId="0" borderId="5" xfId="0" applyNumberFormat="1" applyBorder="1" applyAlignment="1">
      <alignment horizontal="right"/>
    </xf>
    <xf numFmtId="0" fontId="1" fillId="0" borderId="6" xfId="0" applyFont="1" applyFill="1" applyBorder="1"/>
    <xf numFmtId="49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165" fontId="0" fillId="0" borderId="8" xfId="1" applyNumberFormat="1" applyFont="1" applyBorder="1"/>
    <xf numFmtId="49" fontId="4" fillId="0" borderId="3" xfId="0" applyNumberFormat="1" applyFont="1" applyBorder="1" applyAlignment="1">
      <alignment horizontal="right"/>
    </xf>
    <xf numFmtId="165" fontId="2" fillId="0" borderId="8" xfId="1" applyNumberFormat="1" applyFont="1" applyBorder="1"/>
    <xf numFmtId="49" fontId="0" fillId="0" borderId="7" xfId="0" applyNumberFormat="1" applyBorder="1" applyAlignment="1">
      <alignment horizontal="right"/>
    </xf>
    <xf numFmtId="0" fontId="1" fillId="0" borderId="8" xfId="0" applyFont="1" applyFill="1" applyBorder="1"/>
    <xf numFmtId="49" fontId="0" fillId="0" borderId="30" xfId="0" applyNumberFormat="1" applyBorder="1"/>
    <xf numFmtId="0" fontId="4" fillId="0" borderId="31" xfId="0" applyFont="1" applyFill="1" applyBorder="1"/>
    <xf numFmtId="0" fontId="1" fillId="0" borderId="4" xfId="0" applyFont="1" applyBorder="1"/>
    <xf numFmtId="0" fontId="1" fillId="0" borderId="31" xfId="0" applyFont="1" applyBorder="1" applyAlignment="1">
      <alignment horizontal="left"/>
    </xf>
    <xf numFmtId="0" fontId="32" fillId="0" borderId="5" xfId="0" applyFont="1" applyBorder="1" applyAlignment="1">
      <alignment wrapText="1"/>
    </xf>
    <xf numFmtId="0" fontId="33" fillId="0" borderId="5" xfId="0" applyFont="1" applyBorder="1"/>
    <xf numFmtId="0" fontId="33" fillId="0" borderId="6" xfId="0" applyFont="1" applyBorder="1"/>
    <xf numFmtId="3" fontId="33" fillId="0" borderId="6" xfId="0" applyNumberFormat="1" applyFont="1" applyBorder="1"/>
    <xf numFmtId="0" fontId="21" fillId="0" borderId="0" xfId="0" applyFont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/>
    <xf numFmtId="165" fontId="0" fillId="0" borderId="31" xfId="1" applyNumberFormat="1" applyFont="1" applyBorder="1"/>
    <xf numFmtId="165" fontId="4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" fillId="0" borderId="5" xfId="2" applyFont="1" applyBorder="1"/>
    <xf numFmtId="0" fontId="7" fillId="0" borderId="5" xfId="0" applyFont="1" applyBorder="1" applyAlignment="1">
      <alignment wrapText="1"/>
    </xf>
    <xf numFmtId="0" fontId="27" fillId="0" borderId="32" xfId="0" applyFont="1" applyBorder="1" applyAlignment="1">
      <alignment horizontal="center" textRotation="180" wrapText="1"/>
    </xf>
    <xf numFmtId="3" fontId="27" fillId="0" borderId="31" xfId="0" applyNumberFormat="1" applyFont="1" applyBorder="1" applyAlignment="1">
      <alignment horizontal="center" textRotation="180" wrapText="1"/>
    </xf>
    <xf numFmtId="0" fontId="27" fillId="0" borderId="31" xfId="0" applyFont="1" applyBorder="1" applyAlignment="1">
      <alignment horizontal="center" textRotation="180" wrapText="1"/>
    </xf>
    <xf numFmtId="0" fontId="29" fillId="0" borderId="31" xfId="0" applyFont="1" applyBorder="1" applyAlignment="1">
      <alignment horizontal="center" textRotation="180" wrapText="1"/>
    </xf>
    <xf numFmtId="0" fontId="27" fillId="0" borderId="33" xfId="0" applyFont="1" applyBorder="1" applyAlignment="1">
      <alignment horizontal="center" textRotation="180" wrapText="1"/>
    </xf>
    <xf numFmtId="3" fontId="27" fillId="0" borderId="9" xfId="0" applyNumberFormat="1" applyFont="1" applyBorder="1"/>
    <xf numFmtId="0" fontId="16" fillId="0" borderId="14" xfId="0" applyFont="1" applyBorder="1" applyAlignment="1">
      <alignment horizontal="center"/>
    </xf>
    <xf numFmtId="0" fontId="27" fillId="0" borderId="34" xfId="0" applyFont="1" applyBorder="1" applyAlignment="1">
      <alignment horizontal="center" textRotation="180" wrapText="1"/>
    </xf>
    <xf numFmtId="0" fontId="27" fillId="0" borderId="35" xfId="0" applyFont="1" applyBorder="1" applyAlignment="1">
      <alignment horizontal="center" textRotation="180" wrapText="1"/>
    </xf>
    <xf numFmtId="3" fontId="30" fillId="0" borderId="5" xfId="0" applyNumberFormat="1" applyFont="1" applyBorder="1"/>
    <xf numFmtId="3" fontId="30" fillId="0" borderId="5" xfId="0" applyNumberFormat="1" applyFont="1" applyFill="1" applyBorder="1"/>
    <xf numFmtId="49" fontId="0" fillId="0" borderId="36" xfId="0" applyNumberFormat="1" applyBorder="1" applyAlignment="1">
      <alignment horizontal="right"/>
    </xf>
    <xf numFmtId="165" fontId="1" fillId="0" borderId="11" xfId="1" applyNumberFormat="1" applyFont="1" applyBorder="1" applyAlignment="1"/>
    <xf numFmtId="49" fontId="0" fillId="0" borderId="37" xfId="0" applyNumberFormat="1" applyBorder="1" applyAlignment="1">
      <alignment horizontal="right"/>
    </xf>
    <xf numFmtId="165" fontId="2" fillId="0" borderId="20" xfId="1" applyNumberFormat="1" applyFont="1" applyBorder="1"/>
    <xf numFmtId="165" fontId="4" fillId="0" borderId="19" xfId="1" applyNumberFormat="1" applyFont="1" applyBorder="1"/>
    <xf numFmtId="0" fontId="4" fillId="0" borderId="38" xfId="0" applyFont="1" applyFill="1" applyBorder="1"/>
    <xf numFmtId="0" fontId="1" fillId="0" borderId="10" xfId="0" applyFont="1" applyFill="1" applyBorder="1"/>
    <xf numFmtId="0" fontId="1" fillId="0" borderId="39" xfId="0" applyFont="1" applyBorder="1"/>
    <xf numFmtId="165" fontId="4" fillId="0" borderId="6" xfId="1" applyNumberFormat="1" applyFont="1" applyBorder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7" fillId="0" borderId="0" xfId="0" applyFont="1" applyBorder="1"/>
    <xf numFmtId="165" fontId="8" fillId="0" borderId="0" xfId="1" applyNumberFormat="1" applyFont="1" applyBorder="1" applyAlignment="1">
      <alignment horizontal="right" vertical="top" wrapText="1"/>
    </xf>
    <xf numFmtId="0" fontId="10" fillId="0" borderId="0" xfId="0" applyFont="1" applyBorder="1"/>
    <xf numFmtId="165" fontId="7" fillId="0" borderId="9" xfId="1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3" fontId="4" fillId="0" borderId="18" xfId="0" applyNumberFormat="1" applyFont="1" applyBorder="1"/>
    <xf numFmtId="3" fontId="0" fillId="0" borderId="13" xfId="0" applyNumberFormat="1" applyBorder="1"/>
    <xf numFmtId="0" fontId="4" fillId="0" borderId="40" xfId="0" applyFont="1" applyBorder="1"/>
    <xf numFmtId="3" fontId="4" fillId="0" borderId="41" xfId="0" applyNumberFormat="1" applyFont="1" applyBorder="1"/>
    <xf numFmtId="3" fontId="0" fillId="0" borderId="18" xfId="0" applyNumberFormat="1" applyBorder="1"/>
    <xf numFmtId="3" fontId="4" fillId="0" borderId="2" xfId="0" applyNumberFormat="1" applyFont="1" applyBorder="1"/>
    <xf numFmtId="0" fontId="0" fillId="0" borderId="42" xfId="0" applyBorder="1"/>
    <xf numFmtId="0" fontId="4" fillId="0" borderId="14" xfId="0" applyFont="1" applyBorder="1" applyAlignment="1"/>
    <xf numFmtId="0" fontId="0" fillId="2" borderId="18" xfId="0" applyFill="1" applyBorder="1"/>
    <xf numFmtId="3" fontId="0" fillId="0" borderId="18" xfId="0" applyNumberFormat="1" applyFont="1" applyBorder="1"/>
    <xf numFmtId="0" fontId="4" fillId="0" borderId="43" xfId="0" applyFont="1" applyBorder="1"/>
    <xf numFmtId="3" fontId="4" fillId="0" borderId="44" xfId="0" applyNumberFormat="1" applyFont="1" applyBorder="1"/>
    <xf numFmtId="0" fontId="0" fillId="0" borderId="45" xfId="0" applyBorder="1"/>
    <xf numFmtId="0" fontId="4" fillId="2" borderId="40" xfId="0" applyFont="1" applyFill="1" applyBorder="1"/>
    <xf numFmtId="0" fontId="4" fillId="2" borderId="2" xfId="0" applyFont="1" applyFill="1" applyBorder="1"/>
    <xf numFmtId="0" fontId="2" fillId="0" borderId="14" xfId="0" applyFont="1" applyBorder="1"/>
    <xf numFmtId="0" fontId="4" fillId="0" borderId="18" xfId="0" applyFont="1" applyBorder="1" applyAlignment="1">
      <alignment horizontal="left"/>
    </xf>
    <xf numFmtId="3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40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3" fontId="2" fillId="0" borderId="41" xfId="0" applyNumberFormat="1" applyFont="1" applyBorder="1"/>
    <xf numFmtId="0" fontId="22" fillId="0" borderId="13" xfId="0" applyFont="1" applyBorder="1"/>
    <xf numFmtId="3" fontId="22" fillId="0" borderId="13" xfId="0" applyNumberFormat="1" applyFont="1" applyBorder="1"/>
    <xf numFmtId="165" fontId="4" fillId="0" borderId="13" xfId="0" applyNumberFormat="1" applyFont="1" applyBorder="1"/>
    <xf numFmtId="0" fontId="3" fillId="0" borderId="4" xfId="0" applyFont="1" applyBorder="1"/>
    <xf numFmtId="3" fontId="0" fillId="0" borderId="4" xfId="0" applyNumberFormat="1" applyBorder="1" applyAlignment="1"/>
    <xf numFmtId="3" fontId="1" fillId="0" borderId="4" xfId="0" applyNumberFormat="1" applyFont="1" applyBorder="1" applyAlignment="1"/>
    <xf numFmtId="3" fontId="0" fillId="0" borderId="11" xfId="0" applyNumberFormat="1" applyBorder="1" applyAlignment="1"/>
    <xf numFmtId="49" fontId="0" fillId="0" borderId="5" xfId="0" applyNumberFormat="1" applyBorder="1"/>
    <xf numFmtId="3" fontId="1" fillId="0" borderId="6" xfId="0" applyNumberFormat="1" applyFont="1" applyBorder="1" applyAlignment="1"/>
    <xf numFmtId="3" fontId="0" fillId="0" borderId="6" xfId="0" applyNumberFormat="1" applyBorder="1" applyAlignment="1"/>
    <xf numFmtId="3" fontId="0" fillId="0" borderId="9" xfId="0" applyNumberFormat="1" applyBorder="1" applyAlignment="1"/>
    <xf numFmtId="0" fontId="3" fillId="0" borderId="5" xfId="0" applyFont="1" applyFill="1" applyBorder="1"/>
    <xf numFmtId="3" fontId="4" fillId="0" borderId="6" xfId="0" applyNumberFormat="1" applyFont="1" applyBorder="1"/>
    <xf numFmtId="0" fontId="0" fillId="0" borderId="46" xfId="0" applyBorder="1" applyAlignment="1"/>
    <xf numFmtId="0" fontId="16" fillId="0" borderId="0" xfId="4" applyFont="1" applyAlignment="1">
      <alignment horizontal="left"/>
    </xf>
    <xf numFmtId="0" fontId="2" fillId="0" borderId="0" xfId="0" applyFont="1" applyBorder="1"/>
    <xf numFmtId="0" fontId="0" fillId="0" borderId="5" xfId="0" applyFont="1" applyBorder="1"/>
    <xf numFmtId="0" fontId="2" fillId="0" borderId="6" xfId="0" applyFont="1" applyBorder="1"/>
    <xf numFmtId="0" fontId="4" fillId="0" borderId="9" xfId="0" applyFont="1" applyFill="1" applyBorder="1"/>
    <xf numFmtId="0" fontId="2" fillId="0" borderId="9" xfId="0" applyFont="1" applyBorder="1"/>
    <xf numFmtId="0" fontId="0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47" xfId="0" applyFont="1" applyBorder="1"/>
    <xf numFmtId="0" fontId="3" fillId="0" borderId="10" xfId="0" applyFont="1" applyBorder="1"/>
    <xf numFmtId="0" fontId="3" fillId="0" borderId="48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3" fontId="27" fillId="0" borderId="0" xfId="0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0" borderId="6" xfId="0" applyFill="1" applyBorder="1"/>
    <xf numFmtId="165" fontId="0" fillId="0" borderId="1" xfId="1" applyNumberFormat="1" applyFont="1" applyBorder="1"/>
    <xf numFmtId="0" fontId="0" fillId="0" borderId="49" xfId="0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25" fillId="0" borderId="50" xfId="3" applyFont="1" applyBorder="1" applyAlignment="1">
      <alignment horizontal="right" vertical="center" wrapText="1"/>
    </xf>
    <xf numFmtId="0" fontId="32" fillId="0" borderId="25" xfId="0" applyFont="1" applyBorder="1"/>
    <xf numFmtId="3" fontId="32" fillId="0" borderId="25" xfId="0" applyNumberFormat="1" applyFont="1" applyBorder="1"/>
    <xf numFmtId="3" fontId="5" fillId="0" borderId="25" xfId="0" applyNumberFormat="1" applyFont="1" applyBorder="1"/>
    <xf numFmtId="3" fontId="33" fillId="0" borderId="25" xfId="0" applyNumberFormat="1" applyFont="1" applyBorder="1"/>
    <xf numFmtId="3" fontId="5" fillId="0" borderId="51" xfId="0" applyNumberFormat="1" applyFont="1" applyBorder="1"/>
    <xf numFmtId="3" fontId="5" fillId="0" borderId="14" xfId="3" applyNumberFormat="1" applyFont="1" applyBorder="1" applyAlignment="1">
      <alignment horizontal="right" wrapText="1"/>
    </xf>
    <xf numFmtId="3" fontId="5" fillId="0" borderId="14" xfId="3" applyNumberFormat="1" applyFont="1" applyBorder="1" applyAlignment="1">
      <alignment horizontal="right"/>
    </xf>
    <xf numFmtId="0" fontId="0" fillId="0" borderId="52" xfId="0" applyBorder="1" applyAlignment="1">
      <alignment horizontal="center"/>
    </xf>
    <xf numFmtId="3" fontId="4" fillId="0" borderId="9" xfId="0" applyNumberFormat="1" applyFont="1" applyBorder="1"/>
    <xf numFmtId="0" fontId="0" fillId="0" borderId="9" xfId="0" applyBorder="1"/>
    <xf numFmtId="0" fontId="0" fillId="0" borderId="9" xfId="0" applyFont="1" applyBorder="1"/>
    <xf numFmtId="0" fontId="21" fillId="0" borderId="9" xfId="0" applyFont="1" applyBorder="1"/>
    <xf numFmtId="3" fontId="5" fillId="0" borderId="9" xfId="3" applyNumberFormat="1" applyFont="1" applyBorder="1" applyAlignment="1">
      <alignment horizontal="right" wrapText="1"/>
    </xf>
    <xf numFmtId="3" fontId="5" fillId="0" borderId="12" xfId="3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32" fillId="0" borderId="49" xfId="0" applyFont="1" applyBorder="1"/>
    <xf numFmtId="3" fontId="32" fillId="0" borderId="49" xfId="0" applyNumberFormat="1" applyFont="1" applyBorder="1"/>
    <xf numFmtId="3" fontId="5" fillId="0" borderId="49" xfId="0" applyNumberFormat="1" applyFont="1" applyBorder="1"/>
    <xf numFmtId="3" fontId="0" fillId="0" borderId="9" xfId="0" applyNumberFormat="1" applyFont="1" applyBorder="1"/>
    <xf numFmtId="0" fontId="13" fillId="0" borderId="14" xfId="0" applyFont="1" applyBorder="1"/>
    <xf numFmtId="2" fontId="14" fillId="0" borderId="1" xfId="0" applyNumberFormat="1" applyFont="1" applyBorder="1"/>
    <xf numFmtId="2" fontId="14" fillId="0" borderId="1" xfId="0" applyNumberFormat="1" applyFont="1" applyFill="1" applyBorder="1"/>
    <xf numFmtId="0" fontId="27" fillId="0" borderId="30" xfId="0" applyFont="1" applyBorder="1" applyAlignment="1">
      <alignment horizontal="center" textRotation="180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5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65" fontId="2" fillId="0" borderId="3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6" fillId="0" borderId="4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0" xfId="4" applyFont="1" applyAlignment="1">
      <alignment horizontal="left"/>
    </xf>
    <xf numFmtId="0" fontId="26" fillId="0" borderId="0" xfId="4" applyFont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_2007.féléviképv.t._2011.III.néiközig" xfId="2"/>
    <cellStyle name="Normál_Munka1" xfId="3"/>
    <cellStyle name="Normál_Munka1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F21"/>
  <sheetViews>
    <sheetView view="pageBreakPreview" zoomScaleSheetLayoutView="100" workbookViewId="0">
      <selection activeCell="A2" sqref="A2"/>
    </sheetView>
  </sheetViews>
  <sheetFormatPr defaultRowHeight="12.75"/>
  <cols>
    <col min="1" max="1" width="7.7109375" bestFit="1" customWidth="1"/>
    <col min="2" max="2" width="63.85546875" customWidth="1"/>
    <col min="3" max="3" width="41.140625" bestFit="1" customWidth="1"/>
    <col min="4" max="4" width="28" customWidth="1"/>
  </cols>
  <sheetData>
    <row r="2" spans="1:6" ht="15.75">
      <c r="A2" s="61" t="s">
        <v>311</v>
      </c>
      <c r="B2" s="78"/>
      <c r="C2" s="44"/>
    </row>
    <row r="3" spans="1:6" ht="15.75">
      <c r="A3" s="59"/>
      <c r="C3" s="44"/>
    </row>
    <row r="4" spans="1:6" ht="15.75">
      <c r="A4" s="297" t="s">
        <v>91</v>
      </c>
      <c r="B4" s="297"/>
      <c r="C4" s="297"/>
    </row>
    <row r="5" spans="1:6" ht="15.75">
      <c r="A5" s="296"/>
      <c r="B5" s="296"/>
      <c r="C5" s="296"/>
      <c r="D5" s="296"/>
    </row>
    <row r="6" spans="1:6" ht="15.75">
      <c r="A6" s="296"/>
      <c r="B6" s="296"/>
      <c r="C6" s="296"/>
      <c r="D6" s="296"/>
    </row>
    <row r="7" spans="1:6" s="53" customFormat="1">
      <c r="A7" s="51"/>
      <c r="B7" s="51" t="s">
        <v>68</v>
      </c>
      <c r="C7" s="51" t="s">
        <v>69</v>
      </c>
      <c r="D7" s="51" t="s">
        <v>71</v>
      </c>
    </row>
    <row r="8" spans="1:6">
      <c r="A8" s="258" t="s">
        <v>22</v>
      </c>
      <c r="B8" s="259" t="s">
        <v>23</v>
      </c>
      <c r="C8" s="259" t="s">
        <v>27</v>
      </c>
      <c r="D8" s="260" t="s">
        <v>66</v>
      </c>
      <c r="E8" s="19"/>
      <c r="F8" s="19"/>
    </row>
    <row r="9" spans="1:6">
      <c r="A9" s="251" t="s">
        <v>9</v>
      </c>
      <c r="B9" s="147" t="s">
        <v>295</v>
      </c>
      <c r="C9" s="252" t="s">
        <v>296</v>
      </c>
      <c r="D9" s="253" t="s">
        <v>67</v>
      </c>
      <c r="E9" s="19"/>
      <c r="F9" s="19"/>
    </row>
    <row r="10" spans="1:6" s="6" customFormat="1">
      <c r="A10" s="251" t="s">
        <v>14</v>
      </c>
      <c r="B10" s="252"/>
      <c r="C10" s="252"/>
      <c r="D10" s="254"/>
    </row>
    <row r="11" spans="1:6" s="6" customFormat="1">
      <c r="A11" s="251" t="s">
        <v>15</v>
      </c>
      <c r="B11" s="252"/>
      <c r="C11" s="252"/>
      <c r="D11" s="254"/>
    </row>
    <row r="12" spans="1:6">
      <c r="A12" s="251" t="s">
        <v>16</v>
      </c>
      <c r="B12" s="43"/>
      <c r="C12" s="43"/>
      <c r="D12" s="60"/>
      <c r="E12" s="19"/>
      <c r="F12" s="19"/>
    </row>
    <row r="13" spans="1:6">
      <c r="A13" s="255" t="s">
        <v>10</v>
      </c>
      <c r="B13" s="256"/>
      <c r="C13" s="256"/>
      <c r="D13" s="257"/>
      <c r="E13" s="19"/>
      <c r="F13" s="19"/>
    </row>
    <row r="14" spans="1:6">
      <c r="A14" s="15"/>
    </row>
    <row r="15" spans="1:6" ht="15.75">
      <c r="C15" s="44"/>
    </row>
    <row r="16" spans="1:6" ht="15.75">
      <c r="C16" s="44"/>
    </row>
    <row r="17" spans="3:3" ht="15.75">
      <c r="C17" s="44"/>
    </row>
    <row r="18" spans="3:3" ht="15.75">
      <c r="C18" s="44"/>
    </row>
    <row r="19" spans="3:3" ht="15.75">
      <c r="C19" s="44"/>
    </row>
    <row r="20" spans="3:3" ht="15.75">
      <c r="C20" s="44"/>
    </row>
    <row r="21" spans="3:3" ht="15.75">
      <c r="C21" s="44"/>
    </row>
  </sheetData>
  <mergeCells count="3">
    <mergeCell ref="A5:D5"/>
    <mergeCell ref="A6:D6"/>
    <mergeCell ref="A4:C4"/>
  </mergeCells>
  <phoneticPr fontId="0" type="noConversion"/>
  <pageMargins left="0.75" right="0.75" top="1" bottom="1" header="0.5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112" zoomScaleSheetLayoutView="112" workbookViewId="0"/>
  </sheetViews>
  <sheetFormatPr defaultRowHeight="12.75"/>
  <cols>
    <col min="1" max="1" width="4.5703125" customWidth="1"/>
    <col min="2" max="2" width="51.85546875" customWidth="1"/>
    <col min="3" max="3" width="13.5703125" customWidth="1"/>
    <col min="4" max="4" width="13.140625" customWidth="1"/>
    <col min="5" max="5" width="12.85546875" customWidth="1"/>
    <col min="6" max="6" width="12" customWidth="1"/>
    <col min="7" max="7" width="13.85546875" bestFit="1" customWidth="1"/>
  </cols>
  <sheetData>
    <row r="1" spans="1:12" ht="15.75">
      <c r="A1" s="61" t="s">
        <v>321</v>
      </c>
    </row>
    <row r="3" spans="1:12" s="11" customFormat="1">
      <c r="B3" s="333" t="s">
        <v>301</v>
      </c>
      <c r="C3" s="333"/>
      <c r="D3" s="333"/>
      <c r="E3" s="333"/>
      <c r="F3" s="333"/>
      <c r="G3" s="333"/>
      <c r="H3" s="68"/>
      <c r="I3" s="68"/>
      <c r="J3" s="68"/>
      <c r="K3" s="68"/>
      <c r="L3" s="68"/>
    </row>
    <row r="4" spans="1:12" s="11" customForma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3"/>
      <c r="C5" s="53"/>
      <c r="D5" s="53"/>
      <c r="E5" s="53"/>
      <c r="F5" s="270" t="s">
        <v>26</v>
      </c>
      <c r="G5" s="270"/>
      <c r="I5" s="53"/>
      <c r="L5" s="53"/>
    </row>
    <row r="6" spans="1:12" s="53" customFormat="1">
      <c r="A6" s="51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  <c r="G6" s="51" t="s">
        <v>73</v>
      </c>
    </row>
    <row r="7" spans="1:12" s="52" customFormat="1">
      <c r="A7" s="69" t="s">
        <v>22</v>
      </c>
      <c r="B7" s="69" t="s">
        <v>8</v>
      </c>
      <c r="C7" s="69" t="s">
        <v>114</v>
      </c>
      <c r="D7" s="69">
        <v>2019</v>
      </c>
      <c r="E7" s="69">
        <v>2020</v>
      </c>
      <c r="F7" s="69">
        <v>2021</v>
      </c>
      <c r="G7" s="69" t="s">
        <v>0</v>
      </c>
    </row>
    <row r="8" spans="1:12">
      <c r="A8" s="2">
        <v>1</v>
      </c>
      <c r="B8" s="2" t="s">
        <v>113</v>
      </c>
      <c r="C8" s="269">
        <v>2019</v>
      </c>
      <c r="D8" s="269">
        <v>1429</v>
      </c>
      <c r="E8" s="269">
        <v>1429</v>
      </c>
      <c r="F8" s="269">
        <v>1429</v>
      </c>
      <c r="G8" s="20">
        <f t="shared" ref="G8:G34" si="0">SUM(C8:F8)</f>
        <v>6306</v>
      </c>
    </row>
    <row r="9" spans="1:12">
      <c r="A9" s="2">
        <v>2</v>
      </c>
      <c r="B9" s="2" t="s">
        <v>115</v>
      </c>
      <c r="C9" s="269"/>
      <c r="D9" s="269"/>
      <c r="E9" s="269"/>
      <c r="F9" s="269"/>
      <c r="G9" s="20">
        <f t="shared" si="0"/>
        <v>0</v>
      </c>
    </row>
    <row r="10" spans="1:12">
      <c r="A10" s="2">
        <v>3</v>
      </c>
      <c r="B10" s="2" t="s">
        <v>131</v>
      </c>
      <c r="C10" s="269"/>
      <c r="D10" s="269"/>
      <c r="E10" s="269"/>
      <c r="F10" s="269"/>
      <c r="G10" s="20">
        <f t="shared" si="0"/>
        <v>0</v>
      </c>
    </row>
    <row r="11" spans="1:12">
      <c r="A11" s="2">
        <v>4</v>
      </c>
      <c r="B11" s="2" t="s">
        <v>116</v>
      </c>
      <c r="C11" s="269"/>
      <c r="D11" s="269"/>
      <c r="E11" s="269"/>
      <c r="F11" s="269"/>
      <c r="G11" s="20">
        <f t="shared" si="0"/>
        <v>0</v>
      </c>
    </row>
    <row r="12" spans="1:12">
      <c r="A12" s="2">
        <v>5</v>
      </c>
      <c r="B12" s="2" t="s">
        <v>117</v>
      </c>
      <c r="C12" s="269"/>
      <c r="D12" s="269"/>
      <c r="E12" s="269"/>
      <c r="F12" s="269"/>
      <c r="G12" s="20">
        <f t="shared" si="0"/>
        <v>0</v>
      </c>
    </row>
    <row r="13" spans="1:12">
      <c r="A13" s="2">
        <v>6</v>
      </c>
      <c r="B13" s="2" t="s">
        <v>118</v>
      </c>
      <c r="C13" s="269"/>
      <c r="D13" s="269"/>
      <c r="E13" s="269"/>
      <c r="F13" s="269"/>
      <c r="G13" s="20">
        <f t="shared" si="0"/>
        <v>0</v>
      </c>
    </row>
    <row r="14" spans="1:12">
      <c r="A14" s="2">
        <v>7</v>
      </c>
      <c r="B14" s="2" t="s">
        <v>274</v>
      </c>
      <c r="C14" s="269"/>
      <c r="D14" s="269"/>
      <c r="E14" s="269"/>
      <c r="F14" s="269"/>
      <c r="G14" s="20">
        <f t="shared" si="0"/>
        <v>0</v>
      </c>
    </row>
    <row r="15" spans="1:12" s="11" customFormat="1">
      <c r="A15" s="12">
        <v>8</v>
      </c>
      <c r="B15" s="12" t="s">
        <v>119</v>
      </c>
      <c r="C15" s="20">
        <f>SUM(C8:C14)</f>
        <v>2019</v>
      </c>
      <c r="D15" s="20">
        <f>SUM(D8:D14)</f>
        <v>1429</v>
      </c>
      <c r="E15" s="20">
        <f>SUM(E8:E14)</f>
        <v>1429</v>
      </c>
      <c r="F15" s="20">
        <f>SUM(F8:F14)</f>
        <v>1429</v>
      </c>
      <c r="G15" s="20">
        <f t="shared" si="0"/>
        <v>6306</v>
      </c>
    </row>
    <row r="16" spans="1:12" s="11" customFormat="1">
      <c r="A16" s="12">
        <v>9</v>
      </c>
      <c r="B16" s="12" t="s">
        <v>132</v>
      </c>
      <c r="C16" s="20">
        <f>C15/2</f>
        <v>1009.5</v>
      </c>
      <c r="D16" s="20">
        <f>D15/2</f>
        <v>714.5</v>
      </c>
      <c r="E16" s="20">
        <f>E15/2</f>
        <v>714.5</v>
      </c>
      <c r="F16" s="20">
        <f>F15/2</f>
        <v>714.5</v>
      </c>
      <c r="G16" s="20">
        <f t="shared" si="0"/>
        <v>3153</v>
      </c>
    </row>
    <row r="17" spans="1:7">
      <c r="A17" s="2">
        <v>10</v>
      </c>
      <c r="B17" s="2" t="s">
        <v>120</v>
      </c>
      <c r="C17" s="269"/>
      <c r="D17" s="269"/>
      <c r="E17" s="269"/>
      <c r="F17" s="269"/>
      <c r="G17" s="20">
        <f t="shared" si="0"/>
        <v>0</v>
      </c>
    </row>
    <row r="18" spans="1:7">
      <c r="A18" s="2">
        <v>11</v>
      </c>
      <c r="B18" s="2" t="s">
        <v>121</v>
      </c>
      <c r="C18" s="269"/>
      <c r="D18" s="269"/>
      <c r="E18" s="269"/>
      <c r="F18" s="269"/>
      <c r="G18" s="20">
        <f t="shared" si="0"/>
        <v>0</v>
      </c>
    </row>
    <row r="19" spans="1:7">
      <c r="A19" s="2">
        <v>12</v>
      </c>
      <c r="B19" s="2" t="s">
        <v>128</v>
      </c>
      <c r="C19" s="269"/>
      <c r="D19" s="269"/>
      <c r="E19" s="269"/>
      <c r="F19" s="269"/>
      <c r="G19" s="20">
        <f t="shared" si="0"/>
        <v>0</v>
      </c>
    </row>
    <row r="20" spans="1:7">
      <c r="A20" s="2">
        <v>13</v>
      </c>
      <c r="B20" s="2" t="s">
        <v>122</v>
      </c>
      <c r="C20" s="269"/>
      <c r="D20" s="269"/>
      <c r="E20" s="269"/>
      <c r="F20" s="269"/>
      <c r="G20" s="20">
        <f t="shared" si="0"/>
        <v>0</v>
      </c>
    </row>
    <row r="21" spans="1:7">
      <c r="A21" s="2">
        <v>14</v>
      </c>
      <c r="B21" s="2" t="s">
        <v>123</v>
      </c>
      <c r="C21" s="269"/>
      <c r="D21" s="269"/>
      <c r="E21" s="269"/>
      <c r="F21" s="269"/>
      <c r="G21" s="20">
        <f t="shared" si="0"/>
        <v>0</v>
      </c>
    </row>
    <row r="22" spans="1:7">
      <c r="A22" s="2">
        <v>15</v>
      </c>
      <c r="B22" s="2" t="s">
        <v>124</v>
      </c>
      <c r="C22" s="269"/>
      <c r="D22" s="269"/>
      <c r="E22" s="269"/>
      <c r="F22" s="269"/>
      <c r="G22" s="20">
        <f t="shared" si="0"/>
        <v>0</v>
      </c>
    </row>
    <row r="23" spans="1:7">
      <c r="A23" s="2">
        <v>16</v>
      </c>
      <c r="B23" s="2" t="s">
        <v>125</v>
      </c>
      <c r="C23" s="269"/>
      <c r="D23" s="269"/>
      <c r="E23" s="269"/>
      <c r="F23" s="269"/>
      <c r="G23" s="20">
        <f t="shared" si="0"/>
        <v>0</v>
      </c>
    </row>
    <row r="24" spans="1:7">
      <c r="A24" s="2">
        <v>17</v>
      </c>
      <c r="B24" s="2" t="s">
        <v>126</v>
      </c>
      <c r="C24" s="269"/>
      <c r="D24" s="269"/>
      <c r="E24" s="269"/>
      <c r="F24" s="269"/>
      <c r="G24" s="20">
        <f t="shared" si="0"/>
        <v>0</v>
      </c>
    </row>
    <row r="25" spans="1:7" s="11" customFormat="1">
      <c r="A25" s="12">
        <v>18</v>
      </c>
      <c r="B25" s="12" t="s">
        <v>127</v>
      </c>
      <c r="C25" s="20">
        <v>0</v>
      </c>
      <c r="D25" s="269">
        <v>0</v>
      </c>
      <c r="E25" s="269">
        <v>0</v>
      </c>
      <c r="F25" s="269">
        <v>0</v>
      </c>
      <c r="G25" s="20">
        <f t="shared" si="0"/>
        <v>0</v>
      </c>
    </row>
    <row r="26" spans="1:7">
      <c r="A26" s="2">
        <v>19</v>
      </c>
      <c r="B26" s="2" t="s">
        <v>121</v>
      </c>
      <c r="C26" s="269"/>
      <c r="D26" s="269"/>
      <c r="E26" s="269"/>
      <c r="F26" s="269"/>
      <c r="G26" s="20">
        <f t="shared" si="0"/>
        <v>0</v>
      </c>
    </row>
    <row r="27" spans="1:7">
      <c r="A27" s="2">
        <v>20</v>
      </c>
      <c r="B27" s="2" t="s">
        <v>128</v>
      </c>
      <c r="C27" s="269"/>
      <c r="D27" s="269"/>
      <c r="E27" s="269"/>
      <c r="F27" s="269"/>
      <c r="G27" s="20">
        <f t="shared" si="0"/>
        <v>0</v>
      </c>
    </row>
    <row r="28" spans="1:7">
      <c r="A28" s="2">
        <v>21</v>
      </c>
      <c r="B28" s="2" t="s">
        <v>122</v>
      </c>
      <c r="C28" s="269"/>
      <c r="D28" s="269"/>
      <c r="E28" s="269"/>
      <c r="F28" s="269"/>
      <c r="G28" s="20">
        <f t="shared" si="0"/>
        <v>0</v>
      </c>
    </row>
    <row r="29" spans="1:7">
      <c r="A29" s="2">
        <v>22</v>
      </c>
      <c r="B29" s="2" t="s">
        <v>123</v>
      </c>
      <c r="C29" s="269"/>
      <c r="D29" s="269"/>
      <c r="E29" s="269"/>
      <c r="F29" s="269"/>
      <c r="G29" s="20">
        <f t="shared" si="0"/>
        <v>0</v>
      </c>
    </row>
    <row r="30" spans="1:7">
      <c r="A30" s="2">
        <v>23</v>
      </c>
      <c r="B30" s="2" t="s">
        <v>124</v>
      </c>
      <c r="C30" s="269"/>
      <c r="D30" s="269"/>
      <c r="E30" s="269"/>
      <c r="F30" s="269"/>
      <c r="G30" s="20">
        <f t="shared" si="0"/>
        <v>0</v>
      </c>
    </row>
    <row r="31" spans="1:7">
      <c r="A31" s="2">
        <v>24</v>
      </c>
      <c r="B31" s="2" t="s">
        <v>125</v>
      </c>
      <c r="C31" s="269"/>
      <c r="D31" s="269"/>
      <c r="E31" s="269"/>
      <c r="F31" s="269"/>
      <c r="G31" s="20">
        <f t="shared" si="0"/>
        <v>0</v>
      </c>
    </row>
    <row r="32" spans="1:7">
      <c r="A32" s="2">
        <v>25</v>
      </c>
      <c r="B32" s="2" t="s">
        <v>126</v>
      </c>
      <c r="C32" s="269"/>
      <c r="D32" s="269"/>
      <c r="E32" s="269"/>
      <c r="F32" s="269"/>
      <c r="G32" s="20">
        <f t="shared" si="0"/>
        <v>0</v>
      </c>
    </row>
    <row r="33" spans="1:7" s="11" customFormat="1">
      <c r="A33" s="12">
        <v>26</v>
      </c>
      <c r="B33" s="12" t="s">
        <v>129</v>
      </c>
      <c r="C33" s="20"/>
      <c r="D33" s="269"/>
      <c r="E33" s="269"/>
      <c r="F33" s="269"/>
      <c r="G33" s="20">
        <f t="shared" si="0"/>
        <v>0</v>
      </c>
    </row>
    <row r="34" spans="1:7" s="11" customFormat="1">
      <c r="A34" s="12">
        <v>27</v>
      </c>
      <c r="B34" s="12" t="s">
        <v>130</v>
      </c>
      <c r="C34" s="20">
        <f>C16</f>
        <v>1009.5</v>
      </c>
      <c r="D34" s="20">
        <f>D16</f>
        <v>714.5</v>
      </c>
      <c r="E34" s="20">
        <f>E16</f>
        <v>714.5</v>
      </c>
      <c r="F34" s="20">
        <f>F16</f>
        <v>714.5</v>
      </c>
      <c r="G34" s="20">
        <f t="shared" si="0"/>
        <v>3153</v>
      </c>
    </row>
  </sheetData>
  <mergeCells count="1">
    <mergeCell ref="B3:G3"/>
  </mergeCells>
  <phoneticPr fontId="20" type="noConversion"/>
  <pageMargins left="0.7" right="0.7" top="0.75" bottom="0.75" header="0.3" footer="0.3"/>
  <pageSetup paperSize="9" scale="94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2:F27"/>
  <sheetViews>
    <sheetView view="pageBreakPreview" zoomScaleSheetLayoutView="100" workbookViewId="0">
      <selection activeCell="B2" sqref="B2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61" t="s">
        <v>323</v>
      </c>
      <c r="C2" s="78"/>
    </row>
    <row r="3" spans="1:5" ht="15.75" customHeight="1">
      <c r="A3" s="333" t="s">
        <v>95</v>
      </c>
      <c r="B3" s="340"/>
      <c r="C3" s="340"/>
      <c r="D3" s="340"/>
      <c r="E3" s="340"/>
    </row>
    <row r="4" spans="1:5">
      <c r="B4" s="15"/>
      <c r="D4" s="340"/>
      <c r="E4" s="340"/>
    </row>
    <row r="5" spans="1:5" s="53" customFormat="1">
      <c r="A5" s="51"/>
      <c r="B5" s="51" t="s">
        <v>68</v>
      </c>
      <c r="C5" s="51" t="s">
        <v>69</v>
      </c>
      <c r="D5" s="179"/>
      <c r="E5" s="179"/>
    </row>
    <row r="6" spans="1:5" ht="13.5" thickBot="1">
      <c r="A6" s="80">
        <v>1</v>
      </c>
      <c r="B6" s="81" t="s">
        <v>56</v>
      </c>
      <c r="C6" s="82" t="s">
        <v>90</v>
      </c>
      <c r="D6" s="204"/>
      <c r="E6" s="7"/>
    </row>
    <row r="7" spans="1:5">
      <c r="A7" s="2">
        <v>2</v>
      </c>
      <c r="B7" s="70" t="s">
        <v>284</v>
      </c>
      <c r="C7" s="209">
        <v>50</v>
      </c>
      <c r="D7" s="120"/>
      <c r="E7" s="205"/>
    </row>
    <row r="8" spans="1:5">
      <c r="A8" s="80">
        <v>3</v>
      </c>
      <c r="B8" s="70" t="s">
        <v>289</v>
      </c>
      <c r="C8" s="209">
        <v>202</v>
      </c>
      <c r="D8" s="120"/>
      <c r="E8" s="205"/>
    </row>
    <row r="9" spans="1:5">
      <c r="A9" s="80">
        <v>11</v>
      </c>
      <c r="B9" s="70" t="s">
        <v>308</v>
      </c>
      <c r="C9" s="209">
        <v>664</v>
      </c>
      <c r="D9" s="120"/>
      <c r="E9" s="206"/>
    </row>
    <row r="10" spans="1:5" s="11" customFormat="1">
      <c r="A10" s="80">
        <v>13</v>
      </c>
      <c r="B10" s="71" t="s">
        <v>59</v>
      </c>
      <c r="C10" s="21">
        <v>1763</v>
      </c>
      <c r="D10" s="207"/>
      <c r="E10" s="208"/>
    </row>
    <row r="11" spans="1:5">
      <c r="A11" s="91"/>
    </row>
    <row r="12" spans="1:5" s="7" customFormat="1">
      <c r="C12" s="250" t="s">
        <v>89</v>
      </c>
      <c r="D12" s="250"/>
    </row>
    <row r="13" spans="1:5" s="7" customFormat="1">
      <c r="E13" s="261" t="s">
        <v>26</v>
      </c>
    </row>
    <row r="14" spans="1:5" ht="13.5" thickBot="1">
      <c r="A14" s="2">
        <v>11</v>
      </c>
      <c r="B14" s="12" t="s">
        <v>28</v>
      </c>
      <c r="C14" s="12" t="s">
        <v>29</v>
      </c>
      <c r="D14" s="12" t="s">
        <v>30</v>
      </c>
      <c r="E14" s="12" t="s">
        <v>54</v>
      </c>
    </row>
    <row r="15" spans="1:5" ht="13.5" thickBot="1">
      <c r="A15" s="2">
        <v>26</v>
      </c>
      <c r="B15" s="96" t="s">
        <v>7</v>
      </c>
      <c r="C15" s="96"/>
      <c r="D15" s="96"/>
      <c r="E15" s="97">
        <v>0</v>
      </c>
    </row>
    <row r="17" spans="1:6" ht="12.75" customHeight="1">
      <c r="B17" s="61" t="s">
        <v>322</v>
      </c>
    </row>
    <row r="18" spans="1:6" ht="15.75" customHeight="1">
      <c r="B18" s="327" t="s">
        <v>96</v>
      </c>
      <c r="C18" s="327"/>
      <c r="D18" s="327"/>
      <c r="E18" s="327"/>
      <c r="F18" s="327"/>
    </row>
    <row r="19" spans="1:6" ht="15.75" customHeight="1">
      <c r="B19" s="327"/>
      <c r="C19" s="327"/>
      <c r="D19" s="327"/>
      <c r="E19" s="327"/>
      <c r="F19" s="327"/>
    </row>
    <row r="20" spans="1:6" ht="15.75">
      <c r="B20" s="338"/>
      <c r="C20" s="338"/>
      <c r="D20" s="339"/>
    </row>
    <row r="21" spans="1:6" ht="15.75">
      <c r="B21" s="62" t="s">
        <v>68</v>
      </c>
      <c r="C21" s="62" t="s">
        <v>69</v>
      </c>
      <c r="D21" s="69" t="s">
        <v>70</v>
      </c>
    </row>
    <row r="22" spans="1:6" ht="15.75" customHeight="1">
      <c r="B22" s="63" t="s">
        <v>8</v>
      </c>
      <c r="C22" s="336" t="s">
        <v>87</v>
      </c>
      <c r="D22" s="337"/>
    </row>
    <row r="23" spans="1:6" ht="15.75">
      <c r="A23">
        <v>1</v>
      </c>
      <c r="B23" s="63"/>
      <c r="C23" s="63" t="s">
        <v>88</v>
      </c>
      <c r="D23" s="69" t="s">
        <v>98</v>
      </c>
    </row>
    <row r="24" spans="1:6" ht="15.75" customHeight="1">
      <c r="A24">
        <v>2</v>
      </c>
      <c r="B24" s="64"/>
      <c r="C24" s="65"/>
      <c r="D24" s="48"/>
    </row>
    <row r="25" spans="1:6" ht="15.75">
      <c r="A25">
        <v>3</v>
      </c>
      <c r="B25" s="64"/>
      <c r="C25" s="65"/>
      <c r="D25" s="48"/>
    </row>
    <row r="26" spans="1:6" ht="15.75">
      <c r="B26" s="64"/>
      <c r="C26" s="65"/>
      <c r="D26" s="48"/>
    </row>
    <row r="27" spans="1:6" ht="15.75">
      <c r="A27">
        <v>4</v>
      </c>
      <c r="B27" s="66" t="s">
        <v>7</v>
      </c>
      <c r="C27" s="67">
        <f>SUM(C24:C25)</f>
        <v>0</v>
      </c>
      <c r="D27" s="67">
        <f>SUM(D24:D25)</f>
        <v>0</v>
      </c>
    </row>
  </sheetData>
  <mergeCells count="5">
    <mergeCell ref="C22:D22"/>
    <mergeCell ref="B18:F19"/>
    <mergeCell ref="B20:D20"/>
    <mergeCell ref="D4:E4"/>
    <mergeCell ref="A3:E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/>
  </sheetViews>
  <sheetFormatPr defaultRowHeight="12.75"/>
  <cols>
    <col min="1" max="1" width="5.5703125" customWidth="1"/>
    <col min="2" max="2" width="37.7109375" bestFit="1" customWidth="1"/>
    <col min="3" max="3" width="26.28515625" bestFit="1" customWidth="1"/>
    <col min="4" max="4" width="22" bestFit="1" customWidth="1"/>
    <col min="5" max="5" width="20.42578125" customWidth="1"/>
    <col min="6" max="6" width="25.85546875" bestFit="1" customWidth="1"/>
    <col min="7" max="7" width="12.140625" bestFit="1" customWidth="1"/>
  </cols>
  <sheetData>
    <row r="1" spans="1:7" ht="15.75">
      <c r="A1" s="61" t="s">
        <v>310</v>
      </c>
    </row>
    <row r="2" spans="1:7" ht="15.75">
      <c r="A2" s="79"/>
    </row>
    <row r="3" spans="1:7">
      <c r="A3" s="333" t="s">
        <v>302</v>
      </c>
      <c r="B3" s="333"/>
      <c r="C3" s="333"/>
      <c r="D3" s="333"/>
      <c r="E3" s="333"/>
      <c r="F3" s="333"/>
      <c r="G3" s="333"/>
    </row>
    <row r="5" spans="1:7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</row>
    <row r="6" spans="1:7" ht="15.75">
      <c r="A6" s="2">
        <v>1</v>
      </c>
      <c r="B6" s="45" t="s">
        <v>27</v>
      </c>
      <c r="C6" s="45"/>
      <c r="D6" s="45" t="s">
        <v>93</v>
      </c>
      <c r="E6" s="46" t="s">
        <v>94</v>
      </c>
      <c r="F6" s="46" t="s">
        <v>219</v>
      </c>
      <c r="G6" s="46" t="s">
        <v>0</v>
      </c>
    </row>
    <row r="7" spans="1:7" ht="15.75">
      <c r="A7" s="2">
        <v>2</v>
      </c>
      <c r="B7" s="45" t="s">
        <v>101</v>
      </c>
      <c r="C7" s="2"/>
      <c r="D7" s="47">
        <v>1</v>
      </c>
      <c r="E7" s="47"/>
      <c r="F7" s="47"/>
      <c r="G7" s="47">
        <f t="shared" ref="G7:G13" si="0">SUM(D7:F7)</f>
        <v>1</v>
      </c>
    </row>
    <row r="8" spans="1:7" ht="15.75">
      <c r="A8" s="2">
        <v>3</v>
      </c>
      <c r="B8" s="45" t="s">
        <v>219</v>
      </c>
      <c r="C8" s="2"/>
      <c r="D8" s="47"/>
      <c r="E8" s="47"/>
      <c r="F8" s="47">
        <v>4</v>
      </c>
      <c r="G8" s="47">
        <f t="shared" si="0"/>
        <v>4</v>
      </c>
    </row>
    <row r="9" spans="1:7" s="84" customFormat="1" ht="15.75">
      <c r="A9" s="2">
        <v>4</v>
      </c>
      <c r="B9" s="48" t="s">
        <v>216</v>
      </c>
      <c r="C9" s="48"/>
      <c r="D9" s="293"/>
      <c r="E9" s="294"/>
      <c r="F9" s="294">
        <v>1</v>
      </c>
      <c r="G9" s="47">
        <f t="shared" si="0"/>
        <v>1</v>
      </c>
    </row>
    <row r="10" spans="1:7" s="84" customFormat="1" ht="15.75">
      <c r="A10" s="2">
        <v>5</v>
      </c>
      <c r="B10" s="48" t="s">
        <v>279</v>
      </c>
      <c r="C10" s="48" t="s">
        <v>100</v>
      </c>
      <c r="D10" s="293"/>
      <c r="E10" s="294">
        <v>1</v>
      </c>
      <c r="F10" s="294"/>
      <c r="G10" s="47">
        <f t="shared" si="0"/>
        <v>1</v>
      </c>
    </row>
    <row r="11" spans="1:7" s="84" customFormat="1" ht="15.75">
      <c r="A11" s="2">
        <v>6</v>
      </c>
      <c r="B11" s="48" t="s">
        <v>280</v>
      </c>
      <c r="C11" s="48" t="s">
        <v>99</v>
      </c>
      <c r="D11" s="293">
        <v>1</v>
      </c>
      <c r="E11" s="294"/>
      <c r="F11" s="294"/>
      <c r="G11" s="47">
        <f t="shared" si="0"/>
        <v>1</v>
      </c>
    </row>
    <row r="12" spans="1:7" ht="15.75">
      <c r="A12" s="2">
        <v>15</v>
      </c>
      <c r="B12" s="292" t="s">
        <v>309</v>
      </c>
      <c r="C12" s="45"/>
      <c r="D12" s="47">
        <v>1</v>
      </c>
      <c r="E12" s="47">
        <v>1</v>
      </c>
      <c r="F12" s="47">
        <v>5</v>
      </c>
      <c r="G12" s="47">
        <f t="shared" si="0"/>
        <v>7</v>
      </c>
    </row>
    <row r="13" spans="1:7" ht="15.75">
      <c r="A13" s="2">
        <v>16</v>
      </c>
      <c r="B13" s="342" t="s">
        <v>105</v>
      </c>
      <c r="C13" s="343"/>
      <c r="D13" s="47">
        <v>4</v>
      </c>
      <c r="E13" s="48"/>
      <c r="F13" s="48"/>
      <c r="G13" s="47">
        <f t="shared" si="0"/>
        <v>4</v>
      </c>
    </row>
    <row r="14" spans="1:7">
      <c r="B14" s="341" t="s">
        <v>65</v>
      </c>
      <c r="C14" s="341"/>
      <c r="D14" s="341"/>
      <c r="E14" s="341"/>
      <c r="F14" s="178"/>
    </row>
  </sheetData>
  <mergeCells count="3">
    <mergeCell ref="B14:E14"/>
    <mergeCell ref="A3:G3"/>
    <mergeCell ref="B13:C13"/>
  </mergeCells>
  <phoneticPr fontId="0" type="noConversion"/>
  <pageMargins left="0.75" right="0.75" top="1" bottom="1" header="0.5" footer="0.5"/>
  <pageSetup paperSize="9" scale="86" orientation="landscape" r:id="rId1"/>
  <headerFooter alignWithMargins="0">
    <oddHeader xml:space="preserve">&amp;C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topLeftCell="B1" workbookViewId="0">
      <selection activeCell="B1" sqref="B1:E1"/>
    </sheetView>
  </sheetViews>
  <sheetFormatPr defaultRowHeight="12.75"/>
  <cols>
    <col min="1" max="1" width="3.5703125" bestFit="1" customWidth="1"/>
    <col min="2" max="2" width="68.42578125" customWidth="1"/>
    <col min="3" max="3" width="7.5703125" customWidth="1"/>
    <col min="4" max="4" width="9.28515625" bestFit="1" customWidth="1"/>
    <col min="5" max="5" width="13" style="8" customWidth="1"/>
    <col min="6" max="6" width="11.42578125" customWidth="1"/>
  </cols>
  <sheetData>
    <row r="1" spans="1:6" ht="15.75">
      <c r="B1" s="344" t="s">
        <v>324</v>
      </c>
      <c r="C1" s="344"/>
      <c r="D1" s="344"/>
      <c r="E1" s="344"/>
    </row>
    <row r="2" spans="1:6" ht="15.75">
      <c r="B2" s="249"/>
      <c r="C2" s="249"/>
      <c r="D2" s="249"/>
      <c r="E2" s="249"/>
    </row>
    <row r="3" spans="1:6" ht="18">
      <c r="B3" s="345" t="s">
        <v>292</v>
      </c>
      <c r="C3" s="345"/>
      <c r="D3" s="345"/>
      <c r="E3" s="345"/>
    </row>
    <row r="4" spans="1:6" s="53" customFormat="1">
      <c r="B4" s="110"/>
      <c r="C4" s="110"/>
      <c r="D4" s="110"/>
      <c r="E4" s="110"/>
    </row>
    <row r="5" spans="1:6" s="53" customFormat="1">
      <c r="A5" s="51"/>
      <c r="B5" s="111" t="s">
        <v>68</v>
      </c>
      <c r="C5" s="111" t="s">
        <v>69</v>
      </c>
      <c r="D5" s="111" t="s">
        <v>70</v>
      </c>
      <c r="E5" s="271" t="s">
        <v>71</v>
      </c>
      <c r="F5" s="280"/>
    </row>
    <row r="6" spans="1:6" ht="25.5">
      <c r="A6" s="2">
        <v>1</v>
      </c>
      <c r="B6" s="126" t="s">
        <v>29</v>
      </c>
      <c r="C6" s="112" t="s">
        <v>165</v>
      </c>
      <c r="D6" s="112" t="s">
        <v>154</v>
      </c>
      <c r="E6" s="272" t="s">
        <v>164</v>
      </c>
      <c r="F6" s="36"/>
    </row>
    <row r="7" spans="1:6">
      <c r="A7" s="2">
        <v>2</v>
      </c>
      <c r="B7" s="127" t="s">
        <v>155</v>
      </c>
      <c r="C7" s="128"/>
      <c r="D7" s="128"/>
      <c r="E7" s="273"/>
      <c r="F7" s="281">
        <f>SUM(F8:F20)</f>
        <v>12280757</v>
      </c>
    </row>
    <row r="8" spans="1:6">
      <c r="A8" s="2">
        <v>6</v>
      </c>
      <c r="B8" s="127" t="s">
        <v>133</v>
      </c>
      <c r="C8" s="128" t="s">
        <v>112</v>
      </c>
      <c r="D8" s="130">
        <v>0</v>
      </c>
      <c r="E8" s="276">
        <f>E9</f>
        <v>2745970</v>
      </c>
      <c r="F8" s="283"/>
    </row>
    <row r="9" spans="1:6">
      <c r="A9" s="2">
        <v>7</v>
      </c>
      <c r="B9" s="127" t="s">
        <v>156</v>
      </c>
      <c r="C9" s="128" t="s">
        <v>112</v>
      </c>
      <c r="D9" s="130">
        <v>0</v>
      </c>
      <c r="E9" s="275">
        <f>F9</f>
        <v>2745970</v>
      </c>
      <c r="F9" s="140">
        <f>E10+E12+E14</f>
        <v>2745970</v>
      </c>
    </row>
    <row r="10" spans="1:6">
      <c r="A10" s="2">
        <v>8</v>
      </c>
      <c r="B10" s="127" t="s">
        <v>134</v>
      </c>
      <c r="C10" s="128" t="s">
        <v>112</v>
      </c>
      <c r="D10" s="130">
        <v>0</v>
      </c>
      <c r="E10" s="276">
        <v>1665810</v>
      </c>
      <c r="F10" s="282"/>
    </row>
    <row r="11" spans="1:6">
      <c r="A11" s="2">
        <v>9</v>
      </c>
      <c r="B11" s="127" t="s">
        <v>157</v>
      </c>
      <c r="C11" s="128" t="s">
        <v>112</v>
      </c>
      <c r="D11" s="130">
        <v>0</v>
      </c>
      <c r="E11" s="274">
        <v>1665810</v>
      </c>
      <c r="F11" s="282"/>
    </row>
    <row r="12" spans="1:6">
      <c r="A12" s="2">
        <v>10</v>
      </c>
      <c r="B12" s="127" t="s">
        <v>135</v>
      </c>
      <c r="C12" s="128" t="s">
        <v>112</v>
      </c>
      <c r="D12" s="130">
        <v>0</v>
      </c>
      <c r="E12" s="276">
        <v>608000</v>
      </c>
      <c r="F12" s="282"/>
    </row>
    <row r="13" spans="1:6">
      <c r="A13" s="2">
        <v>11</v>
      </c>
      <c r="B13" s="127" t="s">
        <v>213</v>
      </c>
      <c r="C13" s="128" t="s">
        <v>112</v>
      </c>
      <c r="D13" s="130">
        <v>0</v>
      </c>
      <c r="E13" s="274">
        <v>608000</v>
      </c>
      <c r="F13" s="282"/>
    </row>
    <row r="14" spans="1:6" ht="12.75" customHeight="1">
      <c r="A14" s="2">
        <v>14</v>
      </c>
      <c r="B14" s="127" t="s">
        <v>136</v>
      </c>
      <c r="C14" s="128" t="s">
        <v>112</v>
      </c>
      <c r="D14" s="130">
        <v>0</v>
      </c>
      <c r="E14" s="276">
        <v>472160</v>
      </c>
      <c r="F14" s="282"/>
    </row>
    <row r="15" spans="1:6">
      <c r="A15" s="2">
        <v>15</v>
      </c>
      <c r="B15" s="127" t="s">
        <v>158</v>
      </c>
      <c r="C15" s="128" t="s">
        <v>112</v>
      </c>
      <c r="D15" s="130">
        <v>0</v>
      </c>
      <c r="E15" s="274">
        <v>472160</v>
      </c>
      <c r="F15" s="282"/>
    </row>
    <row r="16" spans="1:6">
      <c r="A16" s="2">
        <v>16</v>
      </c>
      <c r="B16" s="127" t="s">
        <v>159</v>
      </c>
      <c r="C16" s="128" t="s">
        <v>112</v>
      </c>
      <c r="D16" s="130">
        <v>0</v>
      </c>
      <c r="E16" s="276">
        <v>5000000</v>
      </c>
      <c r="F16" s="282"/>
    </row>
    <row r="17" spans="1:7">
      <c r="A17" s="2">
        <v>17</v>
      </c>
      <c r="B17" s="162" t="s">
        <v>214</v>
      </c>
      <c r="C17" s="128" t="s">
        <v>112</v>
      </c>
      <c r="D17" s="130">
        <v>0</v>
      </c>
      <c r="E17" s="275">
        <v>5000000</v>
      </c>
      <c r="F17" s="139">
        <v>5000000</v>
      </c>
    </row>
    <row r="18" spans="1:7">
      <c r="A18" s="2">
        <v>20</v>
      </c>
      <c r="B18" s="163" t="s">
        <v>160</v>
      </c>
      <c r="C18" s="164" t="s">
        <v>112</v>
      </c>
      <c r="D18" s="165">
        <v>0</v>
      </c>
      <c r="E18" s="276">
        <v>3485687</v>
      </c>
      <c r="F18" s="284">
        <v>3485687</v>
      </c>
    </row>
    <row r="19" spans="1:7" s="166" customFormat="1">
      <c r="A19" s="2">
        <v>21</v>
      </c>
      <c r="B19" s="162" t="s">
        <v>293</v>
      </c>
      <c r="C19" s="128" t="s">
        <v>286</v>
      </c>
      <c r="D19" s="130">
        <v>0</v>
      </c>
      <c r="E19" s="274">
        <v>1009100</v>
      </c>
      <c r="F19" s="282">
        <v>1009100</v>
      </c>
    </row>
    <row r="20" spans="1:7" s="166" customFormat="1">
      <c r="A20" s="2"/>
      <c r="B20" s="162" t="s">
        <v>303</v>
      </c>
      <c r="C20" s="128" t="s">
        <v>286</v>
      </c>
      <c r="D20" s="130">
        <v>0</v>
      </c>
      <c r="E20" s="274">
        <v>40000</v>
      </c>
      <c r="F20" s="282">
        <v>40000</v>
      </c>
    </row>
    <row r="21" spans="1:7">
      <c r="A21" s="2">
        <v>22</v>
      </c>
      <c r="B21" s="127" t="s">
        <v>260</v>
      </c>
      <c r="C21" s="128"/>
      <c r="D21" s="128"/>
      <c r="E21" s="273"/>
      <c r="F21" s="281">
        <v>0</v>
      </c>
    </row>
    <row r="22" spans="1:7">
      <c r="A22" s="2">
        <v>58</v>
      </c>
      <c r="B22" s="346" t="s">
        <v>258</v>
      </c>
      <c r="C22" s="347"/>
      <c r="D22" s="347"/>
      <c r="E22" s="347"/>
      <c r="F22" s="281">
        <f>SUM(F23:F26)</f>
        <v>6965240</v>
      </c>
    </row>
    <row r="23" spans="1:7">
      <c r="A23" s="2">
        <v>59</v>
      </c>
      <c r="B23" s="138" t="s">
        <v>259</v>
      </c>
      <c r="C23" s="128" t="s">
        <v>112</v>
      </c>
      <c r="D23" s="130">
        <v>0</v>
      </c>
      <c r="E23" s="275">
        <v>3055000</v>
      </c>
      <c r="F23" s="140">
        <v>3055000</v>
      </c>
    </row>
    <row r="24" spans="1:7">
      <c r="A24" s="2">
        <v>60</v>
      </c>
      <c r="B24" s="127" t="s">
        <v>137</v>
      </c>
      <c r="C24" s="128" t="s">
        <v>112</v>
      </c>
      <c r="D24" s="130">
        <v>5</v>
      </c>
      <c r="E24" s="275">
        <v>664320</v>
      </c>
      <c r="F24" s="140">
        <v>664320</v>
      </c>
    </row>
    <row r="25" spans="1:7">
      <c r="A25" s="2">
        <v>61</v>
      </c>
      <c r="B25" s="127" t="s">
        <v>281</v>
      </c>
      <c r="C25" s="128" t="s">
        <v>282</v>
      </c>
      <c r="D25" s="128">
        <v>12</v>
      </c>
      <c r="E25" s="273">
        <v>3100000</v>
      </c>
      <c r="F25" s="140">
        <v>3100000</v>
      </c>
    </row>
    <row r="26" spans="1:7">
      <c r="A26" s="2">
        <v>63</v>
      </c>
      <c r="B26" s="138" t="s">
        <v>161</v>
      </c>
      <c r="C26" s="128"/>
      <c r="D26" s="128"/>
      <c r="E26" s="273"/>
      <c r="F26" s="291">
        <v>145920</v>
      </c>
    </row>
    <row r="27" spans="1:7">
      <c r="A27" s="2">
        <v>64</v>
      </c>
      <c r="B27" s="127" t="s">
        <v>162</v>
      </c>
      <c r="C27" s="128" t="s">
        <v>112</v>
      </c>
      <c r="D27" s="129">
        <v>0</v>
      </c>
      <c r="E27" s="275">
        <v>0</v>
      </c>
      <c r="F27" s="140"/>
    </row>
    <row r="28" spans="1:7">
      <c r="A28" s="2">
        <v>65</v>
      </c>
      <c r="B28" s="131" t="s">
        <v>163</v>
      </c>
      <c r="C28" s="132" t="s">
        <v>112</v>
      </c>
      <c r="D28" s="133">
        <v>0</v>
      </c>
      <c r="E28" s="277">
        <v>0</v>
      </c>
      <c r="F28" s="140"/>
    </row>
    <row r="29" spans="1:7">
      <c r="A29" s="2">
        <v>66</v>
      </c>
      <c r="B29" s="288" t="s">
        <v>287</v>
      </c>
      <c r="C29" s="288" t="s">
        <v>286</v>
      </c>
      <c r="D29" s="289">
        <v>204</v>
      </c>
      <c r="E29" s="290">
        <v>145920</v>
      </c>
      <c r="F29" s="140">
        <v>145920</v>
      </c>
    </row>
    <row r="30" spans="1:7" ht="25.5">
      <c r="A30" s="2">
        <v>67</v>
      </c>
      <c r="B30" s="134" t="s">
        <v>166</v>
      </c>
      <c r="C30" s="135" t="s">
        <v>283</v>
      </c>
      <c r="D30" s="135">
        <v>1</v>
      </c>
      <c r="E30" s="278">
        <v>1800000</v>
      </c>
      <c r="F30" s="285">
        <v>1800000</v>
      </c>
    </row>
    <row r="31" spans="1:7" s="11" customFormat="1">
      <c r="A31" s="2">
        <v>69</v>
      </c>
      <c r="B31" s="136" t="s">
        <v>138</v>
      </c>
      <c r="C31" s="137"/>
      <c r="D31" s="137"/>
      <c r="E31" s="279"/>
      <c r="F31" s="286">
        <f>F7+F21+F22+F30+F26</f>
        <v>21191917</v>
      </c>
    </row>
    <row r="32" spans="1:7">
      <c r="G32" s="7"/>
    </row>
  </sheetData>
  <mergeCells count="3">
    <mergeCell ref="B1:E1"/>
    <mergeCell ref="B3:E3"/>
    <mergeCell ref="B22:E22"/>
  </mergeCells>
  <phoneticPr fontId="20" type="noConversion"/>
  <pageMargins left="0.7" right="0.7" top="0.75" bottom="0.75" header="0.3" footer="0.3"/>
  <pageSetup paperSize="9" scale="75"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/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8" ht="15.75">
      <c r="A1" s="61" t="s">
        <v>312</v>
      </c>
      <c r="B1" s="78"/>
    </row>
    <row r="2" spans="1:8" ht="15.75">
      <c r="A2" s="297" t="s">
        <v>297</v>
      </c>
      <c r="B2" s="297"/>
      <c r="C2" s="297"/>
      <c r="D2" s="297"/>
      <c r="E2" s="297"/>
      <c r="F2" s="297"/>
    </row>
    <row r="3" spans="1:8">
      <c r="A3" s="15"/>
      <c r="D3" s="298" t="s">
        <v>92</v>
      </c>
      <c r="E3" s="298"/>
      <c r="F3" s="298"/>
    </row>
    <row r="4" spans="1:8">
      <c r="A4" s="92"/>
      <c r="B4" s="51" t="s">
        <v>68</v>
      </c>
      <c r="C4" s="51" t="s">
        <v>69</v>
      </c>
      <c r="D4" s="51" t="s">
        <v>70</v>
      </c>
      <c r="E4" s="51" t="s">
        <v>71</v>
      </c>
      <c r="F4" s="51" t="s">
        <v>72</v>
      </c>
    </row>
    <row r="5" spans="1:8">
      <c r="A5" s="142"/>
      <c r="B5" s="1" t="s">
        <v>6</v>
      </c>
      <c r="C5" s="1" t="s">
        <v>101</v>
      </c>
      <c r="D5" s="1"/>
      <c r="E5" s="1"/>
      <c r="F5" s="14" t="s">
        <v>0</v>
      </c>
    </row>
    <row r="6" spans="1:8" s="78" customFormat="1">
      <c r="A6" s="167"/>
      <c r="B6" s="168" t="s">
        <v>167</v>
      </c>
      <c r="C6" s="169">
        <f>C7+C15+C17+C20</f>
        <v>27467</v>
      </c>
      <c r="D6" s="169">
        <f>D7+D15+D17+D20</f>
        <v>0</v>
      </c>
      <c r="E6" s="169">
        <f>E7+E15+E17+E20</f>
        <v>0</v>
      </c>
      <c r="F6" s="169">
        <f>F7+F15+F17+F20</f>
        <v>27467</v>
      </c>
    </row>
    <row r="7" spans="1:8" s="11" customFormat="1">
      <c r="A7" s="143" t="s">
        <v>168</v>
      </c>
      <c r="B7" s="12" t="s">
        <v>169</v>
      </c>
      <c r="C7" s="13">
        <f>C8</f>
        <v>24325</v>
      </c>
      <c r="D7" s="13">
        <f>D8</f>
        <v>0</v>
      </c>
      <c r="E7" s="13">
        <f>E8</f>
        <v>0</v>
      </c>
      <c r="F7" s="169">
        <f t="shared" ref="F7:F27" si="0">SUM(C7:E7)</f>
        <v>24325</v>
      </c>
    </row>
    <row r="8" spans="1:8" s="11" customFormat="1">
      <c r="A8" s="143" t="s">
        <v>9</v>
      </c>
      <c r="B8" s="12" t="s">
        <v>170</v>
      </c>
      <c r="C8" s="13">
        <f>C9+C10+C11+C12+C13+C14</f>
        <v>24325</v>
      </c>
      <c r="D8" s="13">
        <f>D9+D10+D11+D12+D13+D14</f>
        <v>0</v>
      </c>
      <c r="E8" s="13">
        <f>E9+E10+E11+E12+E13+E14</f>
        <v>0</v>
      </c>
      <c r="F8" s="169">
        <f t="shared" si="0"/>
        <v>24325</v>
      </c>
    </row>
    <row r="9" spans="1:8">
      <c r="A9" s="143"/>
      <c r="B9" s="9" t="s">
        <v>172</v>
      </c>
      <c r="C9" s="98">
        <v>12281</v>
      </c>
      <c r="D9" s="3"/>
      <c r="E9" s="3"/>
      <c r="F9" s="169">
        <f t="shared" si="0"/>
        <v>12281</v>
      </c>
    </row>
    <row r="10" spans="1:8">
      <c r="A10" s="143"/>
      <c r="B10" s="9" t="s">
        <v>171</v>
      </c>
      <c r="C10" s="98"/>
      <c r="D10" s="3"/>
      <c r="E10" s="3"/>
      <c r="F10" s="169">
        <f t="shared" si="0"/>
        <v>0</v>
      </c>
    </row>
    <row r="11" spans="1:8">
      <c r="A11" s="143"/>
      <c r="B11" s="2" t="s">
        <v>261</v>
      </c>
      <c r="C11" s="98">
        <v>6965</v>
      </c>
      <c r="D11" s="3"/>
      <c r="E11" s="3"/>
      <c r="F11" s="169">
        <f t="shared" si="0"/>
        <v>6965</v>
      </c>
    </row>
    <row r="12" spans="1:8">
      <c r="A12" s="143"/>
      <c r="B12" s="9" t="s">
        <v>173</v>
      </c>
      <c r="C12" s="98">
        <v>1800</v>
      </c>
      <c r="D12" s="3"/>
      <c r="E12" s="3"/>
      <c r="F12" s="169">
        <f t="shared" si="0"/>
        <v>1800</v>
      </c>
    </row>
    <row r="13" spans="1:8" s="18" customFormat="1">
      <c r="A13" s="143"/>
      <c r="B13" s="9" t="s">
        <v>174</v>
      </c>
      <c r="C13" s="90"/>
      <c r="D13" s="90"/>
      <c r="E13" s="90"/>
      <c r="F13" s="169">
        <f t="shared" si="0"/>
        <v>0</v>
      </c>
    </row>
    <row r="14" spans="1:8" s="11" customFormat="1">
      <c r="A14" s="143"/>
      <c r="B14" s="9" t="s">
        <v>175</v>
      </c>
      <c r="C14" s="13">
        <v>3279</v>
      </c>
      <c r="D14" s="13"/>
      <c r="E14" s="13"/>
      <c r="F14" s="169">
        <f t="shared" si="0"/>
        <v>3279</v>
      </c>
    </row>
    <row r="15" spans="1:8" s="11" customFormat="1">
      <c r="A15" s="143" t="s">
        <v>176</v>
      </c>
      <c r="B15" s="16" t="s">
        <v>102</v>
      </c>
      <c r="C15" s="13">
        <f>C16</f>
        <v>2020</v>
      </c>
      <c r="D15" s="13">
        <v>0</v>
      </c>
      <c r="E15" s="13">
        <v>0</v>
      </c>
      <c r="F15" s="169">
        <f t="shared" si="0"/>
        <v>2020</v>
      </c>
    </row>
    <row r="16" spans="1:8" s="11" customFormat="1">
      <c r="A16" s="143"/>
      <c r="B16" s="86" t="s">
        <v>177</v>
      </c>
      <c r="C16" s="13">
        <v>2020</v>
      </c>
      <c r="D16" s="13"/>
      <c r="E16" s="13"/>
      <c r="F16" s="169">
        <f t="shared" si="0"/>
        <v>2020</v>
      </c>
      <c r="H16" s="119"/>
    </row>
    <row r="17" spans="1:6">
      <c r="A17" s="143" t="s">
        <v>178</v>
      </c>
      <c r="B17" s="16" t="s">
        <v>52</v>
      </c>
      <c r="C17" s="13">
        <f>C18+C19</f>
        <v>282</v>
      </c>
      <c r="D17" s="13">
        <v>0</v>
      </c>
      <c r="E17" s="13">
        <v>0</v>
      </c>
      <c r="F17" s="169">
        <f t="shared" si="0"/>
        <v>282</v>
      </c>
    </row>
    <row r="18" spans="1:6">
      <c r="A18" s="143"/>
      <c r="B18" s="2" t="s">
        <v>179</v>
      </c>
      <c r="C18" s="3">
        <v>82</v>
      </c>
      <c r="D18" s="3"/>
      <c r="E18" s="3"/>
      <c r="F18" s="169">
        <f t="shared" si="0"/>
        <v>82</v>
      </c>
    </row>
    <row r="19" spans="1:6">
      <c r="A19" s="143"/>
      <c r="B19" s="2" t="s">
        <v>180</v>
      </c>
      <c r="C19" s="3">
        <v>200</v>
      </c>
      <c r="D19" s="3"/>
      <c r="E19" s="3"/>
      <c r="F19" s="169">
        <f t="shared" si="0"/>
        <v>200</v>
      </c>
    </row>
    <row r="20" spans="1:6">
      <c r="A20" s="143" t="s">
        <v>181</v>
      </c>
      <c r="B20" s="12" t="s">
        <v>288</v>
      </c>
      <c r="C20" s="13">
        <v>840</v>
      </c>
      <c r="D20" s="13">
        <v>0</v>
      </c>
      <c r="E20" s="13">
        <v>0</v>
      </c>
      <c r="F20" s="169">
        <f t="shared" si="0"/>
        <v>840</v>
      </c>
    </row>
    <row r="21" spans="1:6">
      <c r="A21" s="167"/>
      <c r="B21" s="168" t="s">
        <v>182</v>
      </c>
      <c r="C21" s="169">
        <f>C22+C23+C24</f>
        <v>0</v>
      </c>
      <c r="D21" s="169">
        <f>D22+D23+D24</f>
        <v>0</v>
      </c>
      <c r="E21" s="169">
        <f>E22+E23+E24</f>
        <v>0</v>
      </c>
      <c r="F21" s="169">
        <f t="shared" si="0"/>
        <v>0</v>
      </c>
    </row>
    <row r="22" spans="1:6">
      <c r="A22" s="143" t="s">
        <v>183</v>
      </c>
      <c r="B22" s="12" t="s">
        <v>184</v>
      </c>
      <c r="C22" s="13">
        <v>0</v>
      </c>
      <c r="D22" s="13">
        <v>0</v>
      </c>
      <c r="E22" s="13">
        <v>0</v>
      </c>
      <c r="F22" s="169">
        <v>0</v>
      </c>
    </row>
    <row r="23" spans="1:6" s="99" customFormat="1" ht="15">
      <c r="A23" s="143" t="s">
        <v>185</v>
      </c>
      <c r="B23" s="12" t="s">
        <v>64</v>
      </c>
      <c r="C23" s="13">
        <v>0</v>
      </c>
      <c r="D23" s="13">
        <v>0</v>
      </c>
      <c r="E23" s="13">
        <v>0</v>
      </c>
      <c r="F23" s="169">
        <v>0</v>
      </c>
    </row>
    <row r="24" spans="1:6" s="84" customFormat="1">
      <c r="A24" s="143" t="s">
        <v>186</v>
      </c>
      <c r="B24" s="16" t="s">
        <v>187</v>
      </c>
      <c r="C24" s="13">
        <v>0</v>
      </c>
      <c r="D24" s="13">
        <v>0</v>
      </c>
      <c r="E24" s="13">
        <v>0</v>
      </c>
      <c r="F24" s="169">
        <v>0</v>
      </c>
    </row>
    <row r="25" spans="1:6" s="99" customFormat="1" ht="15">
      <c r="A25" s="167"/>
      <c r="B25" s="168" t="s">
        <v>188</v>
      </c>
      <c r="C25" s="169">
        <f>C26</f>
        <v>5205</v>
      </c>
      <c r="D25" s="169">
        <v>0</v>
      </c>
      <c r="E25" s="169">
        <v>0</v>
      </c>
      <c r="F25" s="169">
        <f t="shared" si="0"/>
        <v>5205</v>
      </c>
    </row>
    <row r="26" spans="1:6">
      <c r="A26" s="143" t="s">
        <v>11</v>
      </c>
      <c r="B26" s="9" t="s">
        <v>189</v>
      </c>
      <c r="C26" s="13">
        <v>5205</v>
      </c>
      <c r="D26" s="13"/>
      <c r="E26" s="13"/>
      <c r="F26" s="169">
        <f t="shared" si="0"/>
        <v>5205</v>
      </c>
    </row>
    <row r="27" spans="1:6">
      <c r="A27" s="143" t="s">
        <v>12</v>
      </c>
      <c r="B27" s="2" t="s">
        <v>190</v>
      </c>
      <c r="C27" s="13"/>
      <c r="D27" s="13"/>
      <c r="E27" s="13"/>
      <c r="F27" s="169">
        <f t="shared" si="0"/>
        <v>0</v>
      </c>
    </row>
    <row r="28" spans="1:6">
      <c r="A28" s="167"/>
      <c r="B28" s="168" t="s">
        <v>191</v>
      </c>
      <c r="C28" s="169">
        <v>0</v>
      </c>
      <c r="D28" s="169">
        <v>0</v>
      </c>
      <c r="E28" s="169">
        <v>0</v>
      </c>
      <c r="F28" s="169">
        <v>0</v>
      </c>
    </row>
    <row r="29" spans="1:6">
      <c r="A29" s="170"/>
      <c r="B29" s="171" t="s">
        <v>192</v>
      </c>
      <c r="C29" s="172">
        <f>C6+C21+C25+C28</f>
        <v>32672</v>
      </c>
      <c r="D29" s="172">
        <f>D6+D21+D25+D28</f>
        <v>0</v>
      </c>
      <c r="E29" s="172">
        <f>E6+E21+E25+E28</f>
        <v>0</v>
      </c>
      <c r="F29" s="172">
        <f>F6+F21+F25+F28</f>
        <v>32672</v>
      </c>
    </row>
    <row r="30" spans="1:6" s="10" customFormat="1">
      <c r="A30" s="144"/>
      <c r="B30" s="141" t="s">
        <v>194</v>
      </c>
      <c r="C30" s="85"/>
      <c r="D30" s="85">
        <f>D6-D29</f>
        <v>0</v>
      </c>
      <c r="E30" s="85"/>
      <c r="F30" s="169"/>
    </row>
    <row r="31" spans="1:6">
      <c r="A31" s="173"/>
      <c r="B31" s="174" t="s">
        <v>193</v>
      </c>
      <c r="C31" s="175">
        <f>C29</f>
        <v>32672</v>
      </c>
      <c r="D31" s="175">
        <f>D29</f>
        <v>0</v>
      </c>
      <c r="E31" s="175">
        <f>E29</f>
        <v>0</v>
      </c>
      <c r="F31" s="175">
        <f>F29</f>
        <v>32672</v>
      </c>
    </row>
  </sheetData>
  <mergeCells count="2">
    <mergeCell ref="A2:F2"/>
    <mergeCell ref="D3:F3"/>
  </mergeCells>
  <phoneticPr fontId="20" type="noConversion"/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/>
  <dimension ref="A1:D38"/>
  <sheetViews>
    <sheetView view="pageBreakPreview" zoomScaleSheetLayoutView="100" workbookViewId="0"/>
  </sheetViews>
  <sheetFormatPr defaultRowHeight="12.75"/>
  <cols>
    <col min="1" max="1" width="5.140625" style="15" bestFit="1" customWidth="1"/>
    <col min="2" max="2" width="46.7109375" bestFit="1" customWidth="1"/>
    <col min="3" max="3" width="13.7109375" bestFit="1" customWidth="1"/>
    <col min="4" max="4" width="13.85546875" bestFit="1" customWidth="1"/>
  </cols>
  <sheetData>
    <row r="1" spans="1:4" ht="15.75">
      <c r="A1" s="61" t="s">
        <v>313</v>
      </c>
      <c r="B1" s="78"/>
      <c r="C1" s="78"/>
    </row>
    <row r="2" spans="1:4" ht="15.75">
      <c r="A2" s="297" t="s">
        <v>298</v>
      </c>
      <c r="B2" s="297"/>
      <c r="C2" s="297"/>
      <c r="D2" s="297"/>
    </row>
    <row r="3" spans="1:4">
      <c r="D3" s="270"/>
    </row>
    <row r="4" spans="1:4" s="53" customFormat="1">
      <c r="A4" s="299"/>
      <c r="B4" s="55" t="s">
        <v>68</v>
      </c>
      <c r="C4" s="51" t="s">
        <v>69</v>
      </c>
      <c r="D4" s="51" t="s">
        <v>76</v>
      </c>
    </row>
    <row r="5" spans="1:4">
      <c r="A5" s="300"/>
      <c r="B5" s="56"/>
      <c r="C5" s="56"/>
      <c r="D5" s="51"/>
    </row>
    <row r="6" spans="1:4">
      <c r="A6" s="300"/>
      <c r="B6" s="302" t="s">
        <v>57</v>
      </c>
      <c r="C6" s="304" t="s">
        <v>101</v>
      </c>
      <c r="D6" s="73" t="s">
        <v>3</v>
      </c>
    </row>
    <row r="7" spans="1:4">
      <c r="A7" s="301"/>
      <c r="B7" s="303"/>
      <c r="C7" s="305"/>
      <c r="D7" s="287"/>
    </row>
    <row r="8" spans="1:4">
      <c r="A8" s="121"/>
      <c r="B8" s="145" t="s">
        <v>195</v>
      </c>
      <c r="C8" s="177">
        <f>C9+C10+C11+C12+C13</f>
        <v>26099</v>
      </c>
      <c r="D8" s="177">
        <f>D9+D10+D11+D12+D13</f>
        <v>26099</v>
      </c>
    </row>
    <row r="9" spans="1:4">
      <c r="A9" s="146" t="s">
        <v>168</v>
      </c>
      <c r="B9" s="147" t="s">
        <v>4</v>
      </c>
      <c r="C9" s="38">
        <v>9904</v>
      </c>
      <c r="D9" s="38">
        <f>C9</f>
        <v>9904</v>
      </c>
    </row>
    <row r="10" spans="1:4">
      <c r="A10" s="146" t="s">
        <v>176</v>
      </c>
      <c r="B10" s="147" t="s">
        <v>197</v>
      </c>
      <c r="C10" s="38">
        <v>1832</v>
      </c>
      <c r="D10" s="38">
        <f>C10</f>
        <v>1832</v>
      </c>
    </row>
    <row r="11" spans="1:4">
      <c r="A11" s="146" t="s">
        <v>178</v>
      </c>
      <c r="B11" s="147" t="s">
        <v>58</v>
      </c>
      <c r="C11" s="38">
        <v>10127</v>
      </c>
      <c r="D11" s="38">
        <f>C11</f>
        <v>10127</v>
      </c>
    </row>
    <row r="12" spans="1:4">
      <c r="A12" s="146" t="s">
        <v>198</v>
      </c>
      <c r="B12" s="147" t="s">
        <v>53</v>
      </c>
      <c r="C12" s="38">
        <v>1200</v>
      </c>
      <c r="D12" s="38">
        <f>C12</f>
        <v>1200</v>
      </c>
    </row>
    <row r="13" spans="1:4">
      <c r="A13" s="151" t="s">
        <v>183</v>
      </c>
      <c r="B13" s="152" t="s">
        <v>199</v>
      </c>
      <c r="C13" s="153">
        <v>3036</v>
      </c>
      <c r="D13" s="38">
        <f>C13</f>
        <v>3036</v>
      </c>
    </row>
    <row r="14" spans="1:4">
      <c r="A14" s="154"/>
      <c r="B14" s="145" t="s">
        <v>200</v>
      </c>
      <c r="C14" s="177">
        <f>C15+C16+C17</f>
        <v>6573</v>
      </c>
      <c r="D14" s="177">
        <f>D15+D16+D17</f>
        <v>6573</v>
      </c>
    </row>
    <row r="15" spans="1:4">
      <c r="A15" s="146" t="s">
        <v>185</v>
      </c>
      <c r="B15" s="147" t="s">
        <v>48</v>
      </c>
      <c r="C15" s="203">
        <v>6573</v>
      </c>
      <c r="D15" s="203">
        <v>6573</v>
      </c>
    </row>
    <row r="16" spans="1:4">
      <c r="A16" s="146" t="s">
        <v>186</v>
      </c>
      <c r="B16" s="147" t="s">
        <v>63</v>
      </c>
      <c r="C16" s="203"/>
      <c r="D16" s="203"/>
    </row>
    <row r="17" spans="1:4" s="6" customFormat="1">
      <c r="A17" s="151" t="s">
        <v>196</v>
      </c>
      <c r="B17" s="152" t="s">
        <v>201</v>
      </c>
      <c r="C17" s="155"/>
      <c r="D17" s="155"/>
    </row>
    <row r="18" spans="1:4">
      <c r="A18" s="121"/>
      <c r="B18" s="200" t="s">
        <v>202</v>
      </c>
      <c r="C18" s="37">
        <f>C19+C20+C21+C22+C23+C24+C25+C26</f>
        <v>0</v>
      </c>
      <c r="D18" s="37">
        <f>D19+D20+D21+D22+D23+D24+D25+D26</f>
        <v>0</v>
      </c>
    </row>
    <row r="19" spans="1:4">
      <c r="A19" s="306" t="s">
        <v>9</v>
      </c>
      <c r="B19" s="202" t="s">
        <v>203</v>
      </c>
      <c r="C19" s="309"/>
      <c r="D19" s="309"/>
    </row>
    <row r="20" spans="1:4">
      <c r="A20" s="306"/>
      <c r="B20" s="32" t="s">
        <v>204</v>
      </c>
      <c r="C20" s="310"/>
      <c r="D20" s="310"/>
    </row>
    <row r="21" spans="1:4">
      <c r="A21" s="149" t="s">
        <v>14</v>
      </c>
      <c r="B21" s="201" t="s">
        <v>205</v>
      </c>
      <c r="C21" s="148"/>
      <c r="D21" s="148"/>
    </row>
    <row r="22" spans="1:4" s="6" customFormat="1">
      <c r="A22" s="149" t="s">
        <v>15</v>
      </c>
      <c r="B22" s="26" t="s">
        <v>206</v>
      </c>
      <c r="C22" s="148"/>
      <c r="D22" s="148"/>
    </row>
    <row r="23" spans="1:4">
      <c r="A23" s="149" t="s">
        <v>16</v>
      </c>
      <c r="B23" s="26" t="s">
        <v>207</v>
      </c>
      <c r="C23" s="148"/>
      <c r="D23" s="148"/>
    </row>
    <row r="24" spans="1:4">
      <c r="A24" s="149" t="s">
        <v>10</v>
      </c>
      <c r="B24" s="150" t="s">
        <v>208</v>
      </c>
      <c r="C24" s="38"/>
      <c r="D24" s="38"/>
    </row>
    <row r="25" spans="1:4">
      <c r="A25" s="149" t="s">
        <v>11</v>
      </c>
      <c r="B25" s="268" t="s">
        <v>263</v>
      </c>
      <c r="C25" s="38"/>
      <c r="D25" s="38"/>
    </row>
    <row r="26" spans="1:4">
      <c r="A26" s="156" t="s">
        <v>12</v>
      </c>
      <c r="B26" s="157" t="s">
        <v>209</v>
      </c>
      <c r="C26" s="153">
        <f>'2'!D27+'2'!E27</f>
        <v>0</v>
      </c>
      <c r="D26" s="153">
        <f>'2'!E27+'2'!F27</f>
        <v>0</v>
      </c>
    </row>
    <row r="27" spans="1:4">
      <c r="A27" s="158"/>
      <c r="B27" s="159" t="s">
        <v>210</v>
      </c>
      <c r="C27" s="176">
        <f>C28+C29+C30+C31+C32+C33+C34+C35</f>
        <v>0</v>
      </c>
      <c r="D27" s="176">
        <f>D28+D29+D30+D31+D32+D33+D34+D35</f>
        <v>0</v>
      </c>
    </row>
    <row r="28" spans="1:4">
      <c r="A28" s="307" t="s">
        <v>9</v>
      </c>
      <c r="B28" s="160" t="s">
        <v>203</v>
      </c>
      <c r="C28" s="37"/>
      <c r="D28" s="37"/>
    </row>
    <row r="29" spans="1:4">
      <c r="A29" s="308"/>
      <c r="B29" s="25" t="s">
        <v>204</v>
      </c>
      <c r="C29" s="38"/>
      <c r="D29" s="38"/>
    </row>
    <row r="30" spans="1:4">
      <c r="A30" s="149" t="s">
        <v>14</v>
      </c>
      <c r="B30" s="150" t="s">
        <v>205</v>
      </c>
      <c r="C30" s="38"/>
      <c r="D30" s="38"/>
    </row>
    <row r="31" spans="1:4">
      <c r="A31" s="149" t="s">
        <v>15</v>
      </c>
      <c r="B31" s="26" t="s">
        <v>206</v>
      </c>
      <c r="C31" s="38"/>
      <c r="D31" s="38"/>
    </row>
    <row r="32" spans="1:4">
      <c r="A32" s="149" t="s">
        <v>16</v>
      </c>
      <c r="B32" s="26" t="s">
        <v>207</v>
      </c>
      <c r="C32" s="38"/>
      <c r="D32" s="38"/>
    </row>
    <row r="33" spans="1:4">
      <c r="A33" s="149" t="s">
        <v>10</v>
      </c>
      <c r="B33" s="150" t="s">
        <v>208</v>
      </c>
      <c r="C33" s="38"/>
      <c r="D33" s="38"/>
    </row>
    <row r="34" spans="1:4">
      <c r="A34" s="149" t="s">
        <v>11</v>
      </c>
      <c r="B34" s="268" t="s">
        <v>262</v>
      </c>
      <c r="C34" s="38"/>
      <c r="D34" s="38"/>
    </row>
    <row r="35" spans="1:4">
      <c r="A35" s="156" t="s">
        <v>12</v>
      </c>
      <c r="B35" s="157" t="s">
        <v>209</v>
      </c>
      <c r="C35" s="153"/>
      <c r="D35" s="153"/>
    </row>
    <row r="36" spans="1:4">
      <c r="A36" s="57"/>
      <c r="B36" s="69" t="s">
        <v>211</v>
      </c>
      <c r="C36" s="20">
        <f>C8+C14+C18+C27+C26</f>
        <v>32672</v>
      </c>
      <c r="D36" s="20">
        <f>D8+D14+D18+D27+D26</f>
        <v>32672</v>
      </c>
    </row>
    <row r="37" spans="1:4">
      <c r="A37" s="158"/>
      <c r="B37" s="161" t="s">
        <v>194</v>
      </c>
      <c r="C37" s="176">
        <f>C26</f>
        <v>0</v>
      </c>
      <c r="D37" s="176">
        <f>D26</f>
        <v>0</v>
      </c>
    </row>
    <row r="38" spans="1:4">
      <c r="A38" s="57"/>
      <c r="B38" s="69" t="s">
        <v>212</v>
      </c>
      <c r="C38" s="20">
        <f>C36-C37</f>
        <v>32672</v>
      </c>
      <c r="D38" s="20">
        <f>D36-D37</f>
        <v>32672</v>
      </c>
    </row>
  </sheetData>
  <mergeCells count="8">
    <mergeCell ref="A2:D2"/>
    <mergeCell ref="A4:A7"/>
    <mergeCell ref="B6:B7"/>
    <mergeCell ref="C6:C7"/>
    <mergeCell ref="A19:A20"/>
    <mergeCell ref="A28:A29"/>
    <mergeCell ref="C19:C20"/>
    <mergeCell ref="D19:D20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/>
  </sheetViews>
  <sheetFormatPr defaultRowHeight="12.75"/>
  <cols>
    <col min="1" max="1" width="9.140625" style="15"/>
    <col min="2" max="2" width="32" customWidth="1"/>
    <col min="3" max="3" width="10.28515625" customWidth="1"/>
    <col min="4" max="4" width="11" bestFit="1" customWidth="1"/>
    <col min="5" max="6" width="10" bestFit="1" customWidth="1"/>
  </cols>
  <sheetData>
    <row r="1" spans="1:8" ht="15.75">
      <c r="A1" s="61" t="s">
        <v>315</v>
      </c>
    </row>
    <row r="2" spans="1:8" ht="15.75">
      <c r="A2" s="59"/>
    </row>
    <row r="3" spans="1:8" ht="15.75">
      <c r="A3" s="297" t="s">
        <v>246</v>
      </c>
      <c r="B3" s="297"/>
      <c r="C3" s="297"/>
      <c r="D3" s="297"/>
      <c r="E3" s="297"/>
      <c r="F3" s="297"/>
      <c r="G3" s="297"/>
      <c r="H3" s="297"/>
    </row>
    <row r="4" spans="1:8" ht="15.75">
      <c r="A4" s="59"/>
      <c r="B4" s="11"/>
      <c r="C4" s="11"/>
      <c r="D4" s="11"/>
      <c r="E4" s="11"/>
    </row>
    <row r="5" spans="1:8" ht="15.75">
      <c r="A5" s="59"/>
      <c r="B5" s="11"/>
      <c r="C5" s="11"/>
      <c r="D5" s="11"/>
      <c r="E5" s="11"/>
      <c r="F5" t="s">
        <v>26</v>
      </c>
    </row>
    <row r="6" spans="1:8">
      <c r="A6" s="57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</row>
    <row r="7" spans="1:8">
      <c r="A7" s="57"/>
      <c r="B7" s="42" t="s">
        <v>247</v>
      </c>
      <c r="C7" s="42" t="s">
        <v>248</v>
      </c>
      <c r="D7" s="237" t="s">
        <v>249</v>
      </c>
      <c r="E7" s="42" t="s">
        <v>250</v>
      </c>
      <c r="F7" s="42" t="s">
        <v>251</v>
      </c>
    </row>
    <row r="8" spans="1:8">
      <c r="A8" s="121" t="s">
        <v>78</v>
      </c>
      <c r="B8" s="238" t="s">
        <v>218</v>
      </c>
      <c r="C8" s="239">
        <v>32672</v>
      </c>
      <c r="D8" s="240"/>
      <c r="E8" s="239"/>
      <c r="F8" s="241"/>
    </row>
    <row r="9" spans="1:8">
      <c r="A9" s="242" t="s">
        <v>79</v>
      </c>
      <c r="B9" s="43" t="s">
        <v>255</v>
      </c>
      <c r="C9" s="244"/>
      <c r="D9" s="243">
        <v>32672</v>
      </c>
      <c r="E9" s="244"/>
      <c r="F9" s="245"/>
    </row>
    <row r="10" spans="1:8" s="11" customFormat="1" ht="12" customHeight="1">
      <c r="A10" s="121" t="s">
        <v>80</v>
      </c>
      <c r="B10" s="16" t="s">
        <v>0</v>
      </c>
      <c r="C10" s="13">
        <f>SUM(C8:C9)</f>
        <v>32672</v>
      </c>
      <c r="D10" s="13">
        <f>SUM(D9:D9)</f>
        <v>32672</v>
      </c>
      <c r="E10" s="13">
        <f>SUM(E8:E9)</f>
        <v>0</v>
      </c>
      <c r="F10" s="13">
        <v>0</v>
      </c>
    </row>
    <row r="11" spans="1:8">
      <c r="A11" s="121" t="s">
        <v>81</v>
      </c>
      <c r="B11" s="16" t="s">
        <v>252</v>
      </c>
      <c r="C11" s="3"/>
      <c r="D11" s="13"/>
      <c r="E11" s="3"/>
      <c r="F11" s="3"/>
    </row>
    <row r="12" spans="1:8">
      <c r="A12" s="242" t="s">
        <v>82</v>
      </c>
      <c r="B12" s="246" t="s">
        <v>265</v>
      </c>
      <c r="C12" s="27"/>
      <c r="D12" s="247"/>
      <c r="E12" s="27">
        <f>C12-D12</f>
        <v>0</v>
      </c>
      <c r="F12" s="31"/>
    </row>
    <row r="13" spans="1:8" s="11" customFormat="1">
      <c r="A13" s="121" t="s">
        <v>83</v>
      </c>
      <c r="B13" s="16" t="s">
        <v>253</v>
      </c>
      <c r="C13" s="13">
        <f>SUM(C12:C12)</f>
        <v>0</v>
      </c>
      <c r="D13" s="13"/>
      <c r="E13" s="13"/>
      <c r="F13" s="13"/>
    </row>
    <row r="14" spans="1:8">
      <c r="B14" s="248" t="s">
        <v>254</v>
      </c>
      <c r="C14" s="248"/>
      <c r="D14" s="248"/>
      <c r="E14" s="248"/>
      <c r="F14" s="248"/>
    </row>
    <row r="17" spans="1:8" ht="15.75">
      <c r="A17" s="61" t="s">
        <v>314</v>
      </c>
    </row>
    <row r="19" spans="1:8">
      <c r="B19" s="68" t="s">
        <v>299</v>
      </c>
      <c r="C19" s="68"/>
      <c r="D19" s="68"/>
      <c r="E19" s="68"/>
      <c r="F19" s="68"/>
      <c r="G19" s="68"/>
      <c r="H19" s="68"/>
    </row>
    <row r="20" spans="1:8">
      <c r="B20" s="52"/>
      <c r="C20" s="52"/>
      <c r="D20" s="52"/>
      <c r="E20" s="52"/>
      <c r="F20" s="52"/>
      <c r="G20" s="52"/>
      <c r="H20" s="52"/>
    </row>
    <row r="21" spans="1:8">
      <c r="E21" t="s">
        <v>26</v>
      </c>
    </row>
    <row r="22" spans="1:8">
      <c r="A22" s="57"/>
      <c r="B22" s="51" t="s">
        <v>68</v>
      </c>
      <c r="C22" s="51" t="s">
        <v>69</v>
      </c>
      <c r="D22" s="51" t="s">
        <v>70</v>
      </c>
      <c r="E22" s="51" t="s">
        <v>71</v>
      </c>
      <c r="F22" s="179"/>
    </row>
    <row r="23" spans="1:8">
      <c r="A23" s="57"/>
      <c r="B23" s="42" t="s">
        <v>8</v>
      </c>
      <c r="C23" s="42">
        <v>2019</v>
      </c>
      <c r="D23" s="42">
        <v>2020</v>
      </c>
      <c r="E23" s="42" t="s">
        <v>0</v>
      </c>
    </row>
    <row r="24" spans="1:8">
      <c r="A24" s="57" t="s">
        <v>78</v>
      </c>
      <c r="B24" s="58"/>
      <c r="C24" s="2"/>
      <c r="D24" s="2"/>
      <c r="E24" s="2">
        <f>SUM(C24:D24)</f>
        <v>0</v>
      </c>
    </row>
    <row r="25" spans="1:8">
      <c r="A25" s="54" t="s">
        <v>79</v>
      </c>
      <c r="B25" s="12" t="s">
        <v>0</v>
      </c>
      <c r="C25" s="12">
        <f>SUM(C24:C24)</f>
        <v>0</v>
      </c>
      <c r="D25" s="12">
        <f>SUM(D24:D24)</f>
        <v>0</v>
      </c>
      <c r="E25" s="12">
        <f>SUM(E24:E24)</f>
        <v>0</v>
      </c>
    </row>
    <row r="26" spans="1:8">
      <c r="F26" s="7"/>
    </row>
    <row r="27" spans="1:8">
      <c r="F27" s="7"/>
    </row>
  </sheetData>
  <mergeCells count="1">
    <mergeCell ref="A3:H3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E12"/>
  <sheetViews>
    <sheetView tabSelected="1" view="pageBreakPreview" zoomScaleSheetLayoutView="100" workbookViewId="0">
      <selection sqref="A1:B1"/>
    </sheetView>
  </sheetViews>
  <sheetFormatPr defaultRowHeight="12.75"/>
  <cols>
    <col min="1" max="1" width="5.7109375" style="15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2.75" customHeight="1">
      <c r="A1" s="311" t="s">
        <v>316</v>
      </c>
      <c r="B1" s="311"/>
    </row>
    <row r="2" spans="1:5" ht="15.75">
      <c r="B2" s="59"/>
    </row>
    <row r="3" spans="1:5" ht="15.75">
      <c r="A3" s="297" t="s">
        <v>106</v>
      </c>
      <c r="B3" s="297"/>
      <c r="C3" s="297"/>
      <c r="D3" s="11"/>
      <c r="E3" s="11"/>
    </row>
    <row r="5" spans="1:5">
      <c r="C5" s="8" t="s">
        <v>26</v>
      </c>
    </row>
    <row r="6" spans="1:5" ht="13.5" thickBot="1">
      <c r="A6" s="72"/>
      <c r="B6" s="73" t="s">
        <v>68</v>
      </c>
      <c r="C6" s="73" t="s">
        <v>69</v>
      </c>
    </row>
    <row r="7" spans="1:5">
      <c r="A7" s="195" t="s">
        <v>78</v>
      </c>
      <c r="B7" s="74" t="s">
        <v>24</v>
      </c>
      <c r="C7" s="74" t="s">
        <v>25</v>
      </c>
    </row>
    <row r="8" spans="1:5" ht="13.5" thickBot="1">
      <c r="A8" s="149" t="s">
        <v>79</v>
      </c>
      <c r="B8" s="23"/>
      <c r="C8" s="196"/>
    </row>
    <row r="9" spans="1:5">
      <c r="A9" s="195" t="s">
        <v>81</v>
      </c>
      <c r="B9" s="75" t="s">
        <v>110</v>
      </c>
      <c r="C9" s="75" t="s">
        <v>55</v>
      </c>
    </row>
    <row r="10" spans="1:5" ht="13.5" thickBot="1">
      <c r="A10" s="197" t="s">
        <v>84</v>
      </c>
      <c r="B10" s="76" t="s">
        <v>109</v>
      </c>
      <c r="C10" s="198"/>
    </row>
    <row r="11" spans="1:5" s="11" customFormat="1">
      <c r="A11" s="195" t="s">
        <v>85</v>
      </c>
      <c r="B11" s="77" t="s">
        <v>111</v>
      </c>
      <c r="C11" s="199">
        <v>6573</v>
      </c>
    </row>
    <row r="12" spans="1:5" s="11" customFormat="1">
      <c r="A12" s="149" t="s">
        <v>264</v>
      </c>
      <c r="B12" s="12" t="s">
        <v>77</v>
      </c>
      <c r="C12" s="20"/>
    </row>
  </sheetData>
  <mergeCells count="2">
    <mergeCell ref="A1:B1"/>
    <mergeCell ref="A3:C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workbookViewId="0">
      <selection activeCell="B1" sqref="B1"/>
    </sheetView>
  </sheetViews>
  <sheetFormatPr defaultRowHeight="12.75"/>
  <cols>
    <col min="1" max="1" width="3.140625" bestFit="1" customWidth="1"/>
    <col min="2" max="2" width="4.140625" customWidth="1"/>
    <col min="3" max="3" width="51.140625" bestFit="1" customWidth="1"/>
    <col min="4" max="4" width="13.85546875" customWidth="1"/>
    <col min="5" max="5" width="46.140625" bestFit="1" customWidth="1"/>
    <col min="6" max="6" width="10.85546875" bestFit="1" customWidth="1"/>
  </cols>
  <sheetData>
    <row r="1" spans="1:6" s="78" customFormat="1" ht="15.75">
      <c r="B1" s="61" t="s">
        <v>317</v>
      </c>
    </row>
    <row r="2" spans="1:6" ht="15.75">
      <c r="B2" s="297" t="s">
        <v>300</v>
      </c>
      <c r="C2" s="297"/>
      <c r="D2" s="297"/>
      <c r="E2" s="297"/>
      <c r="F2" s="297"/>
    </row>
    <row r="3" spans="1:6">
      <c r="F3" t="s">
        <v>97</v>
      </c>
    </row>
    <row r="4" spans="1:6" s="53" customFormat="1">
      <c r="A4" s="51"/>
      <c r="B4" s="51"/>
      <c r="C4" s="51" t="s">
        <v>68</v>
      </c>
      <c r="D4" s="51" t="s">
        <v>69</v>
      </c>
      <c r="E4" s="51" t="s">
        <v>71</v>
      </c>
      <c r="F4" s="51" t="s">
        <v>72</v>
      </c>
    </row>
    <row r="5" spans="1:6">
      <c r="A5" s="2"/>
      <c r="B5" s="317" t="s">
        <v>44</v>
      </c>
      <c r="C5" s="317"/>
      <c r="D5" s="317"/>
      <c r="E5" s="317" t="s">
        <v>46</v>
      </c>
      <c r="F5" s="317"/>
    </row>
    <row r="6" spans="1:6">
      <c r="A6" s="2">
        <v>1</v>
      </c>
      <c r="B6" s="318" t="s">
        <v>218</v>
      </c>
      <c r="C6" s="319"/>
      <c r="D6" s="49"/>
      <c r="E6" s="94" t="s">
        <v>222</v>
      </c>
      <c r="F6" s="4"/>
    </row>
    <row r="7" spans="1:6">
      <c r="A7" s="2">
        <v>2</v>
      </c>
      <c r="B7" s="5"/>
      <c r="C7" s="89" t="s">
        <v>220</v>
      </c>
      <c r="D7" s="87">
        <f>'2'!F8</f>
        <v>24325</v>
      </c>
      <c r="E7" s="2" t="s">
        <v>4</v>
      </c>
      <c r="F7" s="3">
        <f>'3'!D9</f>
        <v>9904</v>
      </c>
    </row>
    <row r="8" spans="1:6">
      <c r="A8" s="2">
        <v>3</v>
      </c>
      <c r="B8" s="5"/>
      <c r="C8" s="89" t="s">
        <v>221</v>
      </c>
      <c r="D8" s="87">
        <v>0</v>
      </c>
      <c r="E8" s="2" t="s">
        <v>107</v>
      </c>
      <c r="F8" s="3">
        <f>'3'!D10</f>
        <v>1832</v>
      </c>
    </row>
    <row r="9" spans="1:6">
      <c r="A9" s="2">
        <v>4</v>
      </c>
      <c r="B9" s="5"/>
      <c r="C9" s="89" t="s">
        <v>52</v>
      </c>
      <c r="D9" s="87">
        <f>'2'!F17</f>
        <v>282</v>
      </c>
      <c r="E9" s="2" t="s">
        <v>58</v>
      </c>
      <c r="F9" s="3">
        <f>'3'!D11</f>
        <v>10127</v>
      </c>
    </row>
    <row r="10" spans="1:6">
      <c r="A10" s="2">
        <v>5</v>
      </c>
      <c r="B10" s="5"/>
      <c r="C10" s="89" t="s">
        <v>226</v>
      </c>
      <c r="D10" s="87">
        <v>0</v>
      </c>
      <c r="E10" s="2" t="s">
        <v>53</v>
      </c>
      <c r="F10" s="3">
        <f>'3'!D12</f>
        <v>1200</v>
      </c>
    </row>
    <row r="11" spans="1:6" ht="13.5" thickBot="1">
      <c r="A11" s="2">
        <v>6</v>
      </c>
      <c r="B11" s="5"/>
      <c r="C11" s="219" t="s">
        <v>102</v>
      </c>
      <c r="D11" s="220">
        <f>'2'!F15</f>
        <v>2020</v>
      </c>
      <c r="E11" s="91" t="s">
        <v>108</v>
      </c>
      <c r="F11" s="215">
        <f>'3'!D13</f>
        <v>3036</v>
      </c>
    </row>
    <row r="12" spans="1:6" ht="13.5" thickBot="1">
      <c r="A12" s="2">
        <v>7</v>
      </c>
      <c r="B12" s="210"/>
      <c r="C12" s="224" t="s">
        <v>223</v>
      </c>
      <c r="D12" s="216">
        <f>SUM(D7:D11)</f>
        <v>26627</v>
      </c>
      <c r="E12" s="225" t="s">
        <v>224</v>
      </c>
      <c r="F12" s="214">
        <f>SUM(F7:F11)</f>
        <v>26099</v>
      </c>
    </row>
    <row r="13" spans="1:6" ht="13.5" thickBot="1">
      <c r="A13" s="2">
        <v>8</v>
      </c>
      <c r="B13" s="210"/>
      <c r="C13" s="221" t="s">
        <v>225</v>
      </c>
      <c r="D13" s="222">
        <f>D12-F12</f>
        <v>528</v>
      </c>
      <c r="E13" s="223"/>
      <c r="F13" s="212"/>
    </row>
    <row r="14" spans="1:6">
      <c r="A14" s="312">
        <v>9</v>
      </c>
      <c r="B14" s="304"/>
      <c r="C14" s="91" t="s">
        <v>227</v>
      </c>
      <c r="D14" s="320">
        <f>F12-D12</f>
        <v>-528</v>
      </c>
      <c r="E14" s="91" t="s">
        <v>229</v>
      </c>
      <c r="F14" s="322"/>
    </row>
    <row r="15" spans="1:6" ht="13.5" thickBot="1">
      <c r="A15" s="313"/>
      <c r="B15" s="305"/>
      <c r="C15" s="217" t="s">
        <v>228</v>
      </c>
      <c r="D15" s="321"/>
      <c r="E15" s="217" t="s">
        <v>228</v>
      </c>
      <c r="F15" s="323"/>
    </row>
    <row r="16" spans="1:6" ht="13.5" thickBot="1">
      <c r="A16" s="2">
        <v>10</v>
      </c>
      <c r="B16" s="210"/>
      <c r="C16" s="213" t="s">
        <v>230</v>
      </c>
      <c r="D16" s="216">
        <f>D12+D14</f>
        <v>26099</v>
      </c>
      <c r="E16" s="17" t="s">
        <v>231</v>
      </c>
      <c r="F16" s="214">
        <f>SUM(F12:F15)</f>
        <v>26099</v>
      </c>
    </row>
    <row r="17" spans="1:6">
      <c r="A17" s="2">
        <v>11</v>
      </c>
      <c r="B17" s="317" t="s">
        <v>232</v>
      </c>
      <c r="C17" s="317"/>
      <c r="D17" s="13"/>
      <c r="E17" s="93" t="s">
        <v>233</v>
      </c>
      <c r="F17" s="4"/>
    </row>
    <row r="18" spans="1:6" ht="15.75">
      <c r="A18" s="2">
        <v>12</v>
      </c>
      <c r="B18" s="5"/>
      <c r="C18" s="88" t="s">
        <v>64</v>
      </c>
      <c r="D18" s="3">
        <f>'2'!F23</f>
        <v>0</v>
      </c>
      <c r="E18" s="95" t="s">
        <v>48</v>
      </c>
      <c r="F18" s="2">
        <f>'6.'!C10</f>
        <v>0</v>
      </c>
    </row>
    <row r="19" spans="1:6" ht="15.75">
      <c r="A19" s="2">
        <v>13</v>
      </c>
      <c r="B19" s="5"/>
      <c r="C19" s="88" t="s">
        <v>103</v>
      </c>
      <c r="D19" s="3">
        <f>'2'!F22</f>
        <v>0</v>
      </c>
      <c r="E19" s="95" t="s">
        <v>235</v>
      </c>
      <c r="F19" s="2">
        <v>0</v>
      </c>
    </row>
    <row r="20" spans="1:6" ht="15.75">
      <c r="A20" s="2">
        <v>14</v>
      </c>
      <c r="B20" s="5"/>
      <c r="C20" s="88" t="s">
        <v>104</v>
      </c>
      <c r="D20" s="3">
        <f>'2'!F24</f>
        <v>0</v>
      </c>
      <c r="E20" s="95" t="s">
        <v>236</v>
      </c>
      <c r="F20" s="2">
        <v>0</v>
      </c>
    </row>
    <row r="21" spans="1:6" ht="13.5" thickBot="1">
      <c r="A21" s="2">
        <v>15</v>
      </c>
      <c r="B21" s="5"/>
      <c r="C21" s="91"/>
      <c r="D21" s="215"/>
      <c r="E21" s="227"/>
      <c r="F21" s="211"/>
    </row>
    <row r="22" spans="1:6" ht="13.5" thickBot="1">
      <c r="A22" s="2">
        <v>16</v>
      </c>
      <c r="B22" s="226"/>
      <c r="C22" s="231" t="s">
        <v>234</v>
      </c>
      <c r="D22" s="232">
        <f>SUM(D18:D21)</f>
        <v>0</v>
      </c>
      <c r="E22" s="233" t="s">
        <v>237</v>
      </c>
      <c r="F22" s="234">
        <v>0</v>
      </c>
    </row>
    <row r="23" spans="1:6">
      <c r="A23" s="2">
        <v>17</v>
      </c>
      <c r="B23" s="218"/>
      <c r="C23" s="221" t="s">
        <v>238</v>
      </c>
      <c r="D23" s="228">
        <v>0</v>
      </c>
      <c r="E23" s="229"/>
      <c r="F23" s="230"/>
    </row>
    <row r="24" spans="1:6">
      <c r="A24" s="304">
        <v>18</v>
      </c>
      <c r="B24" s="304"/>
      <c r="C24" s="91" t="s">
        <v>239</v>
      </c>
      <c r="D24" s="314">
        <v>0</v>
      </c>
      <c r="E24" s="91" t="s">
        <v>240</v>
      </c>
      <c r="F24" s="304"/>
    </row>
    <row r="25" spans="1:6" ht="13.5" thickBot="1">
      <c r="A25" s="305"/>
      <c r="B25" s="305"/>
      <c r="C25" s="217" t="s">
        <v>228</v>
      </c>
      <c r="D25" s="315"/>
      <c r="E25" s="217" t="s">
        <v>228</v>
      </c>
      <c r="F25" s="316"/>
    </row>
    <row r="26" spans="1:6" ht="13.5" thickBot="1">
      <c r="A26" s="2">
        <v>19</v>
      </c>
      <c r="B26" s="210"/>
      <c r="C26" s="213" t="s">
        <v>241</v>
      </c>
      <c r="D26" s="216">
        <v>0</v>
      </c>
      <c r="E26" s="17" t="s">
        <v>242</v>
      </c>
      <c r="F26" s="214">
        <f>SUM(F22:F25)</f>
        <v>0</v>
      </c>
    </row>
    <row r="27" spans="1:6" ht="15.75">
      <c r="A27" s="2">
        <v>20</v>
      </c>
      <c r="B27" s="5"/>
      <c r="C27" s="235" t="s">
        <v>141</v>
      </c>
      <c r="D27" s="236">
        <f>D16+D26</f>
        <v>26099</v>
      </c>
      <c r="E27" s="235" t="s">
        <v>148</v>
      </c>
      <c r="F27" s="236">
        <f>F16+F26</f>
        <v>26099</v>
      </c>
    </row>
    <row r="28" spans="1:6" ht="15.75">
      <c r="A28" s="7"/>
      <c r="B28" s="261"/>
      <c r="C28" s="262"/>
      <c r="D28" s="263"/>
      <c r="E28" s="262"/>
      <c r="F28" s="263">
        <f>D27-F27</f>
        <v>0</v>
      </c>
    </row>
    <row r="29" spans="1:6" ht="15.75">
      <c r="A29" s="7"/>
      <c r="B29" s="261"/>
      <c r="C29" s="262"/>
      <c r="D29" s="263"/>
      <c r="E29" s="262"/>
      <c r="F29" s="263"/>
    </row>
    <row r="30" spans="1:6" ht="15.75">
      <c r="A30" s="7"/>
      <c r="B30" s="261"/>
      <c r="C30" s="262"/>
      <c r="D30" s="263"/>
      <c r="E30" s="262"/>
      <c r="F30" s="263"/>
    </row>
  </sheetData>
  <mergeCells count="13">
    <mergeCell ref="B2:F2"/>
    <mergeCell ref="B5:D5"/>
    <mergeCell ref="E5:F5"/>
    <mergeCell ref="B6:C6"/>
    <mergeCell ref="B17:C17"/>
    <mergeCell ref="D14:D15"/>
    <mergeCell ref="F14:F15"/>
    <mergeCell ref="A14:A15"/>
    <mergeCell ref="B14:B15"/>
    <mergeCell ref="A24:A25"/>
    <mergeCell ref="D24:D25"/>
    <mergeCell ref="F24:F25"/>
    <mergeCell ref="B24:B25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75" zoomScaleNormal="75" workbookViewId="0">
      <selection activeCell="B1" sqref="B1"/>
    </sheetView>
  </sheetViews>
  <sheetFormatPr defaultRowHeight="12.75"/>
  <cols>
    <col min="1" max="1" width="3.5703125" bestFit="1" customWidth="1"/>
    <col min="2" max="2" width="47.5703125" customWidth="1"/>
    <col min="3" max="3" width="9.85546875" bestFit="1" customWidth="1"/>
    <col min="4" max="4" width="9.42578125" bestFit="1" customWidth="1"/>
    <col min="5" max="5" width="9.5703125" bestFit="1" customWidth="1"/>
    <col min="6" max="6" width="13.42578125" customWidth="1"/>
    <col min="7" max="7" width="9.5703125" bestFit="1" customWidth="1"/>
    <col min="8" max="8" width="10.85546875" bestFit="1" customWidth="1"/>
    <col min="9" max="9" width="11.140625" bestFit="1" customWidth="1"/>
    <col min="10" max="10" width="13.140625" bestFit="1" customWidth="1"/>
    <col min="11" max="11" width="11" bestFit="1" customWidth="1"/>
    <col min="12" max="12" width="10.28515625" bestFit="1" customWidth="1"/>
    <col min="13" max="13" width="9.5703125" bestFit="1" customWidth="1"/>
    <col min="14" max="14" width="9.42578125" bestFit="1" customWidth="1"/>
    <col min="15" max="15" width="11.140625" bestFit="1" customWidth="1"/>
  </cols>
  <sheetData>
    <row r="1" spans="1:15" ht="15.75">
      <c r="B1" s="61" t="s">
        <v>318</v>
      </c>
      <c r="O1" s="15" t="s">
        <v>256</v>
      </c>
    </row>
    <row r="2" spans="1:15" ht="15.75">
      <c r="B2" s="327" t="s">
        <v>294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>
      <c r="N3" s="329" t="s">
        <v>26</v>
      </c>
      <c r="O3" s="329"/>
    </row>
    <row r="4" spans="1:15" ht="15.75">
      <c r="A4" s="2"/>
      <c r="B4" s="123" t="s">
        <v>68</v>
      </c>
      <c r="C4" s="122" t="s">
        <v>69</v>
      </c>
      <c r="D4" s="122" t="s">
        <v>70</v>
      </c>
      <c r="E4" s="122" t="s">
        <v>71</v>
      </c>
      <c r="F4" s="122" t="s">
        <v>72</v>
      </c>
      <c r="G4" s="122" t="s">
        <v>73</v>
      </c>
      <c r="H4" s="122" t="s">
        <v>74</v>
      </c>
      <c r="I4" s="190" t="s">
        <v>75</v>
      </c>
      <c r="J4" s="122" t="s">
        <v>76</v>
      </c>
      <c r="K4" s="122" t="s">
        <v>86</v>
      </c>
      <c r="L4" s="122" t="s">
        <v>149</v>
      </c>
      <c r="M4" s="122" t="s">
        <v>150</v>
      </c>
      <c r="N4" s="122" t="s">
        <v>151</v>
      </c>
      <c r="O4" s="122" t="s">
        <v>152</v>
      </c>
    </row>
    <row r="5" spans="1:15" ht="15.75">
      <c r="A5" s="2"/>
      <c r="B5" s="124" t="s">
        <v>139</v>
      </c>
      <c r="C5" s="324" t="s">
        <v>46</v>
      </c>
      <c r="D5" s="325"/>
      <c r="E5" s="325"/>
      <c r="F5" s="325"/>
      <c r="G5" s="325"/>
      <c r="H5" s="325"/>
      <c r="I5" s="326"/>
      <c r="J5" s="330" t="s">
        <v>272</v>
      </c>
      <c r="K5" s="331"/>
      <c r="L5" s="331"/>
      <c r="M5" s="331"/>
      <c r="N5" s="331"/>
      <c r="O5" s="332"/>
    </row>
    <row r="6" spans="1:15" ht="104.25" thickBot="1">
      <c r="A6" s="91"/>
      <c r="B6" s="184" t="s">
        <v>140</v>
      </c>
      <c r="C6" s="185" t="s">
        <v>4</v>
      </c>
      <c r="D6" s="186" t="s">
        <v>1</v>
      </c>
      <c r="E6" s="187" t="s">
        <v>58</v>
      </c>
      <c r="F6" s="187" t="s">
        <v>267</v>
      </c>
      <c r="G6" s="187" t="s">
        <v>5</v>
      </c>
      <c r="H6" s="187" t="s">
        <v>268</v>
      </c>
      <c r="I6" s="188" t="s">
        <v>148</v>
      </c>
      <c r="J6" s="191" t="s">
        <v>215</v>
      </c>
      <c r="K6" s="109" t="s">
        <v>269</v>
      </c>
      <c r="L6" s="109" t="s">
        <v>270</v>
      </c>
      <c r="M6" s="109" t="s">
        <v>267</v>
      </c>
      <c r="N6" s="109" t="s">
        <v>271</v>
      </c>
      <c r="O6" s="192" t="s">
        <v>273</v>
      </c>
    </row>
    <row r="7" spans="1:15" ht="15.75">
      <c r="A7" s="91">
        <v>1</v>
      </c>
      <c r="B7" s="181" t="s">
        <v>277</v>
      </c>
      <c r="C7" s="100">
        <v>2752</v>
      </c>
      <c r="D7" s="101">
        <v>671</v>
      </c>
      <c r="E7" s="100"/>
      <c r="F7" s="105"/>
      <c r="G7" s="105"/>
      <c r="H7" s="105"/>
      <c r="I7" s="102">
        <f t="shared" ref="I7:I20" si="0">SUM(C7:H7)</f>
        <v>3423</v>
      </c>
      <c r="J7" s="295"/>
      <c r="K7" s="186"/>
      <c r="L7" s="117">
        <f t="shared" ref="L7:L19" si="1">I7-J7-K7-M7-N7</f>
        <v>3423</v>
      </c>
      <c r="M7" s="186"/>
      <c r="N7" s="186"/>
      <c r="O7" s="189">
        <f t="shared" ref="O7:O21" si="2">SUM(J7:N7)</f>
        <v>3423</v>
      </c>
    </row>
    <row r="8" spans="1:15" ht="15.75">
      <c r="A8" s="2">
        <v>2</v>
      </c>
      <c r="B8" s="180" t="s">
        <v>145</v>
      </c>
      <c r="C8" s="100">
        <v>1783</v>
      </c>
      <c r="D8" s="101">
        <v>348</v>
      </c>
      <c r="E8" s="100">
        <v>4916</v>
      </c>
      <c r="F8" s="105"/>
      <c r="G8" s="105">
        <v>459</v>
      </c>
      <c r="H8" s="105">
        <v>1750</v>
      </c>
      <c r="I8" s="102">
        <f t="shared" si="0"/>
        <v>9256</v>
      </c>
      <c r="J8" s="193"/>
      <c r="K8" s="104">
        <v>200</v>
      </c>
      <c r="L8" s="117">
        <f t="shared" si="1"/>
        <v>9056</v>
      </c>
      <c r="M8" s="104"/>
      <c r="N8" s="104"/>
      <c r="O8" s="189">
        <f t="shared" si="2"/>
        <v>9256</v>
      </c>
    </row>
    <row r="9" spans="1:15" ht="15.75">
      <c r="A9" s="2">
        <v>3</v>
      </c>
      <c r="B9" s="180" t="s">
        <v>276</v>
      </c>
      <c r="C9" s="100">
        <v>180</v>
      </c>
      <c r="D9" s="101">
        <v>35</v>
      </c>
      <c r="E9" s="100">
        <v>2946</v>
      </c>
      <c r="F9" s="105"/>
      <c r="G9" s="105"/>
      <c r="H9" s="105">
        <v>4823</v>
      </c>
      <c r="I9" s="102">
        <f t="shared" si="0"/>
        <v>7984</v>
      </c>
      <c r="J9" s="193"/>
      <c r="K9" s="104"/>
      <c r="L9" s="117">
        <f t="shared" si="1"/>
        <v>7984</v>
      </c>
      <c r="M9" s="104"/>
      <c r="N9" s="104"/>
      <c r="O9" s="189">
        <f t="shared" si="2"/>
        <v>7984</v>
      </c>
    </row>
    <row r="10" spans="1:15" ht="15.75">
      <c r="A10" s="91">
        <v>4</v>
      </c>
      <c r="B10" s="180" t="s">
        <v>217</v>
      </c>
      <c r="C10" s="100"/>
      <c r="D10" s="101"/>
      <c r="E10" s="100">
        <v>152</v>
      </c>
      <c r="F10" s="105">
        <v>698</v>
      </c>
      <c r="G10" s="100"/>
      <c r="H10" s="100"/>
      <c r="I10" s="102">
        <f t="shared" si="0"/>
        <v>850</v>
      </c>
      <c r="J10" s="193"/>
      <c r="K10" s="104">
        <v>83</v>
      </c>
      <c r="L10" s="117">
        <f t="shared" si="1"/>
        <v>767</v>
      </c>
      <c r="M10" s="104"/>
      <c r="N10" s="104"/>
      <c r="O10" s="189">
        <f t="shared" si="2"/>
        <v>850</v>
      </c>
    </row>
    <row r="11" spans="1:15" ht="15.75">
      <c r="A11" s="2">
        <v>5</v>
      </c>
      <c r="B11" s="183" t="s">
        <v>285</v>
      </c>
      <c r="C11" s="100"/>
      <c r="D11" s="101"/>
      <c r="E11" s="100">
        <v>146</v>
      </c>
      <c r="F11" s="105"/>
      <c r="G11" s="105"/>
      <c r="H11" s="105"/>
      <c r="I11" s="102">
        <f t="shared" si="0"/>
        <v>146</v>
      </c>
      <c r="J11" s="193"/>
      <c r="K11" s="104"/>
      <c r="L11" s="117">
        <f t="shared" si="1"/>
        <v>146</v>
      </c>
      <c r="M11" s="104"/>
      <c r="N11" s="104"/>
      <c r="O11" s="189">
        <f t="shared" si="2"/>
        <v>146</v>
      </c>
    </row>
    <row r="12" spans="1:15" ht="15.75">
      <c r="A12" s="2">
        <v>6</v>
      </c>
      <c r="B12" s="182" t="s">
        <v>146</v>
      </c>
      <c r="C12" s="100">
        <v>2344</v>
      </c>
      <c r="D12" s="101">
        <v>229</v>
      </c>
      <c r="E12" s="100">
        <v>256</v>
      </c>
      <c r="F12" s="105"/>
      <c r="G12" s="100">
        <v>700</v>
      </c>
      <c r="H12" s="105"/>
      <c r="I12" s="102">
        <f t="shared" si="0"/>
        <v>3529</v>
      </c>
      <c r="J12" s="193"/>
      <c r="K12" s="104"/>
      <c r="L12" s="117">
        <f t="shared" si="1"/>
        <v>700</v>
      </c>
      <c r="M12" s="104">
        <v>2829</v>
      </c>
      <c r="N12" s="104"/>
      <c r="O12" s="189">
        <f t="shared" si="2"/>
        <v>3529</v>
      </c>
    </row>
    <row r="13" spans="1:15" ht="15.75">
      <c r="A13" s="91">
        <v>7</v>
      </c>
      <c r="B13" s="180" t="s">
        <v>275</v>
      </c>
      <c r="C13" s="100">
        <v>2844</v>
      </c>
      <c r="D13" s="101">
        <v>550</v>
      </c>
      <c r="E13" s="100">
        <v>791</v>
      </c>
      <c r="F13" s="105"/>
      <c r="G13" s="100"/>
      <c r="H13" s="105"/>
      <c r="I13" s="102">
        <f t="shared" si="0"/>
        <v>4185</v>
      </c>
      <c r="J13" s="193"/>
      <c r="K13" s="104"/>
      <c r="L13" s="117">
        <f t="shared" si="1"/>
        <v>4185</v>
      </c>
      <c r="M13" s="104"/>
      <c r="N13" s="104"/>
      <c r="O13" s="189">
        <f t="shared" si="2"/>
        <v>4185</v>
      </c>
    </row>
    <row r="14" spans="1:15" ht="15.75">
      <c r="A14" s="2">
        <v>8</v>
      </c>
      <c r="B14" s="180" t="s">
        <v>143</v>
      </c>
      <c r="C14" s="100"/>
      <c r="D14" s="101"/>
      <c r="E14" s="100">
        <v>432</v>
      </c>
      <c r="F14" s="105"/>
      <c r="G14" s="100"/>
      <c r="H14" s="105"/>
      <c r="I14" s="102">
        <f t="shared" si="0"/>
        <v>432</v>
      </c>
      <c r="J14" s="193"/>
      <c r="K14" s="104"/>
      <c r="L14" s="117">
        <f t="shared" si="1"/>
        <v>432</v>
      </c>
      <c r="M14" s="104"/>
      <c r="N14" s="104"/>
      <c r="O14" s="189">
        <f t="shared" si="2"/>
        <v>432</v>
      </c>
    </row>
    <row r="15" spans="1:15" ht="15.75">
      <c r="A15" s="2">
        <v>9</v>
      </c>
      <c r="B15" s="180" t="s">
        <v>144</v>
      </c>
      <c r="C15" s="100"/>
      <c r="D15" s="101"/>
      <c r="E15" s="100">
        <v>368</v>
      </c>
      <c r="F15" s="105"/>
      <c r="G15" s="105"/>
      <c r="H15" s="100"/>
      <c r="I15" s="102">
        <f t="shared" si="0"/>
        <v>368</v>
      </c>
      <c r="J15" s="193"/>
      <c r="K15" s="104"/>
      <c r="L15" s="117">
        <f t="shared" si="1"/>
        <v>368</v>
      </c>
      <c r="M15" s="104"/>
      <c r="N15" s="104"/>
      <c r="O15" s="189">
        <f t="shared" si="2"/>
        <v>368</v>
      </c>
    </row>
    <row r="16" spans="1:15" ht="15.75">
      <c r="A16" s="91">
        <v>10</v>
      </c>
      <c r="B16" s="180" t="s">
        <v>304</v>
      </c>
      <c r="C16" s="100"/>
      <c r="D16" s="101"/>
      <c r="E16" s="100">
        <v>40</v>
      </c>
      <c r="F16" s="100"/>
      <c r="G16" s="105"/>
      <c r="H16" s="105"/>
      <c r="I16" s="102">
        <f t="shared" si="0"/>
        <v>40</v>
      </c>
      <c r="J16" s="193"/>
      <c r="K16" s="104"/>
      <c r="L16" s="117">
        <f t="shared" si="1"/>
        <v>40</v>
      </c>
      <c r="M16" s="104"/>
      <c r="N16" s="104"/>
      <c r="O16" s="189">
        <f t="shared" si="2"/>
        <v>40</v>
      </c>
    </row>
    <row r="17" spans="1:15" ht="15.75">
      <c r="A17" s="2">
        <v>11</v>
      </c>
      <c r="B17" s="180" t="s">
        <v>142</v>
      </c>
      <c r="C17" s="100"/>
      <c r="D17" s="101"/>
      <c r="E17" s="100"/>
      <c r="F17" s="100" t="s">
        <v>266</v>
      </c>
      <c r="G17" s="105"/>
      <c r="H17" s="105"/>
      <c r="I17" s="102">
        <f t="shared" si="0"/>
        <v>0</v>
      </c>
      <c r="J17" s="193"/>
      <c r="K17" s="104"/>
      <c r="L17" s="117">
        <f t="shared" si="1"/>
        <v>0</v>
      </c>
      <c r="M17" s="104"/>
      <c r="N17" s="104"/>
      <c r="O17" s="189">
        <f t="shared" si="2"/>
        <v>0</v>
      </c>
    </row>
    <row r="18" spans="1:15" ht="15.75">
      <c r="A18" s="2">
        <v>12</v>
      </c>
      <c r="B18" s="180" t="s">
        <v>305</v>
      </c>
      <c r="C18" s="100"/>
      <c r="D18" s="101"/>
      <c r="E18" s="100">
        <v>4</v>
      </c>
      <c r="F18" s="105"/>
      <c r="G18" s="105"/>
      <c r="H18" s="105"/>
      <c r="I18" s="102">
        <f t="shared" si="0"/>
        <v>4</v>
      </c>
      <c r="J18" s="193"/>
      <c r="K18" s="104"/>
      <c r="L18" s="117">
        <f t="shared" si="1"/>
        <v>4</v>
      </c>
      <c r="M18" s="104"/>
      <c r="N18" s="104"/>
      <c r="O18" s="189">
        <f t="shared" si="2"/>
        <v>4</v>
      </c>
    </row>
    <row r="19" spans="1:15" ht="26.25">
      <c r="A19" s="91">
        <v>13</v>
      </c>
      <c r="B19" s="180" t="s">
        <v>306</v>
      </c>
      <c r="C19" s="107"/>
      <c r="D19" s="106"/>
      <c r="E19" s="103"/>
      <c r="F19" s="104"/>
      <c r="G19" s="104"/>
      <c r="H19" s="104">
        <v>840</v>
      </c>
      <c r="I19" s="102">
        <f t="shared" si="0"/>
        <v>840</v>
      </c>
      <c r="J19" s="193">
        <v>22336</v>
      </c>
      <c r="K19" s="104"/>
      <c r="L19" s="117">
        <f t="shared" si="1"/>
        <v>-21496</v>
      </c>
      <c r="M19" s="104"/>
      <c r="N19" s="104"/>
      <c r="O19" s="189">
        <f t="shared" si="2"/>
        <v>840</v>
      </c>
    </row>
    <row r="20" spans="1:15" s="113" customFormat="1" ht="15.75">
      <c r="A20" s="2">
        <v>14</v>
      </c>
      <c r="B20" s="183" t="s">
        <v>278</v>
      </c>
      <c r="C20" s="100"/>
      <c r="D20" s="101"/>
      <c r="E20" s="100"/>
      <c r="F20" s="105"/>
      <c r="G20" s="105"/>
      <c r="H20" s="105"/>
      <c r="I20" s="102">
        <f t="shared" si="0"/>
        <v>0</v>
      </c>
      <c r="J20" s="194"/>
      <c r="K20" s="101">
        <v>5205</v>
      </c>
      <c r="L20" s="100">
        <f>I20-J20-K20-M20-N20</f>
        <v>-5205</v>
      </c>
      <c r="M20" s="108"/>
      <c r="N20" s="108"/>
      <c r="O20" s="189">
        <f t="shared" si="2"/>
        <v>0</v>
      </c>
    </row>
    <row r="21" spans="1:15" ht="15.75">
      <c r="A21" s="2">
        <v>15</v>
      </c>
      <c r="B21" s="180" t="s">
        <v>307</v>
      </c>
      <c r="C21" s="115"/>
      <c r="D21" s="116"/>
      <c r="E21" s="108">
        <v>76</v>
      </c>
      <c r="F21" s="101">
        <v>1200</v>
      </c>
      <c r="G21" s="101">
        <v>339</v>
      </c>
      <c r="H21" s="101"/>
      <c r="I21" s="114">
        <f>SUM(C21:H21)</f>
        <v>1615</v>
      </c>
      <c r="J21" s="194"/>
      <c r="K21" s="101"/>
      <c r="L21" s="100">
        <f>I21-J21-K21-M21-N21</f>
        <v>1615</v>
      </c>
      <c r="M21" s="116"/>
      <c r="N21" s="116"/>
      <c r="O21" s="189">
        <f t="shared" si="2"/>
        <v>1615</v>
      </c>
    </row>
    <row r="22" spans="1:15" ht="15.75">
      <c r="A22" s="91">
        <v>16</v>
      </c>
      <c r="B22" s="267" t="s">
        <v>147</v>
      </c>
      <c r="C22" s="118">
        <f>SUM(C7:C21)</f>
        <v>9903</v>
      </c>
      <c r="D22" s="118">
        <f t="shared" ref="D22:I22" si="3">SUM(D7:D21)</f>
        <v>1833</v>
      </c>
      <c r="E22" s="118">
        <f t="shared" si="3"/>
        <v>10127</v>
      </c>
      <c r="F22" s="118">
        <f t="shared" si="3"/>
        <v>1898</v>
      </c>
      <c r="G22" s="118">
        <f t="shared" si="3"/>
        <v>1498</v>
      </c>
      <c r="H22" s="118">
        <f t="shared" si="3"/>
        <v>7413</v>
      </c>
      <c r="I22" s="118">
        <f t="shared" si="3"/>
        <v>32672</v>
      </c>
      <c r="J22" s="118">
        <f t="shared" ref="J22:O22" si="4">SUM(J7:J21)</f>
        <v>22336</v>
      </c>
      <c r="K22" s="118">
        <f t="shared" si="4"/>
        <v>5488</v>
      </c>
      <c r="L22" s="118">
        <f t="shared" si="4"/>
        <v>2019</v>
      </c>
      <c r="M22" s="118">
        <f t="shared" si="4"/>
        <v>2829</v>
      </c>
      <c r="N22" s="118">
        <f t="shared" si="4"/>
        <v>0</v>
      </c>
      <c r="O22" s="118">
        <f t="shared" si="4"/>
        <v>32672</v>
      </c>
    </row>
    <row r="23" spans="1:15" s="264" customFormat="1" ht="15.75"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s="264" customFormat="1" ht="15.75"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264" customFormat="1" ht="15.75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</sheetData>
  <mergeCells count="4">
    <mergeCell ref="C5:I5"/>
    <mergeCell ref="B2:O2"/>
    <mergeCell ref="N3:O3"/>
    <mergeCell ref="J5:O5"/>
  </mergeCells>
  <phoneticPr fontId="20" type="noConversion"/>
  <pageMargins left="0.51181102362204722" right="0.51181102362204722" top="0.74803149606299213" bottom="0.74803149606299213" header="0.31496062992125984" footer="0.31496062992125984"/>
  <pageSetup paperSize="9" scale="65" orientation="landscape" horizontalDpi="200" r:id="rId1"/>
  <rowBreaks count="1" manualBreakCount="1">
    <brk id="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7" zoomScaleSheetLayoutView="77" workbookViewId="0">
      <selection activeCell="B1" sqref="B1"/>
    </sheetView>
  </sheetViews>
  <sheetFormatPr defaultRowHeight="12.75"/>
  <cols>
    <col min="1" max="1" width="3.5703125" bestFit="1" customWidth="1"/>
    <col min="2" max="2" width="30.7109375" customWidth="1"/>
    <col min="3" max="9" width="9.28515625" bestFit="1" customWidth="1"/>
    <col min="10" max="10" width="10" bestFit="1" customWidth="1"/>
    <col min="11" max="11" width="11.140625" bestFit="1" customWidth="1"/>
    <col min="12" max="14" width="9.28515625" bestFit="1" customWidth="1"/>
    <col min="15" max="15" width="10.140625" bestFit="1" customWidth="1"/>
  </cols>
  <sheetData>
    <row r="1" spans="1:16" ht="15.75">
      <c r="B1" s="61" t="s">
        <v>319</v>
      </c>
    </row>
    <row r="2" spans="1:16">
      <c r="B2" s="333" t="s">
        <v>290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4" spans="1:16">
      <c r="N4" s="329" t="s">
        <v>26</v>
      </c>
      <c r="O4" s="329"/>
    </row>
    <row r="5" spans="1:16">
      <c r="A5" s="2">
        <v>1</v>
      </c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  <c r="I5" s="51" t="s">
        <v>75</v>
      </c>
      <c r="J5" s="51" t="s">
        <v>76</v>
      </c>
      <c r="K5" s="51" t="s">
        <v>86</v>
      </c>
      <c r="L5" s="51" t="s">
        <v>149</v>
      </c>
      <c r="M5" s="51" t="s">
        <v>150</v>
      </c>
      <c r="N5" s="51" t="s">
        <v>151</v>
      </c>
      <c r="O5" s="51" t="s">
        <v>152</v>
      </c>
    </row>
    <row r="6" spans="1:16">
      <c r="A6" s="2">
        <v>2</v>
      </c>
      <c r="B6" s="80" t="s">
        <v>8</v>
      </c>
      <c r="C6" s="80" t="s">
        <v>31</v>
      </c>
      <c r="D6" s="80" t="s">
        <v>32</v>
      </c>
      <c r="E6" s="80" t="s">
        <v>33</v>
      </c>
      <c r="F6" s="80" t="s">
        <v>34</v>
      </c>
      <c r="G6" s="80" t="s">
        <v>35</v>
      </c>
      <c r="H6" s="80" t="s">
        <v>36</v>
      </c>
      <c r="I6" s="80" t="s">
        <v>37</v>
      </c>
      <c r="J6" s="80" t="s">
        <v>38</v>
      </c>
      <c r="K6" s="80" t="s">
        <v>39</v>
      </c>
      <c r="L6" s="80" t="s">
        <v>43</v>
      </c>
      <c r="M6" s="80" t="s">
        <v>41</v>
      </c>
      <c r="N6" s="80" t="s">
        <v>42</v>
      </c>
      <c r="O6" s="80" t="s">
        <v>0</v>
      </c>
    </row>
    <row r="7" spans="1:16">
      <c r="A7" s="2">
        <v>3</v>
      </c>
      <c r="B7" s="22" t="s">
        <v>44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</row>
    <row r="8" spans="1:16">
      <c r="A8" s="2">
        <v>4</v>
      </c>
      <c r="B8" s="24" t="s">
        <v>244</v>
      </c>
      <c r="C8" s="27">
        <f>'8.'!J19/12</f>
        <v>1861.3333333333333</v>
      </c>
      <c r="D8" s="27">
        <f>'8.'!J19/12</f>
        <v>1861.3333333333333</v>
      </c>
      <c r="E8" s="27">
        <f>'8.'!J19/12</f>
        <v>1861.3333333333333</v>
      </c>
      <c r="F8" s="27">
        <f>'8.'!J19/12</f>
        <v>1861.3333333333333</v>
      </c>
      <c r="G8" s="27">
        <f>'8.'!J19/12</f>
        <v>1861.3333333333333</v>
      </c>
      <c r="H8" s="27">
        <f>'8.'!J19/12</f>
        <v>1861.3333333333333</v>
      </c>
      <c r="I8" s="27">
        <f>'8.'!J19/12</f>
        <v>1861.3333333333333</v>
      </c>
      <c r="J8" s="27">
        <f>'8.'!J19/12</f>
        <v>1861.3333333333333</v>
      </c>
      <c r="K8" s="27">
        <f>'8.'!J19/12</f>
        <v>1861.3333333333333</v>
      </c>
      <c r="L8" s="27">
        <f>'8.'!J19/12</f>
        <v>1861.3333333333333</v>
      </c>
      <c r="M8" s="27">
        <f>'8.'!J19/12</f>
        <v>1861.3333333333333</v>
      </c>
      <c r="N8" s="27">
        <f>'8.'!J19/12</f>
        <v>1861.3333333333333</v>
      </c>
      <c r="O8" s="31">
        <f t="shared" ref="O8:O14" si="0">SUM(C8:N8)</f>
        <v>22335.999999999996</v>
      </c>
    </row>
    <row r="9" spans="1:16">
      <c r="A9" s="2">
        <v>5</v>
      </c>
      <c r="B9" s="24" t="s">
        <v>243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1">
        <f t="shared" si="0"/>
        <v>0</v>
      </c>
    </row>
    <row r="10" spans="1:16">
      <c r="A10" s="2">
        <v>6</v>
      </c>
      <c r="B10" s="24" t="s">
        <v>102</v>
      </c>
      <c r="C10" s="27">
        <v>2</v>
      </c>
      <c r="D10" s="27">
        <v>2</v>
      </c>
      <c r="E10" s="27">
        <v>1000</v>
      </c>
      <c r="F10" s="27">
        <v>2</v>
      </c>
      <c r="G10" s="27">
        <v>2</v>
      </c>
      <c r="H10" s="27">
        <v>2</v>
      </c>
      <c r="I10" s="27">
        <v>2</v>
      </c>
      <c r="J10" s="27">
        <v>2</v>
      </c>
      <c r="K10" s="27">
        <v>1000</v>
      </c>
      <c r="L10" s="27">
        <v>2</v>
      </c>
      <c r="M10" s="27">
        <v>2</v>
      </c>
      <c r="N10" s="27">
        <v>1</v>
      </c>
      <c r="O10" s="31">
        <f t="shared" si="0"/>
        <v>2019</v>
      </c>
    </row>
    <row r="11" spans="1:16">
      <c r="A11" s="2">
        <v>7</v>
      </c>
      <c r="B11" s="24" t="s">
        <v>52</v>
      </c>
      <c r="C11" s="27">
        <v>100</v>
      </c>
      <c r="D11" s="27">
        <v>183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1">
        <f t="shared" si="0"/>
        <v>283</v>
      </c>
    </row>
    <row r="12" spans="1:16">
      <c r="A12" s="2">
        <v>8</v>
      </c>
      <c r="B12" s="24" t="s">
        <v>245</v>
      </c>
      <c r="C12" s="27">
        <f>'8.'!M22/12</f>
        <v>235.75</v>
      </c>
      <c r="D12" s="27">
        <f>'8.'!M22/12</f>
        <v>235.75</v>
      </c>
      <c r="E12" s="27">
        <f>'8.'!M22/12</f>
        <v>235.75</v>
      </c>
      <c r="F12" s="27">
        <f>'8.'!M22/12</f>
        <v>235.75</v>
      </c>
      <c r="G12" s="27">
        <f>'8.'!M22/12</f>
        <v>235.75</v>
      </c>
      <c r="H12" s="27">
        <f>'8.'!M22/12</f>
        <v>235.75</v>
      </c>
      <c r="I12" s="27">
        <f>'8.'!M22/12</f>
        <v>235.75</v>
      </c>
      <c r="J12" s="27">
        <f>'8.'!M22/12</f>
        <v>235.75</v>
      </c>
      <c r="K12" s="27">
        <f>'8.'!M22/12</f>
        <v>235.75</v>
      </c>
      <c r="L12" s="27">
        <f>'8.'!M22/12</f>
        <v>235.75</v>
      </c>
      <c r="M12" s="27">
        <f>'8.'!M22/12</f>
        <v>235.75</v>
      </c>
      <c r="N12" s="27">
        <f>'8.'!M22/12</f>
        <v>235.75</v>
      </c>
      <c r="O12" s="31">
        <f t="shared" si="0"/>
        <v>2829</v>
      </c>
    </row>
    <row r="13" spans="1:16">
      <c r="A13" s="2">
        <v>9</v>
      </c>
      <c r="B13" s="24" t="s">
        <v>64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f t="shared" si="0"/>
        <v>0</v>
      </c>
      <c r="P13" s="50"/>
    </row>
    <row r="14" spans="1:16">
      <c r="A14" s="2">
        <v>10</v>
      </c>
      <c r="B14" s="28" t="s">
        <v>257</v>
      </c>
      <c r="C14" s="30">
        <f>'8.'!K20</f>
        <v>5205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5205</v>
      </c>
    </row>
    <row r="15" spans="1:16" s="11" customFormat="1">
      <c r="A15" s="2">
        <v>11</v>
      </c>
      <c r="B15" s="12" t="s">
        <v>45</v>
      </c>
      <c r="C15" s="13">
        <f>C8+C9+C10+C11+C14+C13+C12</f>
        <v>7404.083333333333</v>
      </c>
      <c r="D15" s="13">
        <f t="shared" ref="D15:N15" si="1">D8+D9+D10+D11+D14+D13+D12</f>
        <v>2282.083333333333</v>
      </c>
      <c r="E15" s="13">
        <f t="shared" si="1"/>
        <v>3097.083333333333</v>
      </c>
      <c r="F15" s="13">
        <f t="shared" si="1"/>
        <v>2099.083333333333</v>
      </c>
      <c r="G15" s="13">
        <f t="shared" si="1"/>
        <v>2099.083333333333</v>
      </c>
      <c r="H15" s="13">
        <f t="shared" si="1"/>
        <v>2099.083333333333</v>
      </c>
      <c r="I15" s="13">
        <f t="shared" si="1"/>
        <v>2099.083333333333</v>
      </c>
      <c r="J15" s="13">
        <f t="shared" si="1"/>
        <v>2099.083333333333</v>
      </c>
      <c r="K15" s="13">
        <f t="shared" si="1"/>
        <v>3097.083333333333</v>
      </c>
      <c r="L15" s="13">
        <f t="shared" si="1"/>
        <v>2099.083333333333</v>
      </c>
      <c r="M15" s="13">
        <f t="shared" si="1"/>
        <v>2099.083333333333</v>
      </c>
      <c r="N15" s="13">
        <f t="shared" si="1"/>
        <v>2098.083333333333</v>
      </c>
      <c r="O15" s="13">
        <f>SUM(C15:N15)</f>
        <v>32671.999999999989</v>
      </c>
    </row>
    <row r="16" spans="1:16">
      <c r="A16" s="2">
        <v>12</v>
      </c>
      <c r="B16" s="22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>
        <f t="shared" ref="O16:O22" si="2">SUM(C16:N16)</f>
        <v>0</v>
      </c>
    </row>
    <row r="17" spans="1:15">
      <c r="A17" s="2">
        <v>13</v>
      </c>
      <c r="B17" s="24" t="s">
        <v>5</v>
      </c>
      <c r="C17" s="27">
        <f>('8.'!E22+'8.'!F22+'8.'!G22+'8.'!C22+'8.'!D22)/12</f>
        <v>2104.9166666666665</v>
      </c>
      <c r="D17" s="27">
        <f>('8.'!E22+'8.'!F22+'8.'!G22+'8.'!C22+'8.'!D22)/12</f>
        <v>2104.9166666666665</v>
      </c>
      <c r="E17" s="27">
        <f>('8.'!E22+'8.'!F22+'8.'!G22+'8.'!C22+'8.'!D22)/12</f>
        <v>2104.9166666666665</v>
      </c>
      <c r="F17" s="27">
        <f>('8.'!E22+'8.'!F22+'8.'!G22+'8.'!C22+'8.'!D22)/12</f>
        <v>2104.9166666666665</v>
      </c>
      <c r="G17" s="27">
        <f>('8.'!E22+'8.'!F22+'8.'!G22+'8.'!C22+'8.'!D22)/12</f>
        <v>2104.9166666666665</v>
      </c>
      <c r="H17" s="27">
        <f>('8.'!E22+'8.'!F22+'8.'!G22+'8.'!C22+'8.'!D22)/12</f>
        <v>2104.9166666666665</v>
      </c>
      <c r="I17" s="27">
        <f>('8.'!E22+'8.'!F22+'8.'!G22+'8.'!C22+'8.'!D22)/12</f>
        <v>2104.9166666666665</v>
      </c>
      <c r="J17" s="27">
        <f>('8.'!E22+'8.'!F22+'8.'!G22+'8.'!C22+'8.'!D22)/12</f>
        <v>2104.9166666666665</v>
      </c>
      <c r="K17" s="27">
        <f>('8.'!E22+'8.'!F22+'8.'!G22+'8.'!C22+'8.'!D22)/12</f>
        <v>2104.9166666666665</v>
      </c>
      <c r="L17" s="27">
        <f>('8.'!E22+'8.'!F22+'8.'!G22+'8.'!C22+'8.'!D22)/12</f>
        <v>2104.9166666666665</v>
      </c>
      <c r="M17" s="27">
        <f>('8.'!E22+'8.'!F22+'8.'!G22+'8.'!C22+'8.'!D22)/12</f>
        <v>2104.9166666666665</v>
      </c>
      <c r="N17" s="27">
        <f>('8.'!E22+'8.'!F22+'8.'!G22+'8.'!C22+'8.'!D22)/12</f>
        <v>2104.9166666666665</v>
      </c>
      <c r="O17" s="31">
        <f t="shared" si="2"/>
        <v>25259.000000000004</v>
      </c>
    </row>
    <row r="18" spans="1:15">
      <c r="A18" s="2">
        <v>14</v>
      </c>
      <c r="B18" s="24" t="s">
        <v>47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>
        <f t="shared" si="2"/>
        <v>0</v>
      </c>
    </row>
    <row r="19" spans="1:15">
      <c r="A19" s="2">
        <v>15</v>
      </c>
      <c r="B19" s="24" t="s">
        <v>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>
        <f t="shared" si="2"/>
        <v>0</v>
      </c>
    </row>
    <row r="20" spans="1:15">
      <c r="A20" s="2">
        <v>16</v>
      </c>
      <c r="B20" s="24" t="s">
        <v>48</v>
      </c>
      <c r="C20" s="27"/>
      <c r="D20" s="27"/>
      <c r="E20" s="27"/>
      <c r="F20" s="27"/>
      <c r="G20" s="27">
        <v>1750</v>
      </c>
      <c r="H20" s="27"/>
      <c r="I20" s="27"/>
      <c r="J20" s="27"/>
      <c r="K20" s="27"/>
      <c r="L20" s="27">
        <v>4823</v>
      </c>
      <c r="M20" s="27"/>
      <c r="N20" s="27">
        <v>840</v>
      </c>
      <c r="O20" s="31">
        <f t="shared" si="2"/>
        <v>7413</v>
      </c>
    </row>
    <row r="21" spans="1:15">
      <c r="A21" s="2">
        <v>17</v>
      </c>
      <c r="B21" s="24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1">
        <f t="shared" si="2"/>
        <v>0</v>
      </c>
    </row>
    <row r="22" spans="1:15">
      <c r="A22" s="2">
        <v>18</v>
      </c>
      <c r="B22" s="28" t="s">
        <v>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5">
        <f t="shared" si="2"/>
        <v>0</v>
      </c>
    </row>
    <row r="23" spans="1:15" s="11" customFormat="1">
      <c r="A23" s="2">
        <v>19</v>
      </c>
      <c r="B23" s="12" t="s">
        <v>2</v>
      </c>
      <c r="C23" s="13">
        <f>C17+C18+C19+C20+C21+C22</f>
        <v>2104.9166666666665</v>
      </c>
      <c r="D23" s="13">
        <f t="shared" ref="D23:N23" si="3">D17+D18+D19+D20+D21+D22</f>
        <v>2104.9166666666665</v>
      </c>
      <c r="E23" s="13">
        <f t="shared" si="3"/>
        <v>2104.9166666666665</v>
      </c>
      <c r="F23" s="13">
        <f t="shared" si="3"/>
        <v>2104.9166666666665</v>
      </c>
      <c r="G23" s="13">
        <f t="shared" si="3"/>
        <v>3854.9166666666665</v>
      </c>
      <c r="H23" s="13">
        <f t="shared" si="3"/>
        <v>2104.9166666666665</v>
      </c>
      <c r="I23" s="13">
        <f t="shared" si="3"/>
        <v>2104.9166666666665</v>
      </c>
      <c r="J23" s="13">
        <f t="shared" si="3"/>
        <v>2104.9166666666665</v>
      </c>
      <c r="K23" s="13">
        <f t="shared" si="3"/>
        <v>2104.9166666666665</v>
      </c>
      <c r="L23" s="13">
        <f t="shared" si="3"/>
        <v>6927.9166666666661</v>
      </c>
      <c r="M23" s="13">
        <f t="shared" si="3"/>
        <v>2104.9166666666665</v>
      </c>
      <c r="N23" s="13">
        <f t="shared" si="3"/>
        <v>2944.9166666666665</v>
      </c>
      <c r="O23" s="13">
        <f>SUM(O17:O22)</f>
        <v>32672.000000000004</v>
      </c>
    </row>
    <row r="24" spans="1:15">
      <c r="A24" s="2">
        <v>20</v>
      </c>
      <c r="B24" s="2" t="s">
        <v>51</v>
      </c>
      <c r="C24" s="3">
        <f>C15-C23</f>
        <v>5299.1666666666661</v>
      </c>
      <c r="D24" s="3">
        <f>C24+D15-D23</f>
        <v>5476.3333333333321</v>
      </c>
      <c r="E24" s="3">
        <f t="shared" ref="E24:O24" si="4">D24+E15-E23</f>
        <v>6468.4999999999982</v>
      </c>
      <c r="F24" s="3">
        <f t="shared" si="4"/>
        <v>6462.6666666666661</v>
      </c>
      <c r="G24" s="3">
        <f t="shared" si="4"/>
        <v>4706.8333333333339</v>
      </c>
      <c r="H24" s="3">
        <f t="shared" si="4"/>
        <v>4701</v>
      </c>
      <c r="I24" s="3">
        <f t="shared" si="4"/>
        <v>4695.1666666666661</v>
      </c>
      <c r="J24" s="3">
        <f t="shared" si="4"/>
        <v>4689.3333333333321</v>
      </c>
      <c r="K24" s="3">
        <f t="shared" si="4"/>
        <v>5681.4999999999982</v>
      </c>
      <c r="L24" s="3">
        <f t="shared" si="4"/>
        <v>852.66666666666515</v>
      </c>
      <c r="M24" s="3">
        <f t="shared" si="4"/>
        <v>846.83333333333167</v>
      </c>
      <c r="N24" s="3">
        <f t="shared" si="4"/>
        <v>0</v>
      </c>
      <c r="O24" s="3">
        <f t="shared" si="4"/>
        <v>0</v>
      </c>
    </row>
  </sheetData>
  <mergeCells count="2">
    <mergeCell ref="N4:O4"/>
    <mergeCell ref="B2:O2"/>
  </mergeCells>
  <phoneticPr fontId="0" type="noConversion"/>
  <pageMargins left="0.75" right="0.75" top="1" bottom="1" header="0.5" footer="0.5"/>
  <pageSetup paperSize="9" scale="83" orientation="landscape" horizontalDpi="1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SheetLayoutView="100" workbookViewId="0">
      <selection activeCell="A2" sqref="A2"/>
    </sheetView>
  </sheetViews>
  <sheetFormatPr defaultRowHeight="12.75"/>
  <cols>
    <col min="1" max="1" width="5.85546875" customWidth="1"/>
    <col min="2" max="2" width="17.5703125" customWidth="1"/>
    <col min="3" max="3" width="13.28515625" customWidth="1"/>
    <col min="4" max="4" width="17" bestFit="1" customWidth="1"/>
    <col min="5" max="5" width="17" customWidth="1"/>
    <col min="6" max="6" width="18.42578125" bestFit="1" customWidth="1"/>
    <col min="7" max="7" width="18.42578125" customWidth="1"/>
    <col min="8" max="8" width="14.7109375" bestFit="1" customWidth="1"/>
  </cols>
  <sheetData>
    <row r="2" spans="1:8" ht="15.75">
      <c r="A2" s="61" t="s">
        <v>320</v>
      </c>
    </row>
    <row r="3" spans="1:8">
      <c r="B3" s="333" t="s">
        <v>291</v>
      </c>
      <c r="C3" s="333"/>
      <c r="D3" s="333"/>
      <c r="E3" s="333"/>
      <c r="F3" s="333"/>
      <c r="G3" s="333"/>
      <c r="H3" s="333"/>
    </row>
    <row r="4" spans="1:8">
      <c r="F4" s="329" t="s">
        <v>26</v>
      </c>
      <c r="G4" s="329"/>
      <c r="H4" s="329"/>
    </row>
    <row r="5" spans="1:8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</row>
    <row r="6" spans="1:8">
      <c r="A6" s="334" t="s">
        <v>22</v>
      </c>
      <c r="B6" s="334" t="s">
        <v>60</v>
      </c>
      <c r="C6" s="334" t="s">
        <v>61</v>
      </c>
      <c r="D6" s="334"/>
      <c r="E6" s="335" t="s">
        <v>62</v>
      </c>
      <c r="F6" s="335"/>
      <c r="G6" s="334" t="s">
        <v>153</v>
      </c>
      <c r="H6" s="334"/>
    </row>
    <row r="7" spans="1:8">
      <c r="A7" s="334"/>
      <c r="B7" s="334"/>
      <c r="C7" s="51"/>
      <c r="D7" s="51"/>
      <c r="E7" s="51"/>
      <c r="F7" s="51"/>
      <c r="G7" s="51"/>
      <c r="H7" s="51"/>
    </row>
    <row r="8" spans="1:8">
      <c r="A8" s="39" t="s">
        <v>9</v>
      </c>
      <c r="B8" s="125" t="s">
        <v>31</v>
      </c>
      <c r="C8" s="33">
        <f>E8+G8</f>
        <v>978</v>
      </c>
      <c r="D8" s="33"/>
      <c r="E8" s="33">
        <f>'8.'!D22/12</f>
        <v>152.75</v>
      </c>
      <c r="F8" s="33"/>
      <c r="G8" s="33">
        <f>'8.'!C22/12</f>
        <v>825.25</v>
      </c>
      <c r="H8" s="34">
        <f>D8-F8</f>
        <v>0</v>
      </c>
    </row>
    <row r="9" spans="1:8">
      <c r="A9" s="40" t="s">
        <v>14</v>
      </c>
      <c r="B9" s="25" t="s">
        <v>32</v>
      </c>
      <c r="C9" s="33">
        <f t="shared" ref="C9:C19" si="0">E9+G9</f>
        <v>978</v>
      </c>
      <c r="D9" s="27"/>
      <c r="E9" s="33">
        <f>'8.'!D22/12</f>
        <v>152.75</v>
      </c>
      <c r="F9" s="27"/>
      <c r="G9" s="33">
        <f>'8.'!C22/12</f>
        <v>825.25</v>
      </c>
      <c r="H9" s="31">
        <f t="shared" ref="H9:H19" si="1">D9-F9</f>
        <v>0</v>
      </c>
    </row>
    <row r="10" spans="1:8">
      <c r="A10" s="40" t="s">
        <v>15</v>
      </c>
      <c r="B10" s="25" t="s">
        <v>33</v>
      </c>
      <c r="C10" s="33">
        <f t="shared" si="0"/>
        <v>978</v>
      </c>
      <c r="D10" s="27"/>
      <c r="E10" s="33">
        <f>'8.'!D22/12</f>
        <v>152.75</v>
      </c>
      <c r="F10" s="27"/>
      <c r="G10" s="33">
        <f>'8.'!C22/12</f>
        <v>825.25</v>
      </c>
      <c r="H10" s="31">
        <f t="shared" si="1"/>
        <v>0</v>
      </c>
    </row>
    <row r="11" spans="1:8">
      <c r="A11" s="40" t="s">
        <v>16</v>
      </c>
      <c r="B11" s="25" t="s">
        <v>34</v>
      </c>
      <c r="C11" s="33">
        <f t="shared" si="0"/>
        <v>978</v>
      </c>
      <c r="D11" s="27"/>
      <c r="E11" s="33">
        <f>'8.'!D22/12</f>
        <v>152.75</v>
      </c>
      <c r="F11" s="27"/>
      <c r="G11" s="33">
        <f>'8.'!C22/12</f>
        <v>825.25</v>
      </c>
      <c r="H11" s="31">
        <f t="shared" si="1"/>
        <v>0</v>
      </c>
    </row>
    <row r="12" spans="1:8">
      <c r="A12" s="40" t="s">
        <v>10</v>
      </c>
      <c r="B12" s="25" t="s">
        <v>35</v>
      </c>
      <c r="C12" s="33">
        <f t="shared" si="0"/>
        <v>978</v>
      </c>
      <c r="D12" s="27"/>
      <c r="E12" s="33">
        <f>'8.'!D22/12</f>
        <v>152.75</v>
      </c>
      <c r="F12" s="27"/>
      <c r="G12" s="33">
        <f>'8.'!C22/12</f>
        <v>825.25</v>
      </c>
      <c r="H12" s="31">
        <f t="shared" si="1"/>
        <v>0</v>
      </c>
    </row>
    <row r="13" spans="1:8">
      <c r="A13" s="40" t="s">
        <v>11</v>
      </c>
      <c r="B13" s="25" t="s">
        <v>36</v>
      </c>
      <c r="C13" s="33">
        <f t="shared" si="0"/>
        <v>978</v>
      </c>
      <c r="D13" s="27"/>
      <c r="E13" s="33">
        <f>'8.'!D22/12</f>
        <v>152.75</v>
      </c>
      <c r="F13" s="27"/>
      <c r="G13" s="33">
        <f>'8.'!C22/12</f>
        <v>825.25</v>
      </c>
      <c r="H13" s="31">
        <f t="shared" si="1"/>
        <v>0</v>
      </c>
    </row>
    <row r="14" spans="1:8">
      <c r="A14" s="40" t="s">
        <v>12</v>
      </c>
      <c r="B14" s="25" t="s">
        <v>37</v>
      </c>
      <c r="C14" s="33">
        <f t="shared" si="0"/>
        <v>978</v>
      </c>
      <c r="D14" s="27"/>
      <c r="E14" s="33">
        <f>'8.'!D22/12</f>
        <v>152.75</v>
      </c>
      <c r="F14" s="27"/>
      <c r="G14" s="33">
        <f>'8.'!C22/12</f>
        <v>825.25</v>
      </c>
      <c r="H14" s="31">
        <f t="shared" si="1"/>
        <v>0</v>
      </c>
    </row>
    <row r="15" spans="1:8">
      <c r="A15" s="40" t="s">
        <v>13</v>
      </c>
      <c r="B15" s="25" t="s">
        <v>38</v>
      </c>
      <c r="C15" s="33">
        <f t="shared" si="0"/>
        <v>978</v>
      </c>
      <c r="D15" s="27"/>
      <c r="E15" s="33">
        <f>'8.'!D22/12</f>
        <v>152.75</v>
      </c>
      <c r="F15" s="27"/>
      <c r="G15" s="33">
        <f>'8.'!C22/12</f>
        <v>825.25</v>
      </c>
      <c r="H15" s="31">
        <f t="shared" si="1"/>
        <v>0</v>
      </c>
    </row>
    <row r="16" spans="1:8">
      <c r="A16" s="40" t="s">
        <v>17</v>
      </c>
      <c r="B16" s="25" t="s">
        <v>39</v>
      </c>
      <c r="C16" s="33">
        <f t="shared" si="0"/>
        <v>978</v>
      </c>
      <c r="D16" s="27"/>
      <c r="E16" s="33">
        <f>'8.'!D22/12</f>
        <v>152.75</v>
      </c>
      <c r="F16" s="27"/>
      <c r="G16" s="33">
        <f>'8.'!C22/12</f>
        <v>825.25</v>
      </c>
      <c r="H16" s="31">
        <f t="shared" si="1"/>
        <v>0</v>
      </c>
    </row>
    <row r="17" spans="1:8">
      <c r="A17" s="40" t="s">
        <v>18</v>
      </c>
      <c r="B17" s="25" t="s">
        <v>40</v>
      </c>
      <c r="C17" s="33">
        <f t="shared" si="0"/>
        <v>978</v>
      </c>
      <c r="D17" s="27"/>
      <c r="E17" s="33">
        <f>'8.'!D22/12</f>
        <v>152.75</v>
      </c>
      <c r="F17" s="27"/>
      <c r="G17" s="33">
        <f>'8.'!C22/12</f>
        <v>825.25</v>
      </c>
      <c r="H17" s="31">
        <f t="shared" si="1"/>
        <v>0</v>
      </c>
    </row>
    <row r="18" spans="1:8">
      <c r="A18" s="40" t="s">
        <v>19</v>
      </c>
      <c r="B18" s="25" t="s">
        <v>41</v>
      </c>
      <c r="C18" s="33">
        <f t="shared" si="0"/>
        <v>978</v>
      </c>
      <c r="D18" s="27"/>
      <c r="E18" s="33">
        <f>'8.'!D22/12</f>
        <v>152.75</v>
      </c>
      <c r="F18" s="27"/>
      <c r="G18" s="33">
        <f>'8.'!C22/12</f>
        <v>825.25</v>
      </c>
      <c r="H18" s="31">
        <f t="shared" si="1"/>
        <v>0</v>
      </c>
    </row>
    <row r="19" spans="1:8">
      <c r="A19" s="41" t="s">
        <v>20</v>
      </c>
      <c r="B19" s="29" t="s">
        <v>42</v>
      </c>
      <c r="C19" s="33">
        <f t="shared" si="0"/>
        <v>978</v>
      </c>
      <c r="D19" s="30"/>
      <c r="E19" s="33">
        <f>'8.'!D22/12</f>
        <v>152.75</v>
      </c>
      <c r="F19" s="30"/>
      <c r="G19" s="33">
        <f>'8.'!C22/12</f>
        <v>825.25</v>
      </c>
      <c r="H19" s="35">
        <f t="shared" si="1"/>
        <v>0</v>
      </c>
    </row>
    <row r="20" spans="1:8" s="11" customFormat="1">
      <c r="A20" s="83" t="s">
        <v>21</v>
      </c>
      <c r="B20" s="12" t="s">
        <v>7</v>
      </c>
      <c r="C20" s="13">
        <f t="shared" ref="C20:H20" si="2">SUM(C8:C19)</f>
        <v>11736</v>
      </c>
      <c r="D20" s="13">
        <f t="shared" si="2"/>
        <v>0</v>
      </c>
      <c r="E20" s="13">
        <f t="shared" si="2"/>
        <v>1833</v>
      </c>
      <c r="F20" s="13">
        <f t="shared" si="2"/>
        <v>0</v>
      </c>
      <c r="G20" s="13">
        <f t="shared" si="2"/>
        <v>9903</v>
      </c>
      <c r="H20" s="13">
        <f t="shared" si="2"/>
        <v>0</v>
      </c>
    </row>
  </sheetData>
  <mergeCells count="7">
    <mergeCell ref="A6:A7"/>
    <mergeCell ref="F4:H4"/>
    <mergeCell ref="B3:H3"/>
    <mergeCell ref="C6:D6"/>
    <mergeCell ref="E6:F6"/>
    <mergeCell ref="G6:H6"/>
    <mergeCell ref="B6:B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4-5</vt:lpstr>
      <vt:lpstr>6.</vt:lpstr>
      <vt:lpstr>7.</vt:lpstr>
      <vt:lpstr>8.</vt:lpstr>
      <vt:lpstr>9.</vt:lpstr>
      <vt:lpstr>10</vt:lpstr>
      <vt:lpstr>11.</vt:lpstr>
      <vt:lpstr>12-13</vt:lpstr>
      <vt:lpstr>14.</vt:lpstr>
      <vt:lpstr>15</vt:lpstr>
      <vt:lpstr>'10'!Nyomtatási_terület</vt:lpstr>
      <vt:lpstr>'11.'!Nyomtatási_terület</vt:lpstr>
      <vt:lpstr>'12-13'!Nyomtatási_terület</vt:lpstr>
      <vt:lpstr>'14.'!Nyomtatási_terület</vt:lpstr>
      <vt:lpstr>'15'!Nyomtatási_terület</vt:lpstr>
      <vt:lpstr>'2'!Nyomtatási_terület</vt:lpstr>
      <vt:lpstr>'4-5'!Nyomtatási_terület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Zsulecz Gyuláné</dc:creator>
  <cp:lastModifiedBy>szabina</cp:lastModifiedBy>
  <cp:lastPrinted>2016-02-25T06:45:25Z</cp:lastPrinted>
  <dcterms:created xsi:type="dcterms:W3CDTF">2002-01-18T19:44:11Z</dcterms:created>
  <dcterms:modified xsi:type="dcterms:W3CDTF">2018-02-19T12:36:24Z</dcterms:modified>
</cp:coreProperties>
</file>