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17. évi rendeletek\Győrsövényház\"/>
    </mc:Choice>
  </mc:AlternateContent>
  <bookViews>
    <workbookView xWindow="0" yWindow="0" windowWidth="19200" windowHeight="6924" tabRatio="727" activeTab="2"/>
  </bookViews>
  <sheets>
    <sheet name="1.sz.mell." sheetId="1" r:id="rId1"/>
    <sheet name="2.1.sz.mell  " sheetId="73" r:id="rId2"/>
    <sheet name="2.2.sz.mell  " sheetId="61" r:id="rId3"/>
  </sheets>
  <definedNames>
    <definedName name="_xlnm.Print_Area" localSheetId="0">'1.sz.mell.'!$A$1:$E$142</definedName>
  </definedNames>
  <calcPr calcId="171027"/>
</workbook>
</file>

<file path=xl/calcChain.xml><?xml version="1.0" encoding="utf-8"?>
<calcChain xmlns="http://schemas.openxmlformats.org/spreadsheetml/2006/main">
  <c r="C53" i="1" l="1"/>
  <c r="C52" i="1" s="1"/>
  <c r="D53" i="1"/>
  <c r="E53" i="1"/>
  <c r="E27" i="73"/>
  <c r="E78" i="1"/>
  <c r="E59" i="1"/>
  <c r="C43" i="1"/>
  <c r="C131" i="1" l="1"/>
  <c r="C89" i="1"/>
  <c r="C86" i="1" s="1"/>
  <c r="C78" i="1"/>
  <c r="C73" i="1" s="1"/>
  <c r="C21" i="1"/>
  <c r="C46" i="1"/>
  <c r="C37" i="1"/>
  <c r="C31" i="1"/>
  <c r="C30" i="1" s="1"/>
  <c r="C11" i="1"/>
  <c r="C6" i="1"/>
  <c r="E142" i="1"/>
  <c r="E141" i="1"/>
  <c r="E139" i="1"/>
  <c r="E138" i="1"/>
  <c r="E131" i="1"/>
  <c r="E130" i="1"/>
  <c r="E111" i="1"/>
  <c r="E102" i="1" s="1"/>
  <c r="E140" i="1" s="1"/>
  <c r="E97" i="1"/>
  <c r="E86" i="1"/>
  <c r="E73" i="1"/>
  <c r="E46" i="1"/>
  <c r="E43" i="1"/>
  <c r="E31" i="1"/>
  <c r="E21" i="1"/>
  <c r="E11" i="1"/>
  <c r="E6" i="1"/>
  <c r="D78" i="1"/>
  <c r="D73" i="1" s="1"/>
  <c r="C18" i="61"/>
  <c r="E18" i="61"/>
  <c r="E31" i="61"/>
  <c r="D142" i="1" s="1"/>
  <c r="C19" i="61"/>
  <c r="D141" i="1"/>
  <c r="E18" i="73"/>
  <c r="C18" i="73"/>
  <c r="C19" i="73"/>
  <c r="C25" i="61"/>
  <c r="C24" i="73"/>
  <c r="D103" i="1"/>
  <c r="D111" i="1"/>
  <c r="D59" i="1"/>
  <c r="D37" i="1"/>
  <c r="D6" i="1"/>
  <c r="D11" i="1"/>
  <c r="D86" i="1"/>
  <c r="D97" i="1"/>
  <c r="D21" i="1"/>
  <c r="D31" i="1"/>
  <c r="D43" i="1"/>
  <c r="D46" i="1"/>
  <c r="D52" i="1" l="1"/>
  <c r="D137" i="1" s="1"/>
  <c r="E32" i="61"/>
  <c r="E34" i="61" s="1"/>
  <c r="C35" i="61"/>
  <c r="C5" i="1"/>
  <c r="E5" i="1"/>
  <c r="D30" i="1"/>
  <c r="D51" i="1" s="1"/>
  <c r="C31" i="73"/>
  <c r="E31" i="73"/>
  <c r="E101" i="1"/>
  <c r="E120" i="1" s="1"/>
  <c r="E122" i="1" s="1"/>
  <c r="D102" i="1"/>
  <c r="D140" i="1" s="1"/>
  <c r="E28" i="73"/>
  <c r="E32" i="73" s="1"/>
  <c r="E35" i="61"/>
  <c r="C27" i="73"/>
  <c r="C28" i="73" s="1"/>
  <c r="C31" i="61"/>
  <c r="D139" i="1" s="1"/>
  <c r="D101" i="1"/>
  <c r="C101" i="1"/>
  <c r="C120" i="1" s="1"/>
  <c r="C122" i="1" s="1"/>
  <c r="E52" i="1"/>
  <c r="E137" i="1" s="1"/>
  <c r="E136" i="1" s="1"/>
  <c r="E30" i="1"/>
  <c r="E51" i="1" s="1"/>
  <c r="C51" i="1"/>
  <c r="C65" i="1" s="1"/>
  <c r="C67" i="1" s="1"/>
  <c r="D5" i="1"/>
  <c r="C36" i="61"/>
  <c r="D131" i="1" s="1"/>
  <c r="D136" i="1" l="1"/>
  <c r="E36" i="61"/>
  <c r="D138" i="1"/>
  <c r="E30" i="73"/>
  <c r="C32" i="73"/>
  <c r="D130" i="1" s="1"/>
  <c r="D132" i="1" s="1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<sst xmlns="http://schemas.openxmlformats.org/spreadsheetml/2006/main" count="457" uniqueCount="329">
  <si>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</si>
  <si>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</si>
  <si>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</si>
  <si>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</si>
  <si>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</si>
  <si>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</si>
  <si>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</si>
  <si>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</si>
  <si>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</si>
  <si>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</si>
  <si>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</si>
  <si>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</si>
  <si>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</si>
  <si>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</si>
  <si>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</si>
  <si>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</si>
  <si>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</si>
  <si>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</si>
  <si>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</si>
  <si>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</si>
  <si>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</si>
  <si>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</si>
  <si>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</si>
  <si>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</si>
  <si>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</si>
  <si>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</si>
  <si>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</si>
  <si>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</si>
  <si>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</si>
  <si>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</si>
  <si>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</si>
  <si>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</si>
  <si>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</si>
  <si>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</si>
  <si>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</si>
  <si>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</si>
  <si>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</si>
  <si>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</si>
  <si>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</si>
  <si>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</si>
  <si>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</si>
  <si>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</si>
  <si>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</si>
  <si>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</si>
  <si>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</si>
  <si>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</si>
  <si>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</si>
  <si>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</si>
  <si>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</si>
  <si>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</si>
  <si>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</si>
  <si>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</si>
  <si>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</si>
  <si>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</si>
  <si>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</si>
  <si>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</si>
  <si>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</si>
  <si>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</si>
  <si>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</si>
  <si>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</si>
  <si>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</si>
  <si>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</si>
  <si>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</si>
  <si>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</si>
  <si>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</si>
  <si>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</si>
  <si>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</si>
  <si>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</si>
  <si>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</si>
  <si>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</si>
  <si>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</si>
  <si>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</si>
  <si>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</si>
  <si>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</si>
  <si>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</si>
  <si>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</si>
  <si>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</si>
  <si>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</si>
  <si>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</si>
  <si>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</si>
  <si>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</si>
  <si>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</si>
  <si>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</si>
  <si>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</si>
  <si>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</si>
  <si>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</si>
  <si>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</si>
  <si>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</si>
  <si>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</si>
  <si>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</si>
  <si>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</si>
  <si>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</si>
  <si>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</si>
  <si>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</si>
  <si>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</si>
  <si>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</si>
  <si>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</si>
  <si>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</si>
  <si>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</si>
  <si>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</si>
  <si>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</si>
  <si>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</si>
  <si>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</si>
  <si>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</si>
  <si>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</si>
  <si>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</si>
  <si>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</si>
  <si>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</si>
  <si>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</si>
  <si>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</si>
  <si>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</si>
  <si>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</si>
  <si>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</si>
  <si>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</si>
  <si>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</si>
  <si>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</si>
  <si>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</si>
  <si>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</si>
  <si>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</si>
  <si>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</si>
  <si>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</si>
  <si>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</si>
  <si>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</si>
  <si>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</si>
  <si>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</si>
  <si>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</si>
  <si>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</si>
  <si>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</si>
  <si>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</si>
  <si>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</si>
  <si>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</si>
  <si>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</si>
  <si>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</si>
  <si>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</si>
  <si>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</si>
  <si>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</si>
  <si>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</si>
  <si>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</si>
  <si>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</si>
  <si>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</si>
  <si>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</si>
  <si>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</si>
  <si>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</si>
  <si>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</si>
  <si>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</si>
  <si>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</si>
  <si>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</si>
  <si>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</si>
  <si>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</si>
  <si>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</si>
  <si>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</si>
  <si>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</si>
  <si>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</si>
  <si>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</si>
  <si>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</si>
  <si>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</si>
  <si>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</si>
  <si>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</si>
  <si>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</si>
  <si>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</si>
  <si>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</si>
  <si>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</si>
  <si>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</si>
  <si>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</si>
  <si>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</si>
  <si>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</si>
  <si>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</si>
  <si>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</si>
  <si>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</si>
  <si>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</si>
  <si>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</si>
  <si>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</si>
  <si>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</si>
  <si>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</si>
  <si>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</si>
  <si>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</si>
  <si>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</si>
  <si>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</si>
  <si>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</si>
  <si>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</si>
  <si>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</si>
  <si>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</si>
  <si>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</si>
  <si>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</si>
  <si>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</si>
  <si>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</si>
  <si>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</si>
  <si>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</si>
  <si>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</si>
  <si>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</si>
  <si>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</si>
  <si>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</si>
  <si>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</si>
  <si>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</si>
  <si>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</si>
  <si>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</si>
  <si>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</si>
  <si>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</si>
  <si>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</si>
  <si>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</si>
  <si>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</si>
  <si>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</si>
  <si>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</si>
  <si>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</si>
  <si>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</si>
  <si>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</si>
  <si>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</si>
  <si>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</si>
  <si>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</si>
  <si>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</si>
  <si>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</si>
  <si>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</si>
  <si>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</si>
  <si>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</si>
  <si>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</si>
  <si>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</si>
  <si>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</si>
  <si>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</si>
  <si>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</si>
  <si>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</si>
  <si>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</si>
  <si>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</si>
  <si>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</si>
  <si>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</si>
  <si>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</si>
  <si>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</si>
  <si>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</si>
  <si>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</si>
  <si>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</si>
  <si>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</si>
  <si>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</si>
  <si>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</si>
  <si>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</si>
  <si>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</si>
  <si>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</si>
  <si>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</si>
  <si>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</si>
  <si>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</si>
  <si>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</si>
  <si>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</si>
  <si>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</si>
  <si>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</si>
  <si>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</si>
  <si>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</si>
  <si>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</si>
  <si>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</si>
  <si>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</si>
  <si>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</si>
  <si>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</si>
  <si>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</si>
  <si>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</si>
  <si>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</si>
  <si>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</si>
  <si>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</si>
  <si>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</si>
  <si>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</si>
  <si>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</si>
  <si>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</si>
  <si>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</si>
  <si>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</si>
  <si>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</si>
  <si>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</si>
  <si>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</si>
  <si>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</si>
  <si>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</si>
  <si>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</si>
  <si>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</si>
  <si>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</si>
  <si>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</si>
  <si>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</si>
  <si>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</si>
  <si>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</si>
  <si>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</si>
  <si>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</si>
  <si>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</si>
  <si>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</si>
  <si>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</si>
  <si>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</si>
  <si>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</si>
  <si>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</si>
  <si>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</si>
  <si>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</si>
  <si>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</si>
  <si>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</si>
  <si>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</si>
  <si>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</si>
  <si>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</si>
  <si>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</si>
  <si>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</si>
  <si>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</si>
  <si>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</si>
  <si>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</si>
  <si>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</si>
  <si>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</si>
  <si>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</si>
  <si>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</si>
  <si>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</si>
  <si>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</si>
  <si>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</si>
  <si>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</si>
  <si>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</si>
  <si>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</si>
  <si>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</si>
  <si>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</si>
  <si>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</si>
  <si>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</si>
  <si>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</si>
  <si>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</si>
  <si>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</si>
  <si>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</si>
  <si>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</si>
  <si>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</si>
  <si>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</si>
  <si>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</si>
  <si>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</si>
  <si>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</si>
  <si>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</si>
  <si>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</si>
  <si>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</si>
  <si>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</si>
  <si>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</si>
  <si>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 xml:space="preserve"> - az 1.5-ből: - Elvonások és befizetések</t>
  </si>
  <si>
    <t>2015. évi teljesítés</t>
  </si>
  <si>
    <t xml:space="preserve">   Államháztartáson belüli megelőlegezés visszafizetése</t>
  </si>
  <si>
    <t>Államháztartáson belüli megelőlegezés visszafiz</t>
  </si>
  <si>
    <t>2016. évi eredeti előirányzat</t>
  </si>
  <si>
    <t>2016. évi módosított előirányzat</t>
  </si>
  <si>
    <t xml:space="preserve">2.1. melléklet az 5/2017. (V.26.) önkormányzati rendelethez     </t>
  </si>
  <si>
    <t xml:space="preserve">2.2. melléklet az 5/2017. (V.26.)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</si>
</sst>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67">
    <xf numFmtId="0" fontId="0" fillId="0" borderId="0" xfId="0"/>
    <xf numFmtId="0" fontId="9" fillId="0" borderId="0" xfId="4" applyFont="1" applyFill="1"/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horizontal="left" vertical="center" wrapText="1" indent="1"/>
    </xf>
    <xf numFmtId="0" fontId="14" fillId="0" borderId="3" xfId="4" applyFont="1" applyFill="1" applyBorder="1" applyAlignment="1" applyProtection="1">
      <alignment horizontal="left" vertical="center" wrapText="1" indent="1"/>
    </xf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14" fillId="0" borderId="8" xfId="4" applyNumberFormat="1" applyFont="1" applyFill="1" applyBorder="1" applyAlignment="1" applyProtection="1">
      <alignment horizontal="left" vertical="center" wrapText="1" indent="1"/>
    </xf>
    <xf numFmtId="49" fontId="14" fillId="0" borderId="9" xfId="4" applyNumberFormat="1" applyFont="1" applyFill="1" applyBorder="1" applyAlignment="1" applyProtection="1">
      <alignment horizontal="left" vertical="center" wrapText="1" indent="1"/>
    </xf>
    <xf numFmtId="49" fontId="14" fillId="0" borderId="10" xfId="4" applyNumberFormat="1" applyFont="1" applyFill="1" applyBorder="1" applyAlignment="1" applyProtection="1">
      <alignment horizontal="left" vertical="center" wrapText="1" indent="1"/>
    </xf>
    <xf numFmtId="49" fontId="14" fillId="0" borderId="11" xfId="4" applyNumberFormat="1" applyFont="1" applyFill="1" applyBorder="1" applyAlignment="1" applyProtection="1">
      <alignment horizontal="left" vertical="center" wrapText="1" indent="1"/>
    </xf>
    <xf numFmtId="49" fontId="14" fillId="0" borderId="12" xfId="4" applyNumberFormat="1" applyFont="1" applyFill="1" applyBorder="1" applyAlignment="1" applyProtection="1">
      <alignment horizontal="left" vertical="center" wrapText="1" indent="1"/>
    </xf>
    <xf numFmtId="49" fontId="14" fillId="0" borderId="13" xfId="4" applyNumberFormat="1" applyFont="1" applyFill="1" applyBorder="1" applyAlignment="1" applyProtection="1">
      <alignment horizontal="left" vertical="center" wrapText="1" indent="1"/>
    </xf>
    <xf numFmtId="49" fontId="14" fillId="0" borderId="14" xfId="4" applyNumberFormat="1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3" fillId="0" borderId="15" xfId="4" applyFont="1" applyFill="1" applyBorder="1" applyAlignment="1" applyProtection="1">
      <alignment horizontal="left" vertical="center" wrapText="1" indent="1"/>
    </xf>
    <xf numFmtId="0" fontId="13" fillId="0" borderId="16" xfId="4" applyFont="1" applyFill="1" applyBorder="1" applyAlignment="1" applyProtection="1">
      <alignment horizontal="left" vertical="center" wrapText="1" indent="1"/>
    </xf>
    <xf numFmtId="0" fontId="13" fillId="0" borderId="17" xfId="4" applyFont="1" applyFill="1" applyBorder="1" applyAlignment="1" applyProtection="1">
      <alignment horizontal="left" vertical="center" wrapText="1" indent="1"/>
    </xf>
    <xf numFmtId="0" fontId="15" fillId="0" borderId="16" xfId="4" applyFont="1" applyFill="1" applyBorder="1" applyAlignment="1" applyProtection="1">
      <alignment horizontal="left" vertical="center" wrapText="1" indent="1"/>
    </xf>
    <xf numFmtId="0" fontId="5" fillId="0" borderId="15" xfId="4" applyFont="1" applyFill="1" applyBorder="1" applyAlignment="1" applyProtection="1">
      <alignment horizontal="center" vertical="center" wrapText="1"/>
    </xf>
    <xf numFmtId="0" fontId="5" fillId="0" borderId="16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vertical="center" wrapText="1"/>
    </xf>
    <xf numFmtId="0" fontId="13" fillId="0" borderId="18" xfId="4" applyFont="1" applyFill="1" applyBorder="1" applyAlignment="1" applyProtection="1">
      <alignment vertical="center" wrapText="1"/>
    </xf>
    <xf numFmtId="0" fontId="13" fillId="0" borderId="15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horizontal="center" vertical="center" wrapText="1"/>
    </xf>
    <xf numFmtId="0" fontId="13" fillId="0" borderId="23" xfId="4" applyFont="1" applyFill="1" applyBorder="1" applyAlignment="1" applyProtection="1">
      <alignment horizontal="center" vertical="center" wrapText="1"/>
    </xf>
    <xf numFmtId="0" fontId="6" fillId="0" borderId="0" xfId="4" applyFill="1"/>
    <xf numFmtId="0" fontId="5" fillId="0" borderId="23" xfId="4" applyFont="1" applyFill="1" applyBorder="1" applyAlignment="1" applyProtection="1">
      <alignment horizontal="center" vertical="center" wrapText="1"/>
    </xf>
    <xf numFmtId="0" fontId="14" fillId="0" borderId="0" xfId="4" applyFont="1" applyFill="1"/>
    <xf numFmtId="0" fontId="17" fillId="0" borderId="0" xfId="4" applyFont="1" applyFill="1"/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16" fillId="0" borderId="0" xfId="4" applyFont="1" applyFill="1"/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3" fillId="0" borderId="36" xfId="0" applyFont="1" applyFill="1" applyBorder="1" applyAlignment="1" applyProtection="1">
      <alignment horizontal="right"/>
    </xf>
    <xf numFmtId="0" fontId="14" fillId="0" borderId="2" xfId="4" applyFont="1" applyFill="1" applyBorder="1" applyAlignment="1" applyProtection="1">
      <alignment horizontal="left" indent="6"/>
    </xf>
    <xf numFmtId="0" fontId="14" fillId="0" borderId="2" xfId="4" applyFont="1" applyFill="1" applyBorder="1" applyAlignment="1" applyProtection="1">
      <alignment horizontal="left" vertical="center" wrapText="1" indent="6"/>
    </xf>
    <xf numFmtId="0" fontId="14" fillId="0" borderId="7" xfId="4" applyFont="1" applyFill="1" applyBorder="1" applyAlignment="1" applyProtection="1">
      <alignment horizontal="left" vertical="center" wrapText="1" indent="6"/>
    </xf>
    <xf numFmtId="0" fontId="14" fillId="0" borderId="31" xfId="4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3" fillId="0" borderId="37" xfId="4" applyNumberFormat="1" applyFont="1" applyFill="1" applyBorder="1" applyAlignment="1" applyProtection="1">
      <alignment horizontal="right" vertical="center" wrapText="1" indent="1"/>
    </xf>
    <xf numFmtId="164" fontId="14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 indent="1"/>
    </xf>
    <xf numFmtId="164" fontId="26" fillId="0" borderId="4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1" xfId="4" applyFont="1" applyFill="1" applyBorder="1" applyAlignment="1" applyProtection="1">
      <alignment horizontal="left" vertical="center" wrapText="1" indent="1"/>
    </xf>
    <xf numFmtId="49" fontId="14" fillId="0" borderId="48" xfId="4" applyNumberFormat="1" applyFont="1" applyFill="1" applyBorder="1" applyAlignment="1" applyProtection="1">
      <alignment horizontal="left" vertical="center" wrapText="1" indent="1"/>
    </xf>
    <xf numFmtId="49" fontId="14" fillId="0" borderId="49" xfId="4" applyNumberFormat="1" applyFont="1" applyFill="1" applyBorder="1" applyAlignment="1" applyProtection="1">
      <alignment horizontal="left" vertical="center" wrapText="1" indent="1"/>
    </xf>
    <xf numFmtId="49" fontId="14" fillId="0" borderId="38" xfId="4" applyNumberFormat="1" applyFont="1" applyFill="1" applyBorder="1" applyAlignment="1" applyProtection="1">
      <alignment horizontal="left" vertical="center" wrapText="1" indent="1"/>
    </xf>
    <xf numFmtId="0" fontId="13" fillId="0" borderId="8" xfId="4" applyFont="1" applyFill="1" applyBorder="1" applyAlignment="1" applyProtection="1">
      <alignment horizontal="left" vertical="center" wrapText="1" inden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6" fillId="0" borderId="0" xfId="4" applyFill="1" applyAlignment="1">
      <alignment horizontal="left" vertical="center" indent="1"/>
    </xf>
    <xf numFmtId="0" fontId="20" fillId="0" borderId="16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indent="1"/>
    </xf>
    <xf numFmtId="0" fontId="19" fillId="0" borderId="31" xfId="0" applyFont="1" applyBorder="1" applyAlignment="1" applyProtection="1">
      <alignment horizontal="left" vertical="center" indent="1"/>
    </xf>
    <xf numFmtId="0" fontId="20" fillId="0" borderId="15" xfId="0" applyFont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left" vertical="center" wrapText="1" indent="2"/>
    </xf>
    <xf numFmtId="49" fontId="20" fillId="0" borderId="9" xfId="0" applyNumberFormat="1" applyFont="1" applyBorder="1" applyAlignment="1" applyProtection="1">
      <alignment horizontal="left" vertical="center" wrapText="1" indent="1"/>
    </xf>
    <xf numFmtId="49" fontId="19" fillId="0" borderId="14" xfId="0" applyNumberFormat="1" applyFont="1" applyBorder="1" applyAlignment="1" applyProtection="1">
      <alignment horizontal="left" vertical="center" wrapText="1" indent="2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49" fontId="19" fillId="0" borderId="11" xfId="0" applyNumberFormat="1" applyFont="1" applyBorder="1" applyAlignment="1" applyProtection="1">
      <alignment horizontal="left" vertical="center" wrapText="1" indent="2"/>
    </xf>
    <xf numFmtId="0" fontId="19" fillId="0" borderId="4" xfId="0" applyFont="1" applyBorder="1" applyAlignment="1" applyProtection="1">
      <alignment horizontal="left" vertical="center" wrapText="1" indent="1"/>
    </xf>
    <xf numFmtId="49" fontId="19" fillId="0" borderId="12" xfId="0" applyNumberFormat="1" applyFont="1" applyBorder="1" applyAlignment="1" applyProtection="1">
      <alignment horizontal="left" vertical="center" wrapText="1" indent="2"/>
    </xf>
    <xf numFmtId="0" fontId="19" fillId="0" borderId="7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30" fillId="0" borderId="16" xfId="0" applyFont="1" applyBorder="1" applyAlignment="1" applyProtection="1">
      <alignment horizontal="left" vertical="center" wrapText="1" indent="1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164" fontId="13" fillId="0" borderId="33" xfId="4" applyNumberFormat="1" applyFont="1" applyFill="1" applyBorder="1" applyAlignment="1" applyProtection="1">
      <alignment horizontal="right" vertical="center" wrapText="1" indent="1"/>
    </xf>
    <xf numFmtId="164" fontId="13" fillId="0" borderId="23" xfId="4" applyNumberFormat="1" applyFont="1" applyFill="1" applyBorder="1" applyAlignment="1" applyProtection="1">
      <alignment horizontal="righ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30" xfId="4" applyNumberFormat="1" applyFont="1" applyFill="1" applyBorder="1" applyAlignment="1" applyProtection="1">
      <alignment horizontal="right" vertical="center" wrapText="1" indent="1"/>
    </xf>
    <xf numFmtId="164" fontId="26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0" fontId="18" fillId="0" borderId="23" xfId="0" quotePrefix="1" applyFont="1" applyBorder="1" applyAlignment="1" applyProtection="1">
      <alignment horizontal="right" vertical="center" wrapText="1" indent="1"/>
      <protection locked="0"/>
    </xf>
    <xf numFmtId="164" fontId="13" fillId="0" borderId="34" xfId="4" applyNumberFormat="1" applyFont="1" applyFill="1" applyBorder="1" applyAlignment="1" applyProtection="1">
      <alignment horizontal="right" vertical="center" wrapText="1" indent="1"/>
    </xf>
    <xf numFmtId="0" fontId="19" fillId="0" borderId="23" xfId="0" applyFont="1" applyBorder="1" applyAlignment="1" applyProtection="1">
      <alignment horizontal="right" vertical="center" wrapText="1" indent="1"/>
    </xf>
    <xf numFmtId="0" fontId="3" fillId="0" borderId="36" xfId="0" applyFont="1" applyFill="1" applyBorder="1" applyAlignment="1" applyProtection="1">
      <alignment horizontal="right" vertical="center"/>
    </xf>
    <xf numFmtId="164" fontId="21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4" applyNumberFormat="1" applyFont="1" applyFill="1" applyBorder="1" applyAlignment="1" applyProtection="1">
      <alignment horizontal="right" vertical="center" wrapText="1" indent="1"/>
    </xf>
    <xf numFmtId="0" fontId="19" fillId="0" borderId="30" xfId="0" applyFont="1" applyBorder="1" applyAlignment="1" applyProtection="1">
      <alignment horizontal="right" vertical="center" wrapText="1" indent="1"/>
      <protection locked="0"/>
    </xf>
    <xf numFmtId="0" fontId="19" fillId="0" borderId="19" xfId="0" applyFont="1" applyBorder="1" applyAlignment="1" applyProtection="1">
      <alignment horizontal="right" vertical="center" wrapText="1" indent="1"/>
      <protection locked="0"/>
    </xf>
    <xf numFmtId="0" fontId="19" fillId="0" borderId="21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4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23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</xf>
    <xf numFmtId="0" fontId="19" fillId="0" borderId="3" xfId="0" applyFont="1" applyBorder="1" applyAlignment="1" applyProtection="1">
      <alignment horizontal="left" vertical="center" wrapText="1" indent="1"/>
    </xf>
    <xf numFmtId="0" fontId="29" fillId="0" borderId="4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49" fontId="20" fillId="0" borderId="11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" xfId="0" quotePrefix="1" applyFont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29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 applyProtection="1"/>
    <xf numFmtId="0" fontId="6" fillId="0" borderId="0" xfId="4" applyFont="1" applyFill="1" applyAlignment="1" applyProtection="1">
      <alignment horizontal="righ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 indent="1"/>
    </xf>
    <xf numFmtId="0" fontId="32" fillId="0" borderId="16" xfId="0" applyFont="1" applyBorder="1" applyAlignment="1" applyProtection="1">
      <alignment horizontal="left" vertical="center" wrapText="1" indent="1"/>
    </xf>
    <xf numFmtId="0" fontId="33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/>
    <xf numFmtId="0" fontId="6" fillId="0" borderId="0" xfId="4" applyFont="1" applyFill="1" applyAlignment="1">
      <alignment horizontal="right" vertical="center" indent="1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4" applyNumberFormat="1" applyFont="1" applyFill="1" applyBorder="1" applyAlignment="1" applyProtection="1">
      <alignment horizontal="right" vertical="center" wrapText="1" indent="1"/>
    </xf>
    <xf numFmtId="164" fontId="1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1" applyNumberFormat="1" applyFont="1" applyFill="1" applyBorder="1" applyAlignment="1" applyProtection="1">
      <alignment horizontal="left" vertical="center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5" fontId="13" fillId="0" borderId="52" xfId="1" applyNumberFormat="1" applyFont="1" applyFill="1" applyBorder="1" applyAlignment="1" applyProtection="1">
      <alignment horizontal="right" vertical="center" wrapText="1" indent="1"/>
    </xf>
    <xf numFmtId="165" fontId="13" fillId="0" borderId="37" xfId="1" applyNumberFormat="1" applyFont="1" applyFill="1" applyBorder="1" applyAlignment="1" applyProtection="1">
      <alignment horizontal="right" vertical="center" wrapText="1" indent="1"/>
    </xf>
    <xf numFmtId="165" fontId="19" fillId="0" borderId="4" xfId="1" applyNumberFormat="1" applyFont="1" applyBorder="1" applyAlignment="1" applyProtection="1">
      <alignment horizontal="left" vertical="center" wrapText="1" indent="1"/>
    </xf>
    <xf numFmtId="165" fontId="19" fillId="0" borderId="1" xfId="1" applyNumberFormat="1" applyFont="1" applyBorder="1" applyAlignment="1" applyProtection="1">
      <alignment horizontal="left" vertical="center" wrapText="1" indent="1"/>
    </xf>
    <xf numFmtId="165" fontId="14" fillId="0" borderId="5" xfId="1" applyNumberFormat="1" applyFont="1" applyFill="1" applyBorder="1" applyAlignment="1" applyProtection="1">
      <alignment horizontal="left" vertical="center" wrapText="1" indent="1"/>
    </xf>
    <xf numFmtId="165" fontId="14" fillId="0" borderId="2" xfId="1" applyNumberFormat="1" applyFont="1" applyFill="1" applyBorder="1" applyAlignment="1" applyProtection="1">
      <alignment horizontal="left" vertical="center" wrapText="1" indent="1"/>
    </xf>
    <xf numFmtId="165" fontId="14" fillId="0" borderId="1" xfId="1" applyNumberFormat="1" applyFont="1" applyFill="1" applyBorder="1" applyAlignment="1" applyProtection="1">
      <alignment horizontal="left" vertical="center" wrapText="1" indent="1"/>
    </xf>
    <xf numFmtId="165" fontId="14" fillId="0" borderId="3" xfId="1" applyNumberFormat="1" applyFont="1" applyFill="1" applyBorder="1" applyAlignment="1" applyProtection="1">
      <alignment horizontal="left" vertical="center" wrapText="1" indent="1"/>
    </xf>
    <xf numFmtId="165" fontId="13" fillId="0" borderId="3" xfId="1" applyNumberFormat="1" applyFont="1" applyFill="1" applyBorder="1" applyAlignment="1" applyProtection="1">
      <alignment horizontal="left" vertical="center" wrapText="1" indent="1"/>
    </xf>
    <xf numFmtId="165" fontId="14" fillId="0" borderId="4" xfId="1" applyNumberFormat="1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indent="1"/>
    </xf>
    <xf numFmtId="165" fontId="20" fillId="0" borderId="3" xfId="1" applyNumberFormat="1" applyFont="1" applyBorder="1" applyAlignment="1" applyProtection="1">
      <alignment horizontal="left" vertical="center" wrapText="1" indent="1"/>
    </xf>
    <xf numFmtId="165" fontId="20" fillId="0" borderId="34" xfId="1" applyNumberFormat="1" applyFont="1" applyBorder="1" applyAlignment="1" applyProtection="1">
      <alignment horizontal="left" vertical="center" wrapText="1" indent="1"/>
    </xf>
    <xf numFmtId="165" fontId="19" fillId="0" borderId="50" xfId="1" applyNumberFormat="1" applyFont="1" applyBorder="1" applyAlignment="1" applyProtection="1">
      <alignment horizontal="left" vertical="center" wrapText="1" indent="1"/>
    </xf>
    <xf numFmtId="165" fontId="29" fillId="0" borderId="50" xfId="1" applyNumberFormat="1" applyFont="1" applyBorder="1" applyAlignment="1" applyProtection="1">
      <alignment horizontal="left" vertical="center" wrapText="1" indent="1"/>
    </xf>
    <xf numFmtId="165" fontId="19" fillId="0" borderId="47" xfId="1" applyNumberFormat="1" applyFont="1" applyBorder="1" applyAlignment="1" applyProtection="1">
      <alignment horizontal="left" vertical="center" wrapText="1" indent="1"/>
    </xf>
    <xf numFmtId="165" fontId="18" fillId="0" borderId="34" xfId="1" applyNumberFormat="1" applyFont="1" applyBorder="1" applyAlignment="1" applyProtection="1">
      <alignment horizontal="left" vertical="center" wrapText="1" indent="1"/>
    </xf>
    <xf numFmtId="165" fontId="18" fillId="0" borderId="58" xfId="1" applyNumberFormat="1" applyFont="1" applyBorder="1" applyAlignment="1" applyProtection="1">
      <alignment horizontal="left" vertical="center" wrapText="1" indent="1"/>
    </xf>
    <xf numFmtId="165" fontId="4" fillId="0" borderId="0" xfId="1" applyNumberFormat="1" applyFont="1" applyFill="1" applyBorder="1" applyAlignment="1" applyProtection="1">
      <alignment vertical="center" wrapText="1"/>
    </xf>
    <xf numFmtId="165" fontId="27" fillId="0" borderId="36" xfId="1" applyNumberFormat="1" applyFont="1" applyFill="1" applyBorder="1" applyAlignment="1" applyProtection="1">
      <alignment horizontal="left"/>
    </xf>
    <xf numFmtId="165" fontId="14" fillId="0" borderId="57" xfId="1" applyNumberFormat="1" applyFont="1" applyFill="1" applyBorder="1" applyAlignment="1" applyProtection="1">
      <alignment horizontal="left" vertical="center" wrapText="1" indent="1"/>
    </xf>
    <xf numFmtId="165" fontId="14" fillId="0" borderId="50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1"/>
    </xf>
    <xf numFmtId="165" fontId="14" fillId="0" borderId="39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6"/>
    </xf>
    <xf numFmtId="165" fontId="14" fillId="0" borderId="47" xfId="1" applyNumberFormat="1" applyFont="1" applyFill="1" applyBorder="1" applyAlignment="1" applyProtection="1">
      <alignment horizontal="left" vertical="center" wrapText="1" indent="6"/>
    </xf>
    <xf numFmtId="165" fontId="13" fillId="0" borderId="34" xfId="1" applyNumberFormat="1" applyFont="1" applyFill="1" applyBorder="1" applyAlignment="1" applyProtection="1">
      <alignment vertical="center" wrapText="1"/>
    </xf>
    <xf numFmtId="165" fontId="14" fillId="0" borderId="59" xfId="1" applyNumberFormat="1" applyFont="1" applyFill="1" applyBorder="1" applyAlignment="1" applyProtection="1">
      <alignment horizontal="left" vertical="center" wrapText="1" indent="1"/>
    </xf>
    <xf numFmtId="165" fontId="21" fillId="0" borderId="34" xfId="1" applyNumberFormat="1" applyFont="1" applyFill="1" applyBorder="1" applyAlignment="1" applyProtection="1">
      <alignment horizontal="left" vertical="center" wrapText="1" indent="1"/>
    </xf>
    <xf numFmtId="165" fontId="20" fillId="0" borderId="42" xfId="1" applyNumberFormat="1" applyFont="1" applyBorder="1" applyAlignment="1" applyProtection="1">
      <alignment horizontal="left" vertical="center" wrapText="1" indent="1"/>
    </xf>
    <xf numFmtId="165" fontId="29" fillId="0" borderId="34" xfId="1" applyNumberFormat="1" applyFont="1" applyBorder="1" applyAlignment="1" applyProtection="1">
      <alignment horizontal="left" vertical="center" wrapText="1" indent="1"/>
    </xf>
    <xf numFmtId="165" fontId="19" fillId="0" borderId="59" xfId="1" applyNumberFormat="1" applyFont="1" applyBorder="1" applyAlignment="1" applyProtection="1">
      <alignment horizontal="left" vertical="center" wrapText="1" indent="1"/>
    </xf>
    <xf numFmtId="165" fontId="19" fillId="0" borderId="60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Protection="1"/>
    <xf numFmtId="165" fontId="31" fillId="0" borderId="0" xfId="1" applyNumberFormat="1" applyFont="1" applyBorder="1" applyAlignment="1" applyProtection="1">
      <alignment horizontal="left" wrapText="1" indent="1"/>
    </xf>
    <xf numFmtId="165" fontId="30" fillId="0" borderId="34" xfId="1" applyNumberFormat="1" applyFont="1" applyBorder="1" applyAlignment="1" applyProtection="1">
      <alignment horizontal="left" vertical="center" wrapText="1" indent="1"/>
    </xf>
    <xf numFmtId="165" fontId="11" fillId="0" borderId="0" xfId="1" applyNumberFormat="1" applyFont="1" applyAlignment="1" applyProtection="1">
      <alignment horizontal="left" vertical="center" indent="1"/>
    </xf>
    <xf numFmtId="165" fontId="32" fillId="0" borderId="34" xfId="1" applyNumberFormat="1" applyFont="1" applyBorder="1" applyAlignment="1" applyProtection="1">
      <alignment horizontal="left" vertical="center" wrapText="1" indent="1"/>
    </xf>
    <xf numFmtId="165" fontId="33" fillId="0" borderId="3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/>
    <xf numFmtId="165" fontId="19" fillId="0" borderId="31" xfId="1" applyNumberFormat="1" applyFont="1" applyBorder="1" applyAlignment="1" applyProtection="1">
      <alignment horizontal="left" vertical="center" wrapText="1" indent="1"/>
    </xf>
    <xf numFmtId="165" fontId="19" fillId="0" borderId="2" xfId="1" quotePrefix="1" applyNumberFormat="1" applyFont="1" applyBorder="1" applyAlignment="1" applyProtection="1">
      <alignment horizontal="left" vertical="center" wrapText="1" indent="6"/>
    </xf>
    <xf numFmtId="165" fontId="19" fillId="0" borderId="31" xfId="1" quotePrefix="1" applyNumberFormat="1" applyFont="1" applyBorder="1" applyAlignment="1" applyProtection="1">
      <alignment horizontal="left" vertical="center" wrapText="1" indent="6"/>
    </xf>
    <xf numFmtId="165" fontId="14" fillId="0" borderId="60" xfId="1" applyNumberFormat="1" applyFont="1" applyFill="1" applyBorder="1" applyAlignment="1" applyProtection="1">
      <alignment horizontal="right" indent="6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wrapText="1" indent="1"/>
    </xf>
    <xf numFmtId="164" fontId="27" fillId="0" borderId="36" xfId="4" applyNumberFormat="1" applyFont="1" applyFill="1" applyBorder="1" applyAlignment="1" applyProtection="1">
      <alignment horizontal="left" vertical="center"/>
    </xf>
    <xf numFmtId="164" fontId="27" fillId="0" borderId="36" xfId="4" applyNumberFormat="1" applyFont="1" applyFill="1" applyBorder="1" applyAlignment="1" applyProtection="1">
      <alignment horizontal="left"/>
    </xf>
    <xf numFmtId="0" fontId="16" fillId="0" borderId="0" xfId="4" applyFont="1" applyFill="1" applyAlignment="1" applyProtection="1">
      <alignment horizontal="center"/>
    </xf>
    <xf numFmtId="164" fontId="23" fillId="0" borderId="53" xfId="0" applyNumberFormat="1" applyFont="1" applyFill="1" applyBorder="1" applyAlignment="1" applyProtection="1">
      <alignment horizontal="center" vertical="center" wrapText="1"/>
    </xf>
    <xf numFmtId="164" fontId="23" fillId="0" borderId="5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3" fillId="0" borderId="55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42"/>
  <sheetViews>
    <sheetView view="pageLayout" zoomScaleNormal="120" zoomScaleSheetLayoutView="100" workbookViewId="0">
      <selection activeCell="F1" sqref="F1:F1048576"/>
    </sheetView>
  </sheetViews>
  <sheetFormatPr defaultColWidth="9.33203125" defaultRowHeight="15.6" x14ac:dyDescent="0.3"/>
  <cols>
    <col min="1" max="1" width="9.44140625" style="194" customWidth="1"/>
    <col min="2" max="2" width="56.44140625" style="194" customWidth="1"/>
    <col min="3" max="3" width="18.6640625" style="250" customWidth="1"/>
    <col min="4" max="4" width="16.6640625" style="195" customWidth="1"/>
    <col min="5" max="5" width="16.44140625" style="195" customWidth="1"/>
    <col min="6" max="16384" width="9.33203125" style="30"/>
  </cols>
  <sheetData>
    <row r="1" spans="1:5" ht="15.9" customHeight="1" x14ac:dyDescent="0.3">
      <c r="A1" s="257" t="s">
        <v>1</v>
      </c>
      <c r="B1" s="257"/>
      <c r="C1" s="257"/>
      <c r="D1" s="257"/>
      <c r="E1" s="30"/>
    </row>
    <row r="2" spans="1:5" ht="15.9" customHeight="1" thickBot="1" x14ac:dyDescent="0.35">
      <c r="A2" s="259" t="s">
        <v>95</v>
      </c>
      <c r="B2" s="259"/>
      <c r="C2" s="206"/>
      <c r="D2" s="113"/>
      <c r="E2" s="113" t="s">
        <v>230</v>
      </c>
    </row>
    <row r="3" spans="1:5" ht="38.1" customHeight="1" thickBot="1" x14ac:dyDescent="0.35">
      <c r="A3" s="23" t="s">
        <v>47</v>
      </c>
      <c r="B3" s="24" t="s">
        <v>3</v>
      </c>
      <c r="C3" s="207" t="s">
        <v>322</v>
      </c>
      <c r="D3" s="31" t="s">
        <v>325</v>
      </c>
      <c r="E3" s="31" t="s">
        <v>326</v>
      </c>
    </row>
    <row r="4" spans="1:5" s="32" customFormat="1" ht="12" customHeight="1" thickBot="1" x14ac:dyDescent="0.25">
      <c r="A4" s="27">
        <v>1</v>
      </c>
      <c r="B4" s="28">
        <v>2</v>
      </c>
      <c r="C4" s="208">
        <v>3</v>
      </c>
      <c r="D4" s="29">
        <v>4</v>
      </c>
      <c r="E4" s="29">
        <v>5</v>
      </c>
    </row>
    <row r="5" spans="1:5" s="1" customFormat="1" ht="12" customHeight="1" thickBot="1" x14ac:dyDescent="0.3">
      <c r="A5" s="21" t="s">
        <v>4</v>
      </c>
      <c r="B5" s="20" t="s">
        <v>108</v>
      </c>
      <c r="C5" s="209">
        <f>+C6+C11+C20</f>
        <v>24000</v>
      </c>
      <c r="D5" s="202">
        <f>+D6+D11+D20</f>
        <v>28239</v>
      </c>
      <c r="E5" s="91">
        <f>+E6+E11+E20</f>
        <v>26608</v>
      </c>
    </row>
    <row r="6" spans="1:5" s="1" customFormat="1" ht="12" customHeight="1" thickBot="1" x14ac:dyDescent="0.3">
      <c r="A6" s="19" t="s">
        <v>5</v>
      </c>
      <c r="B6" s="71" t="s">
        <v>301</v>
      </c>
      <c r="C6" s="210">
        <f>+C7+C8+C9+C10</f>
        <v>5748</v>
      </c>
      <c r="D6" s="53">
        <f>+D7+D8+D9+D10</f>
        <v>4645</v>
      </c>
      <c r="E6" s="53">
        <f>+E7+E8+E9+E10</f>
        <v>7017</v>
      </c>
    </row>
    <row r="7" spans="1:5" s="1" customFormat="1" ht="12" customHeight="1" x14ac:dyDescent="0.25">
      <c r="A7" s="12" t="s">
        <v>75</v>
      </c>
      <c r="B7" s="176" t="s">
        <v>39</v>
      </c>
      <c r="C7" s="211">
        <v>4194</v>
      </c>
      <c r="D7" s="54">
        <v>4260</v>
      </c>
      <c r="E7" s="54">
        <v>5819</v>
      </c>
    </row>
    <row r="8" spans="1:5" s="1" customFormat="1" ht="12" customHeight="1" x14ac:dyDescent="0.25">
      <c r="A8" s="12" t="s">
        <v>76</v>
      </c>
      <c r="B8" s="84" t="s">
        <v>48</v>
      </c>
      <c r="C8" s="211"/>
      <c r="D8" s="54"/>
      <c r="E8" s="54"/>
    </row>
    <row r="9" spans="1:5" s="1" customFormat="1" ht="12" customHeight="1" x14ac:dyDescent="0.25">
      <c r="A9" s="12" t="s">
        <v>77</v>
      </c>
      <c r="B9" s="84" t="s">
        <v>109</v>
      </c>
      <c r="C9" s="211"/>
      <c r="D9" s="54"/>
      <c r="E9" s="54"/>
    </row>
    <row r="10" spans="1:5" s="1" customFormat="1" ht="12" customHeight="1" thickBot="1" x14ac:dyDescent="0.3">
      <c r="A10" s="12" t="s">
        <v>78</v>
      </c>
      <c r="B10" s="177" t="s">
        <v>110</v>
      </c>
      <c r="C10" s="212">
        <v>1554</v>
      </c>
      <c r="D10" s="54">
        <v>385</v>
      </c>
      <c r="E10" s="54">
        <v>1198</v>
      </c>
    </row>
    <row r="11" spans="1:5" s="1" customFormat="1" ht="12" customHeight="1" thickBot="1" x14ac:dyDescent="0.3">
      <c r="A11" s="19" t="s">
        <v>6</v>
      </c>
      <c r="B11" s="20" t="s">
        <v>111</v>
      </c>
      <c r="C11" s="210">
        <f>+C12+C13+C14+C15+C16+C17+C18+C19</f>
        <v>16478</v>
      </c>
      <c r="D11" s="53">
        <f>+D12+D13+D14+D15+D16+D17+D18+D19</f>
        <v>21794</v>
      </c>
      <c r="E11" s="92">
        <f>+E12+E13+E14+E15+E16+E17+E18+E19</f>
        <v>17621</v>
      </c>
    </row>
    <row r="12" spans="1:5" s="1" customFormat="1" ht="12" customHeight="1" x14ac:dyDescent="0.25">
      <c r="A12" s="16" t="s">
        <v>49</v>
      </c>
      <c r="B12" s="8" t="s">
        <v>116</v>
      </c>
      <c r="C12" s="213">
        <v>0</v>
      </c>
      <c r="D12" s="203"/>
      <c r="E12" s="93"/>
    </row>
    <row r="13" spans="1:5" s="1" customFormat="1" ht="12" customHeight="1" x14ac:dyDescent="0.25">
      <c r="A13" s="12" t="s">
        <v>50</v>
      </c>
      <c r="B13" s="5" t="s">
        <v>117</v>
      </c>
      <c r="C13" s="214">
        <v>7523</v>
      </c>
      <c r="D13" s="54">
        <v>4195</v>
      </c>
      <c r="E13" s="94">
        <v>8426</v>
      </c>
    </row>
    <row r="14" spans="1:5" s="1" customFormat="1" ht="12" customHeight="1" x14ac:dyDescent="0.25">
      <c r="A14" s="12" t="s">
        <v>51</v>
      </c>
      <c r="B14" s="5" t="s">
        <v>118</v>
      </c>
      <c r="C14" s="214">
        <v>4424</v>
      </c>
      <c r="D14" s="54">
        <v>3978</v>
      </c>
      <c r="E14" s="94">
        <v>4572</v>
      </c>
    </row>
    <row r="15" spans="1:5" s="1" customFormat="1" ht="12" customHeight="1" x14ac:dyDescent="0.25">
      <c r="A15" s="12" t="s">
        <v>52</v>
      </c>
      <c r="B15" s="5" t="s">
        <v>119</v>
      </c>
      <c r="C15" s="214">
        <v>1294</v>
      </c>
      <c r="D15" s="54">
        <v>5946</v>
      </c>
      <c r="E15" s="94">
        <v>956</v>
      </c>
    </row>
    <row r="16" spans="1:5" s="1" customFormat="1" ht="12" customHeight="1" x14ac:dyDescent="0.25">
      <c r="A16" s="11" t="s">
        <v>112</v>
      </c>
      <c r="B16" s="4" t="s">
        <v>120</v>
      </c>
      <c r="C16" s="215"/>
      <c r="D16" s="55"/>
      <c r="E16" s="95"/>
    </row>
    <row r="17" spans="1:5" s="1" customFormat="1" ht="12" customHeight="1" x14ac:dyDescent="0.25">
      <c r="A17" s="12" t="s">
        <v>113</v>
      </c>
      <c r="B17" s="5" t="s">
        <v>175</v>
      </c>
      <c r="C17" s="214">
        <v>2941</v>
      </c>
      <c r="D17" s="54">
        <v>3554</v>
      </c>
      <c r="E17" s="94">
        <v>3361</v>
      </c>
    </row>
    <row r="18" spans="1:5" s="1" customFormat="1" ht="12" customHeight="1" x14ac:dyDescent="0.25">
      <c r="A18" s="12" t="s">
        <v>114</v>
      </c>
      <c r="B18" s="5" t="s">
        <v>121</v>
      </c>
      <c r="C18" s="214">
        <v>3</v>
      </c>
      <c r="D18" s="54">
        <v>10</v>
      </c>
      <c r="E18" s="94">
        <v>10</v>
      </c>
    </row>
    <row r="19" spans="1:5" s="1" customFormat="1" ht="12" customHeight="1" thickBot="1" x14ac:dyDescent="0.3">
      <c r="A19" s="13" t="s">
        <v>115</v>
      </c>
      <c r="B19" s="6" t="s">
        <v>122</v>
      </c>
      <c r="C19" s="216">
        <v>293</v>
      </c>
      <c r="D19" s="204">
        <v>4111</v>
      </c>
      <c r="E19" s="96">
        <v>296</v>
      </c>
    </row>
    <row r="20" spans="1:5" s="1" customFormat="1" ht="12" customHeight="1" thickBot="1" x14ac:dyDescent="0.3">
      <c r="A20" s="19" t="s">
        <v>123</v>
      </c>
      <c r="B20" s="20" t="s">
        <v>176</v>
      </c>
      <c r="C20" s="217">
        <v>1774</v>
      </c>
      <c r="D20" s="205">
        <v>1800</v>
      </c>
      <c r="E20" s="97">
        <v>1970</v>
      </c>
    </row>
    <row r="21" spans="1:5" s="1" customFormat="1" ht="12" customHeight="1" thickBot="1" x14ac:dyDescent="0.3">
      <c r="A21" s="19" t="s">
        <v>8</v>
      </c>
      <c r="B21" s="20" t="s">
        <v>125</v>
      </c>
      <c r="C21" s="53">
        <f>+C22+C23+C24+C25+C26+C27+C28+C29</f>
        <v>18471</v>
      </c>
      <c r="D21" s="53">
        <f>+D22+D23+D24+D25+D26+D27+D28+D29</f>
        <v>19564</v>
      </c>
      <c r="E21" s="92">
        <f>+E22+E23+E24+E25+E26+E27+E28+E29</f>
        <v>22132</v>
      </c>
    </row>
    <row r="22" spans="1:5" s="1" customFormat="1" ht="12" customHeight="1" x14ac:dyDescent="0.25">
      <c r="A22" s="14" t="s">
        <v>53</v>
      </c>
      <c r="B22" s="7" t="s">
        <v>131</v>
      </c>
      <c r="C22" s="218">
        <v>15964</v>
      </c>
      <c r="D22" s="56">
        <v>19564</v>
      </c>
      <c r="E22" s="98">
        <v>20877</v>
      </c>
    </row>
    <row r="23" spans="1:5" s="1" customFormat="1" ht="12" customHeight="1" x14ac:dyDescent="0.25">
      <c r="A23" s="12" t="s">
        <v>54</v>
      </c>
      <c r="B23" s="5" t="s">
        <v>132</v>
      </c>
      <c r="C23" s="214">
        <v>0</v>
      </c>
      <c r="D23" s="54"/>
      <c r="E23" s="94"/>
    </row>
    <row r="24" spans="1:5" s="1" customFormat="1" ht="12" customHeight="1" x14ac:dyDescent="0.25">
      <c r="A24" s="12" t="s">
        <v>55</v>
      </c>
      <c r="B24" s="5" t="s">
        <v>133</v>
      </c>
      <c r="C24" s="214">
        <v>0</v>
      </c>
      <c r="D24" s="54"/>
      <c r="E24" s="94"/>
    </row>
    <row r="25" spans="1:5" s="1" customFormat="1" ht="12" customHeight="1" x14ac:dyDescent="0.25">
      <c r="A25" s="15" t="s">
        <v>126</v>
      </c>
      <c r="B25" s="5" t="s">
        <v>58</v>
      </c>
      <c r="C25" s="219">
        <v>2507</v>
      </c>
      <c r="D25" s="57"/>
      <c r="E25" s="99">
        <v>1255</v>
      </c>
    </row>
    <row r="26" spans="1:5" s="1" customFormat="1" ht="12" customHeight="1" x14ac:dyDescent="0.25">
      <c r="A26" s="15" t="s">
        <v>127</v>
      </c>
      <c r="B26" s="5" t="s">
        <v>134</v>
      </c>
      <c r="C26" s="219"/>
      <c r="D26" s="57"/>
      <c r="E26" s="99"/>
    </row>
    <row r="27" spans="1:5" s="1" customFormat="1" ht="12" customHeight="1" x14ac:dyDescent="0.25">
      <c r="A27" s="12" t="s">
        <v>128</v>
      </c>
      <c r="B27" s="5" t="s">
        <v>135</v>
      </c>
      <c r="C27" s="214"/>
      <c r="D27" s="54"/>
      <c r="E27" s="94"/>
    </row>
    <row r="28" spans="1:5" s="1" customFormat="1" ht="12" customHeight="1" x14ac:dyDescent="0.25">
      <c r="A28" s="12" t="s">
        <v>129</v>
      </c>
      <c r="B28" s="5" t="s">
        <v>177</v>
      </c>
      <c r="C28" s="214"/>
      <c r="D28" s="58"/>
      <c r="E28" s="100"/>
    </row>
    <row r="29" spans="1:5" s="1" customFormat="1" ht="12" customHeight="1" thickBot="1" x14ac:dyDescent="0.3">
      <c r="A29" s="12" t="s">
        <v>130</v>
      </c>
      <c r="B29" s="10" t="s">
        <v>136</v>
      </c>
      <c r="C29" s="219">
        <v>0</v>
      </c>
      <c r="D29" s="58"/>
      <c r="E29" s="100"/>
    </row>
    <row r="30" spans="1:5" s="1" customFormat="1" ht="12" customHeight="1" thickBot="1" x14ac:dyDescent="0.3">
      <c r="A30" s="64" t="s">
        <v>9</v>
      </c>
      <c r="B30" s="20" t="s">
        <v>302</v>
      </c>
      <c r="C30" s="53">
        <f>+C31+C37</f>
        <v>4977</v>
      </c>
      <c r="D30" s="53">
        <f>+D31+D37</f>
        <v>7984</v>
      </c>
      <c r="E30" s="53">
        <f>+E31+E37</f>
        <v>8256</v>
      </c>
    </row>
    <row r="31" spans="1:5" s="1" customFormat="1" ht="12" customHeight="1" x14ac:dyDescent="0.25">
      <c r="A31" s="65" t="s">
        <v>56</v>
      </c>
      <c r="B31" s="178" t="s">
        <v>303</v>
      </c>
      <c r="C31" s="62">
        <f>+C32+C33+C34+C35+C36</f>
        <v>4977</v>
      </c>
      <c r="D31" s="62">
        <f>+D32+D33+D34+D35+D36</f>
        <v>7984</v>
      </c>
      <c r="E31" s="62">
        <f>+E32+E33+E34+E35+E36</f>
        <v>8256</v>
      </c>
    </row>
    <row r="32" spans="1:5" s="1" customFormat="1" ht="12" customHeight="1" x14ac:dyDescent="0.25">
      <c r="A32" s="66" t="s">
        <v>59</v>
      </c>
      <c r="B32" s="72" t="s">
        <v>178</v>
      </c>
      <c r="C32" s="220">
        <v>3029</v>
      </c>
      <c r="D32" s="58">
        <v>3690</v>
      </c>
      <c r="E32" s="58">
        <v>3924</v>
      </c>
    </row>
    <row r="33" spans="1:5" s="1" customFormat="1" ht="12" customHeight="1" x14ac:dyDescent="0.25">
      <c r="A33" s="66" t="s">
        <v>60</v>
      </c>
      <c r="B33" s="72" t="s">
        <v>179</v>
      </c>
      <c r="C33" s="220"/>
      <c r="D33" s="58"/>
      <c r="E33" s="58"/>
    </row>
    <row r="34" spans="1:5" s="1" customFormat="1" ht="12" customHeight="1" x14ac:dyDescent="0.25">
      <c r="A34" s="66" t="s">
        <v>61</v>
      </c>
      <c r="B34" s="72" t="s">
        <v>180</v>
      </c>
      <c r="C34" s="220">
        <v>0</v>
      </c>
      <c r="D34" s="58"/>
      <c r="E34" s="58"/>
    </row>
    <row r="35" spans="1:5" s="1" customFormat="1" ht="12" customHeight="1" x14ac:dyDescent="0.25">
      <c r="A35" s="66" t="s">
        <v>62</v>
      </c>
      <c r="B35" s="72" t="s">
        <v>181</v>
      </c>
      <c r="C35" s="220"/>
      <c r="D35" s="58"/>
      <c r="E35" s="58"/>
    </row>
    <row r="36" spans="1:5" s="1" customFormat="1" ht="12" customHeight="1" x14ac:dyDescent="0.25">
      <c r="A36" s="66" t="s">
        <v>137</v>
      </c>
      <c r="B36" s="72" t="s">
        <v>304</v>
      </c>
      <c r="C36" s="220">
        <v>1948</v>
      </c>
      <c r="D36" s="58">
        <v>4294</v>
      </c>
      <c r="E36" s="58">
        <v>4332</v>
      </c>
    </row>
    <row r="37" spans="1:5" s="1" customFormat="1" ht="12" customHeight="1" x14ac:dyDescent="0.25">
      <c r="A37" s="66" t="s">
        <v>57</v>
      </c>
      <c r="B37" s="73" t="s">
        <v>305</v>
      </c>
      <c r="C37" s="61">
        <f>+C38+C39+C40+C41+C42</f>
        <v>0</v>
      </c>
      <c r="D37" s="61">
        <f>+D38+D39+D40+D41+D42</f>
        <v>0</v>
      </c>
      <c r="E37" s="61"/>
    </row>
    <row r="38" spans="1:5" s="1" customFormat="1" ht="12" customHeight="1" x14ac:dyDescent="0.25">
      <c r="A38" s="66" t="s">
        <v>65</v>
      </c>
      <c r="B38" s="72" t="s">
        <v>178</v>
      </c>
      <c r="C38" s="220"/>
      <c r="D38" s="58"/>
      <c r="E38" s="58"/>
    </row>
    <row r="39" spans="1:5" s="1" customFormat="1" ht="12" customHeight="1" x14ac:dyDescent="0.25">
      <c r="A39" s="66" t="s">
        <v>66</v>
      </c>
      <c r="B39" s="72" t="s">
        <v>179</v>
      </c>
      <c r="C39" s="220"/>
      <c r="D39" s="58">
        <v>0</v>
      </c>
      <c r="E39" s="58"/>
    </row>
    <row r="40" spans="1:5" s="1" customFormat="1" ht="12" customHeight="1" x14ac:dyDescent="0.25">
      <c r="A40" s="66" t="s">
        <v>67</v>
      </c>
      <c r="B40" s="72" t="s">
        <v>180</v>
      </c>
      <c r="C40" s="220"/>
      <c r="D40" s="58"/>
      <c r="E40" s="58"/>
    </row>
    <row r="41" spans="1:5" s="1" customFormat="1" ht="12" customHeight="1" x14ac:dyDescent="0.25">
      <c r="A41" s="66" t="s">
        <v>68</v>
      </c>
      <c r="B41" s="74" t="s">
        <v>181</v>
      </c>
      <c r="C41" s="221"/>
      <c r="D41" s="58"/>
      <c r="E41" s="58"/>
    </row>
    <row r="42" spans="1:5" s="1" customFormat="1" ht="12" customHeight="1" thickBot="1" x14ac:dyDescent="0.3">
      <c r="A42" s="67" t="s">
        <v>138</v>
      </c>
      <c r="B42" s="75" t="s">
        <v>306</v>
      </c>
      <c r="C42" s="106">
        <v>0</v>
      </c>
      <c r="D42" s="59">
        <v>0</v>
      </c>
      <c r="E42" s="59"/>
    </row>
    <row r="43" spans="1:5" s="1" customFormat="1" ht="12" customHeight="1" thickBot="1" x14ac:dyDescent="0.3">
      <c r="A43" s="19" t="s">
        <v>139</v>
      </c>
      <c r="B43" s="179" t="s">
        <v>182</v>
      </c>
      <c r="C43" s="222">
        <f>SUM(C44:C45)</f>
        <v>1830</v>
      </c>
      <c r="D43" s="53">
        <f>+D44+D45</f>
        <v>951</v>
      </c>
      <c r="E43" s="53">
        <f>+E44+E45</f>
        <v>400</v>
      </c>
    </row>
    <row r="44" spans="1:5" s="1" customFormat="1" ht="12" customHeight="1" x14ac:dyDescent="0.25">
      <c r="A44" s="14" t="s">
        <v>63</v>
      </c>
      <c r="B44" s="84" t="s">
        <v>183</v>
      </c>
      <c r="C44" s="211">
        <v>1830</v>
      </c>
      <c r="D44" s="56">
        <v>161</v>
      </c>
      <c r="E44" s="56">
        <v>400</v>
      </c>
    </row>
    <row r="45" spans="1:5" s="1" customFormat="1" ht="12" customHeight="1" thickBot="1" x14ac:dyDescent="0.3">
      <c r="A45" s="11" t="s">
        <v>64</v>
      </c>
      <c r="B45" s="80" t="s">
        <v>187</v>
      </c>
      <c r="C45" s="251">
        <v>0</v>
      </c>
      <c r="D45" s="55">
        <v>790</v>
      </c>
      <c r="E45" s="55"/>
    </row>
    <row r="46" spans="1:5" s="1" customFormat="1" ht="12" customHeight="1" thickBot="1" x14ac:dyDescent="0.3">
      <c r="A46" s="19" t="s">
        <v>11</v>
      </c>
      <c r="B46" s="179" t="s">
        <v>186</v>
      </c>
      <c r="C46" s="53">
        <f>+C47+C48+C49</f>
        <v>906</v>
      </c>
      <c r="D46" s="53">
        <f>+D47+D48+D49</f>
        <v>0</v>
      </c>
      <c r="E46" s="53">
        <f>+E47+E48+E49</f>
        <v>1975</v>
      </c>
    </row>
    <row r="47" spans="1:5" s="1" customFormat="1" ht="12" customHeight="1" x14ac:dyDescent="0.25">
      <c r="A47" s="14" t="s">
        <v>142</v>
      </c>
      <c r="B47" s="84" t="s">
        <v>140</v>
      </c>
      <c r="C47" s="211">
        <v>906</v>
      </c>
      <c r="D47" s="63">
        <v>0</v>
      </c>
      <c r="E47" s="63">
        <v>1975</v>
      </c>
    </row>
    <row r="48" spans="1:5" s="1" customFormat="1" ht="12" customHeight="1" x14ac:dyDescent="0.25">
      <c r="A48" s="12" t="s">
        <v>143</v>
      </c>
      <c r="B48" s="72" t="s">
        <v>141</v>
      </c>
      <c r="C48" s="220">
        <v>0</v>
      </c>
      <c r="D48" s="58"/>
      <c r="E48" s="100"/>
    </row>
    <row r="49" spans="1:5" s="1" customFormat="1" ht="12" customHeight="1" thickBot="1" x14ac:dyDescent="0.3">
      <c r="A49" s="11" t="s">
        <v>239</v>
      </c>
      <c r="B49" s="80" t="s">
        <v>184</v>
      </c>
      <c r="C49" s="251">
        <v>0</v>
      </c>
      <c r="D49" s="60">
        <v>0</v>
      </c>
      <c r="E49" s="60"/>
    </row>
    <row r="50" spans="1:5" s="1" customFormat="1" ht="17.25" customHeight="1" thickBot="1" x14ac:dyDescent="0.3">
      <c r="A50" s="19" t="s">
        <v>144</v>
      </c>
      <c r="B50" s="180" t="s">
        <v>185</v>
      </c>
      <c r="C50" s="222">
        <v>159</v>
      </c>
      <c r="D50" s="196"/>
      <c r="E50" s="101"/>
    </row>
    <row r="51" spans="1:5" s="1" customFormat="1" ht="12" customHeight="1" thickBot="1" x14ac:dyDescent="0.3">
      <c r="A51" s="19" t="s">
        <v>13</v>
      </c>
      <c r="B51" s="22" t="s">
        <v>145</v>
      </c>
      <c r="C51" s="102">
        <f>+C6+C11+C20+C21+C30+C43+C46+C50</f>
        <v>50343</v>
      </c>
      <c r="D51" s="102">
        <f>+D6+D11+D20+D21+D30+D43+D46+D50</f>
        <v>56738</v>
      </c>
      <c r="E51" s="102">
        <f>+E6+E11+E20+E21+E30+E43+E46+E50</f>
        <v>59371</v>
      </c>
    </row>
    <row r="52" spans="1:5" s="1" customFormat="1" ht="12" customHeight="1" thickBot="1" x14ac:dyDescent="0.3">
      <c r="A52" s="76" t="s">
        <v>14</v>
      </c>
      <c r="B52" s="71" t="s">
        <v>188</v>
      </c>
      <c r="C52" s="103">
        <f>+C53+C59</f>
        <v>2764</v>
      </c>
      <c r="D52" s="103">
        <f>+D53+D59</f>
        <v>5064</v>
      </c>
      <c r="E52" s="103">
        <f>+E53+E59</f>
        <v>5931</v>
      </c>
    </row>
    <row r="53" spans="1:5" s="1" customFormat="1" ht="12" customHeight="1" x14ac:dyDescent="0.25">
      <c r="A53" s="181" t="s">
        <v>91</v>
      </c>
      <c r="B53" s="178" t="s">
        <v>269</v>
      </c>
      <c r="C53" s="104">
        <f t="shared" ref="C53:D53" si="0">SUM(C54:C58)</f>
        <v>2764</v>
      </c>
      <c r="D53" s="104">
        <f t="shared" si="0"/>
        <v>5064</v>
      </c>
      <c r="E53" s="104">
        <f>SUM(E54:E58)</f>
        <v>5931</v>
      </c>
    </row>
    <row r="54" spans="1:5" s="1" customFormat="1" ht="12" customHeight="1" x14ac:dyDescent="0.25">
      <c r="A54" s="77" t="s">
        <v>200</v>
      </c>
      <c r="B54" s="72" t="s">
        <v>189</v>
      </c>
      <c r="C54" s="224">
        <v>1983</v>
      </c>
      <c r="D54" s="100">
        <v>5064</v>
      </c>
      <c r="E54" s="100">
        <v>5064</v>
      </c>
    </row>
    <row r="55" spans="1:5" s="1" customFormat="1" ht="12" customHeight="1" x14ac:dyDescent="0.25">
      <c r="A55" s="77" t="s">
        <v>201</v>
      </c>
      <c r="B55" s="72" t="s">
        <v>190</v>
      </c>
      <c r="C55" s="224"/>
      <c r="D55" s="100"/>
      <c r="E55" s="100"/>
    </row>
    <row r="56" spans="1:5" s="1" customFormat="1" ht="12" customHeight="1" x14ac:dyDescent="0.25">
      <c r="A56" s="77" t="s">
        <v>202</v>
      </c>
      <c r="B56" s="72" t="s">
        <v>191</v>
      </c>
      <c r="C56" s="224"/>
      <c r="D56" s="100"/>
      <c r="E56" s="100"/>
    </row>
    <row r="57" spans="1:5" s="1" customFormat="1" ht="12" customHeight="1" x14ac:dyDescent="0.25">
      <c r="A57" s="77" t="s">
        <v>203</v>
      </c>
      <c r="B57" s="72" t="s">
        <v>192</v>
      </c>
      <c r="C57" s="224"/>
      <c r="D57" s="100"/>
      <c r="E57" s="100"/>
    </row>
    <row r="58" spans="1:5" s="1" customFormat="1" ht="12" customHeight="1" x14ac:dyDescent="0.25">
      <c r="A58" s="77" t="s">
        <v>204</v>
      </c>
      <c r="B58" s="72" t="s">
        <v>193</v>
      </c>
      <c r="C58" s="224">
        <v>781</v>
      </c>
      <c r="D58" s="100"/>
      <c r="E58" s="100">
        <v>867</v>
      </c>
    </row>
    <row r="59" spans="1:5" s="1" customFormat="1" ht="12" customHeight="1" x14ac:dyDescent="0.25">
      <c r="A59" s="78" t="s">
        <v>92</v>
      </c>
      <c r="B59" s="73" t="s">
        <v>268</v>
      </c>
      <c r="C59" s="225">
        <v>0</v>
      </c>
      <c r="D59" s="105">
        <f>+D60+D61+D62+D63+D64</f>
        <v>0</v>
      </c>
      <c r="E59" s="105">
        <f>SUM(E60:E64)</f>
        <v>0</v>
      </c>
    </row>
    <row r="60" spans="1:5" s="1" customFormat="1" ht="12" customHeight="1" x14ac:dyDescent="0.25">
      <c r="A60" s="77" t="s">
        <v>205</v>
      </c>
      <c r="B60" s="72" t="s">
        <v>194</v>
      </c>
      <c r="C60" s="224"/>
      <c r="D60" s="100"/>
      <c r="E60" s="100"/>
    </row>
    <row r="61" spans="1:5" s="1" customFormat="1" ht="12" customHeight="1" x14ac:dyDescent="0.25">
      <c r="A61" s="77" t="s">
        <v>206</v>
      </c>
      <c r="B61" s="72" t="s">
        <v>195</v>
      </c>
      <c r="C61" s="224">
        <v>0</v>
      </c>
      <c r="D61" s="100"/>
      <c r="E61" s="100"/>
    </row>
    <row r="62" spans="1:5" s="1" customFormat="1" ht="12" customHeight="1" x14ac:dyDescent="0.25">
      <c r="A62" s="77" t="s">
        <v>207</v>
      </c>
      <c r="B62" s="72" t="s">
        <v>196</v>
      </c>
      <c r="C62" s="224"/>
      <c r="D62" s="100"/>
      <c r="E62" s="100"/>
    </row>
    <row r="63" spans="1:5" s="1" customFormat="1" ht="12" customHeight="1" x14ac:dyDescent="0.25">
      <c r="A63" s="77" t="s">
        <v>208</v>
      </c>
      <c r="B63" s="72" t="s">
        <v>197</v>
      </c>
      <c r="C63" s="224"/>
      <c r="D63" s="100"/>
      <c r="E63" s="100"/>
    </row>
    <row r="64" spans="1:5" s="1" customFormat="1" ht="12" customHeight="1" thickBot="1" x14ac:dyDescent="0.3">
      <c r="A64" s="79" t="s">
        <v>209</v>
      </c>
      <c r="B64" s="80" t="s">
        <v>198</v>
      </c>
      <c r="C64" s="226"/>
      <c r="D64" s="106"/>
      <c r="E64" s="106"/>
    </row>
    <row r="65" spans="1:5" s="1" customFormat="1" ht="12" customHeight="1" thickBot="1" x14ac:dyDescent="0.3">
      <c r="A65" s="81" t="s">
        <v>15</v>
      </c>
      <c r="B65" s="182" t="s">
        <v>266</v>
      </c>
      <c r="C65" s="103">
        <f>+C51+C52</f>
        <v>53107</v>
      </c>
      <c r="D65" s="103">
        <f>+D51+D52</f>
        <v>61802</v>
      </c>
      <c r="E65" s="103">
        <f>+E51+E52</f>
        <v>65302</v>
      </c>
    </row>
    <row r="66" spans="1:5" s="1" customFormat="1" ht="13.5" customHeight="1" thickBot="1" x14ac:dyDescent="0.3">
      <c r="A66" s="82" t="s">
        <v>16</v>
      </c>
      <c r="B66" s="183" t="s">
        <v>199</v>
      </c>
      <c r="C66" s="228">
        <v>0</v>
      </c>
      <c r="D66" s="114"/>
      <c r="E66" s="114"/>
    </row>
    <row r="67" spans="1:5" s="1" customFormat="1" ht="12" customHeight="1" thickBot="1" x14ac:dyDescent="0.3">
      <c r="A67" s="81" t="s">
        <v>17</v>
      </c>
      <c r="B67" s="182" t="s">
        <v>267</v>
      </c>
      <c r="C67" s="115">
        <f>+C65+C66</f>
        <v>53107</v>
      </c>
      <c r="D67" s="115">
        <f>+D65+D66</f>
        <v>61802</v>
      </c>
      <c r="E67" s="115">
        <f>+E65+E66</f>
        <v>65302</v>
      </c>
    </row>
    <row r="68" spans="1:5" s="1" customFormat="1" ht="83.25" customHeight="1" x14ac:dyDescent="0.25">
      <c r="A68" s="2"/>
      <c r="B68" s="3"/>
      <c r="C68" s="229"/>
      <c r="D68" s="107"/>
      <c r="E68" s="107"/>
    </row>
    <row r="69" spans="1:5" ht="16.5" customHeight="1" x14ac:dyDescent="0.3">
      <c r="A69" s="257" t="s">
        <v>33</v>
      </c>
      <c r="B69" s="257"/>
      <c r="C69" s="257"/>
      <c r="D69" s="257"/>
      <c r="E69" s="30"/>
    </row>
    <row r="70" spans="1:5" s="120" customFormat="1" ht="16.5" customHeight="1" thickBot="1" x14ac:dyDescent="0.35">
      <c r="A70" s="260" t="s">
        <v>96</v>
      </c>
      <c r="B70" s="260"/>
      <c r="C70" s="230"/>
      <c r="D70" s="45"/>
      <c r="E70" s="45"/>
    </row>
    <row r="71" spans="1:5" ht="38.1" customHeight="1" thickBot="1" x14ac:dyDescent="0.35">
      <c r="A71" s="23" t="s">
        <v>2</v>
      </c>
      <c r="B71" s="24" t="s">
        <v>34</v>
      </c>
      <c r="C71" s="207" t="s">
        <v>322</v>
      </c>
      <c r="D71" s="31" t="s">
        <v>325</v>
      </c>
      <c r="E71" s="31" t="s">
        <v>326</v>
      </c>
    </row>
    <row r="72" spans="1:5" s="32" customFormat="1" ht="12" customHeight="1" thickBot="1" x14ac:dyDescent="0.25">
      <c r="A72" s="27">
        <v>1</v>
      </c>
      <c r="B72" s="28">
        <v>2</v>
      </c>
      <c r="C72" s="208">
        <v>3</v>
      </c>
      <c r="D72" s="29">
        <v>4</v>
      </c>
      <c r="E72" s="29">
        <v>5</v>
      </c>
    </row>
    <row r="73" spans="1:5" ht="12" customHeight="1" thickBot="1" x14ac:dyDescent="0.35">
      <c r="A73" s="21" t="s">
        <v>4</v>
      </c>
      <c r="B73" s="26" t="s">
        <v>146</v>
      </c>
      <c r="C73" s="91">
        <f>+C74+C75+C76+C77+C78</f>
        <v>47016</v>
      </c>
      <c r="D73" s="91">
        <f>+D74+D75+D76+D77+D78</f>
        <v>58121</v>
      </c>
      <c r="E73" s="91">
        <f>+E74+E75+E76+E77+E78</f>
        <v>63117</v>
      </c>
    </row>
    <row r="74" spans="1:5" ht="12" customHeight="1" x14ac:dyDescent="0.3">
      <c r="A74" s="16" t="s">
        <v>69</v>
      </c>
      <c r="B74" s="8" t="s">
        <v>35</v>
      </c>
      <c r="C74" s="231">
        <v>17278</v>
      </c>
      <c r="D74" s="93">
        <v>17522</v>
      </c>
      <c r="E74" s="93">
        <v>19944</v>
      </c>
    </row>
    <row r="75" spans="1:5" ht="12" customHeight="1" x14ac:dyDescent="0.3">
      <c r="A75" s="12" t="s">
        <v>70</v>
      </c>
      <c r="B75" s="5" t="s">
        <v>147</v>
      </c>
      <c r="C75" s="232">
        <v>4279</v>
      </c>
      <c r="D75" s="94">
        <v>4189</v>
      </c>
      <c r="E75" s="94">
        <v>5273</v>
      </c>
    </row>
    <row r="76" spans="1:5" ht="12" customHeight="1" x14ac:dyDescent="0.3">
      <c r="A76" s="12" t="s">
        <v>71</v>
      </c>
      <c r="B76" s="5" t="s">
        <v>90</v>
      </c>
      <c r="C76" s="233">
        <v>22840</v>
      </c>
      <c r="D76" s="99">
        <v>32112</v>
      </c>
      <c r="E76" s="99">
        <v>32535</v>
      </c>
    </row>
    <row r="77" spans="1:5" ht="12" customHeight="1" x14ac:dyDescent="0.3">
      <c r="A77" s="12" t="s">
        <v>72</v>
      </c>
      <c r="B77" s="9" t="s">
        <v>148</v>
      </c>
      <c r="C77" s="234"/>
      <c r="D77" s="99">
        <v>1435</v>
      </c>
      <c r="E77" s="99">
        <v>1171</v>
      </c>
    </row>
    <row r="78" spans="1:5" ht="12" customHeight="1" x14ac:dyDescent="0.3">
      <c r="A78" s="12" t="s">
        <v>80</v>
      </c>
      <c r="B78" s="18" t="s">
        <v>149</v>
      </c>
      <c r="C78" s="99">
        <f>SUM(C79:C85)</f>
        <v>2619</v>
      </c>
      <c r="D78" s="99">
        <f>SUM(D79:D85)</f>
        <v>2863</v>
      </c>
      <c r="E78" s="99">
        <f t="shared" ref="E78" si="1">SUM(E79:E85)</f>
        <v>4194</v>
      </c>
    </row>
    <row r="79" spans="1:5" ht="12" customHeight="1" x14ac:dyDescent="0.3">
      <c r="A79" s="12" t="s">
        <v>73</v>
      </c>
      <c r="B79" s="5" t="s">
        <v>321</v>
      </c>
      <c r="C79" s="233">
        <v>493</v>
      </c>
      <c r="D79" s="99"/>
      <c r="E79" s="99">
        <v>134</v>
      </c>
    </row>
    <row r="80" spans="1:5" ht="12" customHeight="1" x14ac:dyDescent="0.3">
      <c r="A80" s="12" t="s">
        <v>74</v>
      </c>
      <c r="B80" s="46" t="s">
        <v>170</v>
      </c>
      <c r="C80" s="254">
        <v>891</v>
      </c>
      <c r="D80" s="99"/>
      <c r="E80" s="99"/>
    </row>
    <row r="81" spans="1:5" ht="12" customHeight="1" x14ac:dyDescent="0.3">
      <c r="A81" s="12" t="s">
        <v>81</v>
      </c>
      <c r="B81" s="46" t="s">
        <v>210</v>
      </c>
      <c r="C81" s="254">
        <v>1235</v>
      </c>
      <c r="D81" s="99">
        <v>2013</v>
      </c>
      <c r="E81" s="99">
        <v>2883</v>
      </c>
    </row>
    <row r="82" spans="1:5" ht="12" customHeight="1" x14ac:dyDescent="0.3">
      <c r="A82" s="12" t="s">
        <v>82</v>
      </c>
      <c r="B82" s="47" t="s">
        <v>171</v>
      </c>
      <c r="C82" s="235">
        <v>0</v>
      </c>
      <c r="D82" s="99">
        <v>850</v>
      </c>
      <c r="E82" s="99">
        <v>1177</v>
      </c>
    </row>
    <row r="83" spans="1:5" ht="12" customHeight="1" x14ac:dyDescent="0.3">
      <c r="A83" s="11" t="s">
        <v>83</v>
      </c>
      <c r="B83" s="48" t="s">
        <v>172</v>
      </c>
      <c r="C83" s="235"/>
      <c r="D83" s="99"/>
      <c r="E83" s="99"/>
    </row>
    <row r="84" spans="1:5" ht="12" customHeight="1" x14ac:dyDescent="0.3">
      <c r="A84" s="12" t="s">
        <v>84</v>
      </c>
      <c r="B84" s="48" t="s">
        <v>173</v>
      </c>
      <c r="C84" s="235"/>
      <c r="D84" s="99"/>
      <c r="E84" s="99"/>
    </row>
    <row r="85" spans="1:5" ht="12" customHeight="1" thickBot="1" x14ac:dyDescent="0.35">
      <c r="A85" s="17" t="s">
        <v>86</v>
      </c>
      <c r="B85" s="49" t="s">
        <v>174</v>
      </c>
      <c r="C85" s="236"/>
      <c r="D85" s="108"/>
      <c r="E85" s="108"/>
    </row>
    <row r="86" spans="1:5" ht="12" customHeight="1" thickBot="1" x14ac:dyDescent="0.35">
      <c r="A86" s="19" t="s">
        <v>5</v>
      </c>
      <c r="B86" s="25" t="s">
        <v>240</v>
      </c>
      <c r="C86" s="92">
        <f>+C87+C88+C89</f>
        <v>394</v>
      </c>
      <c r="D86" s="92">
        <f>+D87+D88+D89</f>
        <v>2900</v>
      </c>
      <c r="E86" s="92">
        <f>+E87+E88+E89</f>
        <v>1404</v>
      </c>
    </row>
    <row r="87" spans="1:5" ht="12" customHeight="1" x14ac:dyDescent="0.3">
      <c r="A87" s="14" t="s">
        <v>75</v>
      </c>
      <c r="B87" s="5" t="s">
        <v>211</v>
      </c>
      <c r="C87" s="238">
        <v>394</v>
      </c>
      <c r="D87" s="98">
        <v>360</v>
      </c>
      <c r="E87" s="98">
        <v>1204</v>
      </c>
    </row>
    <row r="88" spans="1:5" ht="12" customHeight="1" x14ac:dyDescent="0.3">
      <c r="A88" s="14" t="s">
        <v>76</v>
      </c>
      <c r="B88" s="10" t="s">
        <v>150</v>
      </c>
      <c r="C88" s="219"/>
      <c r="D88" s="54">
        <v>2540</v>
      </c>
      <c r="E88" s="94"/>
    </row>
    <row r="89" spans="1:5" ht="12" customHeight="1" x14ac:dyDescent="0.3">
      <c r="A89" s="14" t="s">
        <v>77</v>
      </c>
      <c r="B89" s="72" t="s">
        <v>241</v>
      </c>
      <c r="C89" s="220">
        <f>SUM(C90:C92)</f>
        <v>0</v>
      </c>
      <c r="D89" s="54"/>
      <c r="E89" s="54">
        <v>200</v>
      </c>
    </row>
    <row r="90" spans="1:5" ht="12" customHeight="1" x14ac:dyDescent="0.3">
      <c r="A90" s="14" t="s">
        <v>78</v>
      </c>
      <c r="B90" s="72" t="s">
        <v>307</v>
      </c>
      <c r="C90" s="220"/>
      <c r="D90" s="54"/>
      <c r="E90" s="54"/>
    </row>
    <row r="91" spans="1:5" ht="12" customHeight="1" x14ac:dyDescent="0.3">
      <c r="A91" s="14" t="s">
        <v>79</v>
      </c>
      <c r="B91" s="72" t="s">
        <v>242</v>
      </c>
      <c r="C91" s="220">
        <v>0</v>
      </c>
      <c r="D91" s="54"/>
      <c r="E91" s="54">
        <v>200</v>
      </c>
    </row>
    <row r="92" spans="1:5" x14ac:dyDescent="0.3">
      <c r="A92" s="14" t="s">
        <v>85</v>
      </c>
      <c r="B92" s="72" t="s">
        <v>243</v>
      </c>
      <c r="C92" s="220"/>
      <c r="D92" s="54"/>
      <c r="E92" s="54"/>
    </row>
    <row r="93" spans="1:5" ht="12" customHeight="1" x14ac:dyDescent="0.3">
      <c r="A93" s="14" t="s">
        <v>87</v>
      </c>
      <c r="B93" s="184" t="s">
        <v>214</v>
      </c>
      <c r="C93" s="252"/>
      <c r="D93" s="54"/>
      <c r="E93" s="54"/>
    </row>
    <row r="94" spans="1:5" ht="12" customHeight="1" x14ac:dyDescent="0.3">
      <c r="A94" s="14" t="s">
        <v>151</v>
      </c>
      <c r="B94" s="184" t="s">
        <v>215</v>
      </c>
      <c r="C94" s="252"/>
      <c r="D94" s="54"/>
      <c r="E94" s="54"/>
    </row>
    <row r="95" spans="1:5" ht="12" customHeight="1" x14ac:dyDescent="0.3">
      <c r="A95" s="14" t="s">
        <v>152</v>
      </c>
      <c r="B95" s="184" t="s">
        <v>213</v>
      </c>
      <c r="C95" s="252"/>
      <c r="D95" s="54"/>
      <c r="E95" s="54"/>
    </row>
    <row r="96" spans="1:5" ht="24" customHeight="1" thickBot="1" x14ac:dyDescent="0.35">
      <c r="A96" s="11" t="s">
        <v>153</v>
      </c>
      <c r="B96" s="185" t="s">
        <v>212</v>
      </c>
      <c r="C96" s="253"/>
      <c r="D96" s="57"/>
      <c r="E96" s="57"/>
    </row>
    <row r="97" spans="1:5" ht="12" customHeight="1" thickBot="1" x14ac:dyDescent="0.35">
      <c r="A97" s="19" t="s">
        <v>6</v>
      </c>
      <c r="B97" s="42" t="s">
        <v>244</v>
      </c>
      <c r="C97" s="239"/>
      <c r="D97" s="92">
        <f>+D98+D99</f>
        <v>0</v>
      </c>
      <c r="E97" s="92">
        <f>+E98+E99</f>
        <v>0</v>
      </c>
    </row>
    <row r="98" spans="1:5" ht="12" customHeight="1" x14ac:dyDescent="0.3">
      <c r="A98" s="14" t="s">
        <v>49</v>
      </c>
      <c r="B98" s="7" t="s">
        <v>42</v>
      </c>
      <c r="C98" s="238"/>
      <c r="D98" s="98">
        <v>0</v>
      </c>
      <c r="E98" s="98"/>
    </row>
    <row r="99" spans="1:5" ht="12" customHeight="1" thickBot="1" x14ac:dyDescent="0.35">
      <c r="A99" s="15" t="s">
        <v>50</v>
      </c>
      <c r="B99" s="10" t="s">
        <v>43</v>
      </c>
      <c r="C99" s="233"/>
      <c r="D99" s="99"/>
      <c r="E99" s="99"/>
    </row>
    <row r="100" spans="1:5" s="70" customFormat="1" ht="12" customHeight="1" thickBot="1" x14ac:dyDescent="0.3">
      <c r="A100" s="76" t="s">
        <v>7</v>
      </c>
      <c r="B100" s="71" t="s">
        <v>216</v>
      </c>
      <c r="C100" s="240"/>
      <c r="D100" s="196"/>
      <c r="E100" s="196"/>
    </row>
    <row r="101" spans="1:5" ht="12" customHeight="1" thickBot="1" x14ac:dyDescent="0.35">
      <c r="A101" s="68" t="s">
        <v>8</v>
      </c>
      <c r="B101" s="69" t="s">
        <v>100</v>
      </c>
      <c r="C101" s="91">
        <f>+C73+C86+C97+C100</f>
        <v>47410</v>
      </c>
      <c r="D101" s="91">
        <f>+D73+D86+D97+D100</f>
        <v>61021</v>
      </c>
      <c r="E101" s="91">
        <f>+E73+E86+E97+E100</f>
        <v>64521</v>
      </c>
    </row>
    <row r="102" spans="1:5" ht="12" customHeight="1" thickBot="1" x14ac:dyDescent="0.35">
      <c r="A102" s="76" t="s">
        <v>9</v>
      </c>
      <c r="B102" s="71" t="s">
        <v>308</v>
      </c>
      <c r="C102" s="223">
        <v>633</v>
      </c>
      <c r="D102" s="92">
        <f>+D103+D111</f>
        <v>781</v>
      </c>
      <c r="E102" s="92">
        <f>+E103+E111</f>
        <v>781</v>
      </c>
    </row>
    <row r="103" spans="1:5" ht="12" customHeight="1" thickBot="1" x14ac:dyDescent="0.35">
      <c r="A103" s="90" t="s">
        <v>56</v>
      </c>
      <c r="B103" s="186" t="s">
        <v>309</v>
      </c>
      <c r="C103" s="241"/>
      <c r="D103" s="198">
        <f>+D104+D105+D106+D107+D108+D109+D110</f>
        <v>0</v>
      </c>
      <c r="E103" s="198"/>
    </row>
    <row r="104" spans="1:5" ht="12" customHeight="1" x14ac:dyDescent="0.3">
      <c r="A104" s="83" t="s">
        <v>59</v>
      </c>
      <c r="B104" s="84" t="s">
        <v>217</v>
      </c>
      <c r="C104" s="242"/>
      <c r="D104" s="116"/>
      <c r="E104" s="116"/>
    </row>
    <row r="105" spans="1:5" ht="12" customHeight="1" x14ac:dyDescent="0.3">
      <c r="A105" s="77" t="s">
        <v>60</v>
      </c>
      <c r="B105" s="72" t="s">
        <v>218</v>
      </c>
      <c r="C105" s="224"/>
      <c r="D105" s="117"/>
      <c r="E105" s="117"/>
    </row>
    <row r="106" spans="1:5" ht="12" customHeight="1" x14ac:dyDescent="0.3">
      <c r="A106" s="77" t="s">
        <v>61</v>
      </c>
      <c r="B106" s="72" t="s">
        <v>219</v>
      </c>
      <c r="C106" s="224"/>
      <c r="D106" s="117"/>
      <c r="E106" s="117"/>
    </row>
    <row r="107" spans="1:5" ht="12" customHeight="1" x14ac:dyDescent="0.3">
      <c r="A107" s="77" t="s">
        <v>62</v>
      </c>
      <c r="B107" s="72" t="s">
        <v>220</v>
      </c>
      <c r="C107" s="224"/>
      <c r="D107" s="117"/>
      <c r="E107" s="117"/>
    </row>
    <row r="108" spans="1:5" ht="12" customHeight="1" x14ac:dyDescent="0.3">
      <c r="A108" s="77" t="s">
        <v>137</v>
      </c>
      <c r="B108" s="72" t="s">
        <v>221</v>
      </c>
      <c r="C108" s="224"/>
      <c r="D108" s="117"/>
      <c r="E108" s="117"/>
    </row>
    <row r="109" spans="1:5" ht="12" customHeight="1" x14ac:dyDescent="0.3">
      <c r="A109" s="77" t="s">
        <v>154</v>
      </c>
      <c r="B109" s="72" t="s">
        <v>222</v>
      </c>
      <c r="C109" s="224"/>
      <c r="D109" s="117"/>
      <c r="E109" s="117"/>
    </row>
    <row r="110" spans="1:5" ht="12" customHeight="1" thickBot="1" x14ac:dyDescent="0.35">
      <c r="A110" s="85" t="s">
        <v>155</v>
      </c>
      <c r="B110" s="86" t="s">
        <v>223</v>
      </c>
      <c r="C110" s="243"/>
      <c r="D110" s="118"/>
      <c r="E110" s="118"/>
    </row>
    <row r="111" spans="1:5" ht="12" customHeight="1" thickBot="1" x14ac:dyDescent="0.35">
      <c r="A111" s="90" t="s">
        <v>57</v>
      </c>
      <c r="B111" s="186" t="s">
        <v>310</v>
      </c>
      <c r="C111" s="241">
        <v>633</v>
      </c>
      <c r="D111" s="198">
        <f>+D112+D113+D114+D115+D116+D117+D118+D119</f>
        <v>781</v>
      </c>
      <c r="E111" s="198">
        <f>+E112+E113+E114+E115+E116+E117+E118+E119</f>
        <v>781</v>
      </c>
    </row>
    <row r="112" spans="1:5" ht="12" customHeight="1" x14ac:dyDescent="0.3">
      <c r="A112" s="83" t="s">
        <v>65</v>
      </c>
      <c r="B112" s="84" t="s">
        <v>217</v>
      </c>
      <c r="C112" s="242"/>
      <c r="D112" s="116"/>
      <c r="E112" s="116"/>
    </row>
    <row r="113" spans="1:9" ht="12" customHeight="1" x14ac:dyDescent="0.3">
      <c r="A113" s="77" t="s">
        <v>66</v>
      </c>
      <c r="B113" s="72" t="s">
        <v>224</v>
      </c>
      <c r="C113" s="224">
        <v>0</v>
      </c>
      <c r="D113" s="117"/>
      <c r="E113" s="117"/>
    </row>
    <row r="114" spans="1:9" ht="12" customHeight="1" x14ac:dyDescent="0.3">
      <c r="A114" s="77" t="s">
        <v>67</v>
      </c>
      <c r="B114" s="72" t="s">
        <v>219</v>
      </c>
      <c r="C114" s="224"/>
      <c r="D114" s="117"/>
      <c r="E114" s="117"/>
    </row>
    <row r="115" spans="1:9" ht="12" customHeight="1" x14ac:dyDescent="0.3">
      <c r="A115" s="77" t="s">
        <v>68</v>
      </c>
      <c r="B115" s="72" t="s">
        <v>220</v>
      </c>
      <c r="C115" s="224"/>
      <c r="D115" s="117"/>
      <c r="E115" s="117"/>
    </row>
    <row r="116" spans="1:9" ht="12" customHeight="1" x14ac:dyDescent="0.3">
      <c r="A116" s="77" t="s">
        <v>138</v>
      </c>
      <c r="B116" s="72" t="s">
        <v>221</v>
      </c>
      <c r="C116" s="224"/>
      <c r="D116" s="117"/>
      <c r="E116" s="117"/>
    </row>
    <row r="117" spans="1:9" ht="12" customHeight="1" x14ac:dyDescent="0.3">
      <c r="A117" s="77" t="s">
        <v>156</v>
      </c>
      <c r="B117" s="72" t="s">
        <v>225</v>
      </c>
      <c r="C117" s="224"/>
      <c r="D117" s="117"/>
      <c r="E117" s="117"/>
    </row>
    <row r="118" spans="1:9" ht="12" customHeight="1" x14ac:dyDescent="0.3">
      <c r="A118" s="77" t="s">
        <v>157</v>
      </c>
      <c r="B118" s="72" t="s">
        <v>323</v>
      </c>
      <c r="C118" s="224">
        <v>633</v>
      </c>
      <c r="D118" s="117">
        <v>781</v>
      </c>
      <c r="E118" s="117">
        <v>781</v>
      </c>
    </row>
    <row r="119" spans="1:9" ht="12" customHeight="1" thickBot="1" x14ac:dyDescent="0.35">
      <c r="A119" s="85" t="s">
        <v>158</v>
      </c>
      <c r="B119" s="86" t="s">
        <v>311</v>
      </c>
      <c r="C119" s="243"/>
      <c r="D119" s="118"/>
      <c r="E119" s="118"/>
    </row>
    <row r="120" spans="1:9" ht="12" customHeight="1" thickBot="1" x14ac:dyDescent="0.35">
      <c r="A120" s="76" t="s">
        <v>10</v>
      </c>
      <c r="B120" s="182" t="s">
        <v>226</v>
      </c>
      <c r="C120" s="109">
        <f>+C101+C102</f>
        <v>48043</v>
      </c>
      <c r="D120" s="109">
        <f>+D101+D102</f>
        <v>61802</v>
      </c>
      <c r="E120" s="109">
        <f>+E101+E102</f>
        <v>65302</v>
      </c>
    </row>
    <row r="121" spans="1:9" ht="15" customHeight="1" thickBot="1" x14ac:dyDescent="0.35">
      <c r="A121" s="76" t="s">
        <v>11</v>
      </c>
      <c r="B121" s="182" t="s">
        <v>227</v>
      </c>
      <c r="C121" s="227">
        <v>0</v>
      </c>
      <c r="D121" s="110"/>
      <c r="E121" s="110"/>
      <c r="F121" s="33"/>
      <c r="G121" s="43"/>
      <c r="H121" s="43"/>
      <c r="I121" s="43"/>
    </row>
    <row r="122" spans="1:9" s="1" customFormat="1" ht="12.9" customHeight="1" thickBot="1" x14ac:dyDescent="0.3">
      <c r="A122" s="87" t="s">
        <v>12</v>
      </c>
      <c r="B122" s="183" t="s">
        <v>228</v>
      </c>
      <c r="C122" s="103">
        <f>+C120+C121</f>
        <v>48043</v>
      </c>
      <c r="D122" s="103">
        <f>+D120+D121</f>
        <v>61802</v>
      </c>
      <c r="E122" s="103">
        <f>+E120+E121</f>
        <v>65302</v>
      </c>
    </row>
    <row r="123" spans="1:9" ht="7.5" customHeight="1" x14ac:dyDescent="0.3">
      <c r="A123" s="187"/>
      <c r="B123" s="187"/>
      <c r="C123" s="244"/>
      <c r="D123" s="188"/>
      <c r="E123" s="188"/>
    </row>
    <row r="124" spans="1:9" x14ac:dyDescent="0.3">
      <c r="A124" s="261" t="s">
        <v>103</v>
      </c>
      <c r="B124" s="261"/>
      <c r="C124" s="261"/>
      <c r="D124" s="261"/>
      <c r="E124" s="30"/>
    </row>
    <row r="125" spans="1:9" ht="15" customHeight="1" thickBot="1" x14ac:dyDescent="0.35">
      <c r="A125" s="259" t="s">
        <v>97</v>
      </c>
      <c r="B125" s="259"/>
      <c r="C125" s="206"/>
      <c r="D125" s="113" t="s">
        <v>230</v>
      </c>
      <c r="E125" s="113" t="s">
        <v>230</v>
      </c>
    </row>
    <row r="126" spans="1:9" ht="13.5" customHeight="1" thickBot="1" x14ac:dyDescent="0.35">
      <c r="A126" s="19">
        <v>1</v>
      </c>
      <c r="B126" s="25" t="s">
        <v>165</v>
      </c>
      <c r="C126" s="237"/>
      <c r="D126" s="111">
        <f>+D51-D101</f>
        <v>-4283</v>
      </c>
      <c r="E126" s="111">
        <f>+E51-E101</f>
        <v>-5150</v>
      </c>
    </row>
    <row r="127" spans="1:9" ht="7.5" customHeight="1" x14ac:dyDescent="0.3">
      <c r="A127" s="187"/>
      <c r="B127" s="187"/>
      <c r="C127" s="244"/>
      <c r="D127" s="188"/>
      <c r="E127" s="188"/>
    </row>
    <row r="128" spans="1:9" x14ac:dyDescent="0.3">
      <c r="A128" s="255" t="s">
        <v>229</v>
      </c>
      <c r="B128" s="255"/>
      <c r="C128" s="255"/>
      <c r="D128" s="255"/>
      <c r="E128"/>
    </row>
    <row r="129" spans="1:5" ht="12.75" customHeight="1" thickBot="1" x14ac:dyDescent="0.35">
      <c r="A129" s="258" t="s">
        <v>98</v>
      </c>
      <c r="B129" s="258"/>
      <c r="C129" s="245"/>
      <c r="D129" s="119" t="s">
        <v>230</v>
      </c>
      <c r="E129" s="119" t="s">
        <v>230</v>
      </c>
    </row>
    <row r="130" spans="1:5" ht="13.5" customHeight="1" thickBot="1" x14ac:dyDescent="0.35">
      <c r="A130" s="76" t="s">
        <v>4</v>
      </c>
      <c r="B130" s="88" t="s">
        <v>312</v>
      </c>
      <c r="C130" s="246"/>
      <c r="D130" s="109">
        <f>IF('2.1.sz.mell  '!C32&lt;&gt;"-",'2.1.sz.mell  '!C32,0)</f>
        <v>571</v>
      </c>
      <c r="E130" s="109" t="str">
        <f>IF('2.1.sz.mell  '!D32&lt;&gt;"-",'2.1.sz.mell  '!D32,0)</f>
        <v>Tárgyévi  többlet:</v>
      </c>
    </row>
    <row r="131" spans="1:5" ht="13.5" customHeight="1" thickBot="1" x14ac:dyDescent="0.35">
      <c r="A131" s="76" t="s">
        <v>5</v>
      </c>
      <c r="B131" s="88" t="s">
        <v>313</v>
      </c>
      <c r="C131" s="109" t="str">
        <f>IF('2.2.sz.mell  '!B36&lt;&gt;"-",'2.2.sz.mell  '!B36,0)</f>
        <v>Tárgyévi  hiány:</v>
      </c>
      <c r="D131" s="109">
        <f>IF('2.2.sz.mell  '!C36&lt;&gt;"-",'2.2.sz.mell  '!C36,0)</f>
        <v>0</v>
      </c>
      <c r="E131" s="109" t="str">
        <f>IF('2.2.sz.mell  '!D36&lt;&gt;"-",'2.2.sz.mell  '!D36,0)</f>
        <v>Tárgyévi  többlet:</v>
      </c>
    </row>
    <row r="132" spans="1:5" ht="13.5" customHeight="1" thickBot="1" x14ac:dyDescent="0.35">
      <c r="A132" s="76" t="s">
        <v>6</v>
      </c>
      <c r="B132" s="88" t="s">
        <v>245</v>
      </c>
      <c r="C132" s="246"/>
      <c r="D132" s="109">
        <f>D131+D130</f>
        <v>571</v>
      </c>
      <c r="E132" s="109"/>
    </row>
    <row r="133" spans="1:5" ht="7.5" customHeight="1" x14ac:dyDescent="0.3">
      <c r="A133" s="189"/>
      <c r="B133" s="190"/>
      <c r="C133" s="247"/>
      <c r="D133" s="191"/>
      <c r="E133" s="191"/>
    </row>
    <row r="134" spans="1:5" x14ac:dyDescent="0.3">
      <c r="A134" s="256" t="s">
        <v>231</v>
      </c>
      <c r="B134" s="256"/>
      <c r="C134" s="256"/>
      <c r="D134" s="256"/>
      <c r="E134" s="30"/>
    </row>
    <row r="135" spans="1:5" ht="12.75" customHeight="1" thickBot="1" x14ac:dyDescent="0.35">
      <c r="A135" s="258" t="s">
        <v>232</v>
      </c>
      <c r="B135" s="258"/>
      <c r="C135" s="245"/>
      <c r="D135" s="119" t="s">
        <v>230</v>
      </c>
      <c r="E135" s="119" t="s">
        <v>230</v>
      </c>
    </row>
    <row r="136" spans="1:5" ht="12.75" customHeight="1" thickBot="1" x14ac:dyDescent="0.35">
      <c r="A136" s="76" t="s">
        <v>4</v>
      </c>
      <c r="B136" s="88" t="s">
        <v>314</v>
      </c>
      <c r="C136" s="246"/>
      <c r="D136" s="109">
        <f>+D137-D140</f>
        <v>4283</v>
      </c>
      <c r="E136" s="109">
        <f>+E137-E140</f>
        <v>5150</v>
      </c>
    </row>
    <row r="137" spans="1:5" ht="12.75" customHeight="1" thickBot="1" x14ac:dyDescent="0.35">
      <c r="A137" s="89" t="s">
        <v>69</v>
      </c>
      <c r="B137" s="192" t="s">
        <v>233</v>
      </c>
      <c r="C137" s="248"/>
      <c r="D137" s="197">
        <f>+D52</f>
        <v>5064</v>
      </c>
      <c r="E137" s="197">
        <f>+E52</f>
        <v>5931</v>
      </c>
    </row>
    <row r="138" spans="1:5" ht="12.75" customHeight="1" thickBot="1" x14ac:dyDescent="0.35">
      <c r="A138" s="90" t="s">
        <v>166</v>
      </c>
      <c r="B138" s="193" t="s">
        <v>234</v>
      </c>
      <c r="C138" s="249"/>
      <c r="D138" s="112">
        <f>+'2.1.sz.mell  '!C27</f>
        <v>5931</v>
      </c>
      <c r="E138" s="112" t="str">
        <f>+'2.1.sz.mell  '!D27</f>
        <v>Működési célú finanszírozási kiadások összesen (14+...+21)</v>
      </c>
    </row>
    <row r="139" spans="1:5" ht="12.75" customHeight="1" thickBot="1" x14ac:dyDescent="0.35">
      <c r="A139" s="90" t="s">
        <v>167</v>
      </c>
      <c r="B139" s="193" t="s">
        <v>235</v>
      </c>
      <c r="C139" s="249"/>
      <c r="D139" s="112">
        <f>+'2.2.sz.mell  '!C31</f>
        <v>0</v>
      </c>
      <c r="E139" s="112" t="str">
        <f>+'2.2.sz.mell  '!D31</f>
        <v>Felhalmozási célú finanszírozási kiadások összesen
(14+...+25)</v>
      </c>
    </row>
    <row r="140" spans="1:5" ht="12.75" customHeight="1" thickBot="1" x14ac:dyDescent="0.35">
      <c r="A140" s="89" t="s">
        <v>70</v>
      </c>
      <c r="B140" s="192" t="s">
        <v>236</v>
      </c>
      <c r="C140" s="248"/>
      <c r="D140" s="197">
        <f>+D102</f>
        <v>781</v>
      </c>
      <c r="E140" s="197">
        <f>+E102</f>
        <v>781</v>
      </c>
    </row>
    <row r="141" spans="1:5" ht="12.75" customHeight="1" thickBot="1" x14ac:dyDescent="0.35">
      <c r="A141" s="90" t="s">
        <v>168</v>
      </c>
      <c r="B141" s="193" t="s">
        <v>237</v>
      </c>
      <c r="C141" s="249"/>
      <c r="D141" s="112">
        <f>+'2.1.sz.mell  '!E27</f>
        <v>781</v>
      </c>
      <c r="E141" s="112">
        <f>+'2.1.sz.mell  '!F27</f>
        <v>0</v>
      </c>
    </row>
    <row r="142" spans="1:5" ht="12.75" customHeight="1" thickBot="1" x14ac:dyDescent="0.35">
      <c r="A142" s="90" t="s">
        <v>169</v>
      </c>
      <c r="B142" s="193" t="s">
        <v>238</v>
      </c>
      <c r="C142" s="249"/>
      <c r="D142" s="112">
        <f>+'2.2.sz.mell  '!E31</f>
        <v>0</v>
      </c>
      <c r="E142" s="112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Győrsövényház Község Önkormányzata
2016. ÉVI KÖLTSÉGVETÉSÉNEK ÖSSZEVONT MÉRLEGE&amp;10
&amp;R&amp;"Times New Roman CE,Félkövér dőlt"&amp;11 1. melléklet az 5/2017. (V.26.)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SheetLayoutView="100" workbookViewId="0">
      <selection activeCell="F1" sqref="F1:F32"/>
    </sheetView>
  </sheetViews>
  <sheetFormatPr defaultColWidth="9.33203125" defaultRowHeight="13.2" x14ac:dyDescent="0.25"/>
  <cols>
    <col min="1" max="1" width="6" style="36" customWidth="1"/>
    <col min="2" max="2" width="45.44140625" style="50" customWidth="1"/>
    <col min="3" max="3" width="16.109375" style="36" customWidth="1"/>
    <col min="4" max="4" width="45.109375" style="36" customWidth="1"/>
    <col min="5" max="5" width="16.33203125" style="36" customWidth="1"/>
    <col min="6" max="6" width="4.77734375" style="36" customWidth="1"/>
    <col min="7" max="16384" width="9.33203125" style="36"/>
  </cols>
  <sheetData>
    <row r="1" spans="1:6" ht="39.75" customHeight="1" x14ac:dyDescent="0.25">
      <c r="B1" s="132" t="s">
        <v>104</v>
      </c>
      <c r="C1" s="133"/>
      <c r="D1" s="133"/>
      <c r="E1" s="133"/>
      <c r="F1" s="264" t="s">
        <v>327</v>
      </c>
    </row>
    <row r="2" spans="1:6" ht="14.4" thickBot="1" x14ac:dyDescent="0.3">
      <c r="E2" s="134"/>
      <c r="F2" s="264"/>
    </row>
    <row r="3" spans="1:6" ht="18" customHeight="1" thickBot="1" x14ac:dyDescent="0.3">
      <c r="A3" s="262" t="s">
        <v>47</v>
      </c>
      <c r="B3" s="135" t="s">
        <v>37</v>
      </c>
      <c r="C3" s="136"/>
      <c r="D3" s="135" t="s">
        <v>41</v>
      </c>
      <c r="E3" s="137"/>
      <c r="F3" s="264"/>
    </row>
    <row r="4" spans="1:6" s="138" customFormat="1" ht="35.25" customHeight="1" thickBot="1" x14ac:dyDescent="0.3">
      <c r="A4" s="263"/>
      <c r="B4" s="51" t="s">
        <v>45</v>
      </c>
      <c r="C4" s="52" t="s">
        <v>326</v>
      </c>
      <c r="D4" s="51" t="s">
        <v>45</v>
      </c>
      <c r="E4" s="35" t="s">
        <v>326</v>
      </c>
      <c r="F4" s="264"/>
    </row>
    <row r="5" spans="1:6" s="143" customFormat="1" ht="12" customHeight="1" thickBot="1" x14ac:dyDescent="0.3">
      <c r="A5" s="139">
        <v>1</v>
      </c>
      <c r="B5" s="140">
        <v>2</v>
      </c>
      <c r="C5" s="141" t="s">
        <v>6</v>
      </c>
      <c r="D5" s="140" t="s">
        <v>7</v>
      </c>
      <c r="E5" s="142" t="s">
        <v>8</v>
      </c>
      <c r="F5" s="264"/>
    </row>
    <row r="6" spans="1:6" ht="12.9" customHeight="1" x14ac:dyDescent="0.25">
      <c r="A6" s="144" t="s">
        <v>4</v>
      </c>
      <c r="B6" s="145" t="s">
        <v>124</v>
      </c>
      <c r="C6" s="121">
        <v>7017</v>
      </c>
      <c r="D6" s="145" t="s">
        <v>46</v>
      </c>
      <c r="E6" s="127">
        <v>19944</v>
      </c>
      <c r="F6" s="264"/>
    </row>
    <row r="7" spans="1:6" ht="12.9" customHeight="1" x14ac:dyDescent="0.25">
      <c r="A7" s="146" t="s">
        <v>5</v>
      </c>
      <c r="B7" s="147" t="s">
        <v>38</v>
      </c>
      <c r="C7" s="122">
        <v>17621</v>
      </c>
      <c r="D7" s="147" t="s">
        <v>147</v>
      </c>
      <c r="E7" s="128">
        <v>5273</v>
      </c>
      <c r="F7" s="264"/>
    </row>
    <row r="8" spans="1:6" ht="12.9" customHeight="1" x14ac:dyDescent="0.25">
      <c r="A8" s="146" t="s">
        <v>6</v>
      </c>
      <c r="B8" s="147" t="s">
        <v>40</v>
      </c>
      <c r="C8" s="122">
        <v>1970</v>
      </c>
      <c r="D8" s="147" t="s">
        <v>259</v>
      </c>
      <c r="E8" s="128">
        <v>32535</v>
      </c>
      <c r="F8" s="264"/>
    </row>
    <row r="9" spans="1:6" ht="12.9" customHeight="1" x14ac:dyDescent="0.25">
      <c r="A9" s="146" t="s">
        <v>7</v>
      </c>
      <c r="B9" s="148" t="s">
        <v>246</v>
      </c>
      <c r="C9" s="122">
        <v>22132</v>
      </c>
      <c r="D9" s="147" t="s">
        <v>148</v>
      </c>
      <c r="E9" s="128">
        <v>1171</v>
      </c>
      <c r="F9" s="264"/>
    </row>
    <row r="10" spans="1:6" ht="12.9" customHeight="1" x14ac:dyDescent="0.25">
      <c r="A10" s="146" t="s">
        <v>8</v>
      </c>
      <c r="B10" s="147" t="s">
        <v>247</v>
      </c>
      <c r="C10" s="122">
        <v>8256</v>
      </c>
      <c r="D10" s="147" t="s">
        <v>149</v>
      </c>
      <c r="E10" s="128">
        <v>4194</v>
      </c>
      <c r="F10" s="264"/>
    </row>
    <row r="11" spans="1:6" ht="12.9" customHeight="1" x14ac:dyDescent="0.25">
      <c r="A11" s="146" t="s">
        <v>9</v>
      </c>
      <c r="B11" s="147" t="s">
        <v>280</v>
      </c>
      <c r="C11" s="123"/>
      <c r="D11" s="147" t="s">
        <v>36</v>
      </c>
      <c r="E11" s="128"/>
      <c r="F11" s="264"/>
    </row>
    <row r="12" spans="1:6" ht="12.9" customHeight="1" x14ac:dyDescent="0.25">
      <c r="A12" s="146" t="s">
        <v>10</v>
      </c>
      <c r="B12" s="147" t="s">
        <v>248</v>
      </c>
      <c r="C12" s="122">
        <v>400</v>
      </c>
      <c r="D12" s="147" t="s">
        <v>0</v>
      </c>
      <c r="E12" s="128"/>
      <c r="F12" s="264"/>
    </row>
    <row r="13" spans="1:6" ht="12.9" customHeight="1" x14ac:dyDescent="0.25">
      <c r="A13" s="146" t="s">
        <v>11</v>
      </c>
      <c r="B13" s="147" t="s">
        <v>249</v>
      </c>
      <c r="C13" s="122">
        <v>0</v>
      </c>
      <c r="D13" s="34"/>
      <c r="E13" s="128"/>
      <c r="F13" s="264"/>
    </row>
    <row r="14" spans="1:6" ht="12.9" customHeight="1" x14ac:dyDescent="0.25">
      <c r="A14" s="146" t="s">
        <v>12</v>
      </c>
      <c r="B14" s="149" t="s">
        <v>250</v>
      </c>
      <c r="C14" s="123"/>
      <c r="D14" s="34"/>
      <c r="E14" s="128"/>
      <c r="F14" s="264"/>
    </row>
    <row r="15" spans="1:6" ht="12.9" customHeight="1" x14ac:dyDescent="0.25">
      <c r="A15" s="146" t="s">
        <v>13</v>
      </c>
      <c r="B15" s="34"/>
      <c r="C15" s="122"/>
      <c r="D15" s="34"/>
      <c r="E15" s="128"/>
      <c r="F15" s="264"/>
    </row>
    <row r="16" spans="1:6" ht="12.9" customHeight="1" x14ac:dyDescent="0.25">
      <c r="A16" s="146" t="s">
        <v>14</v>
      </c>
      <c r="B16" s="34"/>
      <c r="C16" s="122"/>
      <c r="D16" s="34"/>
      <c r="E16" s="128"/>
      <c r="F16" s="264"/>
    </row>
    <row r="17" spans="1:6" ht="12.9" customHeight="1" thickBot="1" x14ac:dyDescent="0.3">
      <c r="A17" s="146" t="s">
        <v>15</v>
      </c>
      <c r="B17" s="37"/>
      <c r="C17" s="124"/>
      <c r="D17" s="34"/>
      <c r="E17" s="129"/>
      <c r="F17" s="264"/>
    </row>
    <row r="18" spans="1:6" ht="15.9" customHeight="1" thickBot="1" x14ac:dyDescent="0.3">
      <c r="A18" s="150" t="s">
        <v>16</v>
      </c>
      <c r="B18" s="44" t="s">
        <v>273</v>
      </c>
      <c r="C18" s="125">
        <f>+C6+C7+C8+C9+C10+C12+C13+C14+C15+C16+C17</f>
        <v>57396</v>
      </c>
      <c r="D18" s="44" t="s">
        <v>272</v>
      </c>
      <c r="E18" s="130">
        <f>SUM(E6:E17)</f>
        <v>63117</v>
      </c>
      <c r="F18" s="264"/>
    </row>
    <row r="19" spans="1:6" ht="12.9" customHeight="1" x14ac:dyDescent="0.25">
      <c r="A19" s="151" t="s">
        <v>17</v>
      </c>
      <c r="B19" s="152" t="s">
        <v>251</v>
      </c>
      <c r="C19" s="153">
        <f>+C20+C21+C22+C23</f>
        <v>5931</v>
      </c>
      <c r="D19" s="154" t="s">
        <v>159</v>
      </c>
      <c r="E19" s="131"/>
      <c r="F19" s="264"/>
    </row>
    <row r="20" spans="1:6" ht="12.9" customHeight="1" x14ac:dyDescent="0.25">
      <c r="A20" s="155" t="s">
        <v>18</v>
      </c>
      <c r="B20" s="154" t="s">
        <v>189</v>
      </c>
      <c r="C20" s="39">
        <v>5064</v>
      </c>
      <c r="D20" s="154" t="s">
        <v>160</v>
      </c>
      <c r="E20" s="40"/>
      <c r="F20" s="264"/>
    </row>
    <row r="21" spans="1:6" ht="12.9" customHeight="1" x14ac:dyDescent="0.25">
      <c r="A21" s="155" t="s">
        <v>19</v>
      </c>
      <c r="B21" s="154" t="s">
        <v>190</v>
      </c>
      <c r="C21" s="39"/>
      <c r="D21" s="154" t="s">
        <v>101</v>
      </c>
      <c r="E21" s="40"/>
      <c r="F21" s="264"/>
    </row>
    <row r="22" spans="1:6" ht="12.9" customHeight="1" x14ac:dyDescent="0.25">
      <c r="A22" s="155" t="s">
        <v>20</v>
      </c>
      <c r="B22" s="154" t="s">
        <v>252</v>
      </c>
      <c r="C22" s="39"/>
      <c r="D22" s="154" t="s">
        <v>102</v>
      </c>
      <c r="E22" s="40"/>
      <c r="F22" s="264"/>
    </row>
    <row r="23" spans="1:6" ht="12.9" customHeight="1" x14ac:dyDescent="0.25">
      <c r="A23" s="155" t="s">
        <v>21</v>
      </c>
      <c r="B23" s="154" t="s">
        <v>253</v>
      </c>
      <c r="C23" s="39">
        <v>867</v>
      </c>
      <c r="D23" s="152" t="s">
        <v>260</v>
      </c>
      <c r="E23" s="40"/>
      <c r="F23" s="264"/>
    </row>
    <row r="24" spans="1:6" ht="12.9" customHeight="1" x14ac:dyDescent="0.25">
      <c r="A24" s="155" t="s">
        <v>22</v>
      </c>
      <c r="B24" s="154" t="s">
        <v>254</v>
      </c>
      <c r="C24" s="156">
        <f>+C25+C26</f>
        <v>0</v>
      </c>
      <c r="D24" s="154" t="s">
        <v>161</v>
      </c>
      <c r="E24" s="40"/>
      <c r="F24" s="264"/>
    </row>
    <row r="25" spans="1:6" ht="12.9" customHeight="1" x14ac:dyDescent="0.25">
      <c r="A25" s="151" t="s">
        <v>23</v>
      </c>
      <c r="B25" s="152" t="s">
        <v>255</v>
      </c>
      <c r="C25" s="126"/>
      <c r="D25" s="145" t="s">
        <v>162</v>
      </c>
      <c r="E25" s="131"/>
      <c r="F25" s="264"/>
    </row>
    <row r="26" spans="1:6" ht="12.9" customHeight="1" thickBot="1" x14ac:dyDescent="0.3">
      <c r="A26" s="155" t="s">
        <v>24</v>
      </c>
      <c r="B26" s="154" t="s">
        <v>198</v>
      </c>
      <c r="C26" s="39"/>
      <c r="D26" s="34" t="s">
        <v>324</v>
      </c>
      <c r="E26" s="40">
        <v>781</v>
      </c>
      <c r="F26" s="264"/>
    </row>
    <row r="27" spans="1:6" ht="15.9" customHeight="1" thickBot="1" x14ac:dyDescent="0.3">
      <c r="A27" s="150" t="s">
        <v>25</v>
      </c>
      <c r="B27" s="44" t="s">
        <v>270</v>
      </c>
      <c r="C27" s="125">
        <f>+C19+C24</f>
        <v>5931</v>
      </c>
      <c r="D27" s="44" t="s">
        <v>271</v>
      </c>
      <c r="E27" s="130">
        <f>SUM(E19:E26)</f>
        <v>781</v>
      </c>
      <c r="F27" s="264"/>
    </row>
    <row r="28" spans="1:6" ht="18" customHeight="1" thickBot="1" x14ac:dyDescent="0.3">
      <c r="A28" s="150" t="s">
        <v>26</v>
      </c>
      <c r="B28" s="157" t="s">
        <v>258</v>
      </c>
      <c r="C28" s="125">
        <f>+C18+C27</f>
        <v>63327</v>
      </c>
      <c r="D28" s="157" t="s">
        <v>261</v>
      </c>
      <c r="E28" s="130">
        <f>+E18+E27</f>
        <v>63898</v>
      </c>
      <c r="F28" s="264"/>
    </row>
    <row r="29" spans="1:6" ht="18" customHeight="1" thickBot="1" x14ac:dyDescent="0.3">
      <c r="A29" s="150" t="s">
        <v>27</v>
      </c>
      <c r="B29" s="44" t="s">
        <v>256</v>
      </c>
      <c r="C29" s="161"/>
      <c r="D29" s="44" t="s">
        <v>262</v>
      </c>
      <c r="E29" s="160"/>
      <c r="F29" s="264"/>
    </row>
    <row r="30" spans="1:6" ht="13.8" thickBot="1" x14ac:dyDescent="0.3">
      <c r="A30" s="150" t="s">
        <v>28</v>
      </c>
      <c r="B30" s="158" t="s">
        <v>257</v>
      </c>
      <c r="C30" s="159">
        <f>+C28+C29</f>
        <v>63327</v>
      </c>
      <c r="D30" s="158" t="s">
        <v>263</v>
      </c>
      <c r="E30" s="159">
        <f>+E28+E29</f>
        <v>63898</v>
      </c>
      <c r="F30" s="264"/>
    </row>
    <row r="31" spans="1:6" ht="13.8" thickBot="1" x14ac:dyDescent="0.3">
      <c r="A31" s="150" t="s">
        <v>29</v>
      </c>
      <c r="B31" s="158" t="s">
        <v>106</v>
      </c>
      <c r="C31" s="159">
        <f>IF(C18-E18&lt;0,E18-C18,"-")</f>
        <v>5721</v>
      </c>
      <c r="D31" s="158" t="s">
        <v>107</v>
      </c>
      <c r="E31" s="159" t="str">
        <f>IF(C18-E18&gt;0,C18-E18,"-")</f>
        <v>-</v>
      </c>
      <c r="F31" s="264"/>
    </row>
    <row r="32" spans="1:6" ht="13.8" thickBot="1" x14ac:dyDescent="0.3">
      <c r="A32" s="150" t="s">
        <v>30</v>
      </c>
      <c r="B32" s="158" t="s">
        <v>264</v>
      </c>
      <c r="C32" s="159">
        <f>IF(C18+C19-E28&lt;0,E28-(C18+C19),"-")</f>
        <v>571</v>
      </c>
      <c r="D32" s="158" t="s">
        <v>265</v>
      </c>
      <c r="E32" s="159" t="str">
        <f>IF(C18+C19-E28&gt;0,C18+C19-E28,"-")</f>
        <v>-</v>
      </c>
      <c r="F32" s="264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SheetLayoutView="115" workbookViewId="0">
      <selection activeCell="F1" sqref="F1:F36"/>
    </sheetView>
  </sheetViews>
  <sheetFormatPr defaultColWidth="9.33203125" defaultRowHeight="13.2" x14ac:dyDescent="0.25"/>
  <cols>
    <col min="1" max="1" width="6.77734375" style="36" customWidth="1"/>
    <col min="2" max="2" width="47.109375" style="50" customWidth="1"/>
    <col min="3" max="3" width="16.33203125" style="36" customWidth="1"/>
    <col min="4" max="4" width="47" style="36" customWidth="1"/>
    <col min="5" max="5" width="16.33203125" style="36" customWidth="1"/>
    <col min="6" max="6" width="4.77734375" style="36" customWidth="1"/>
    <col min="7" max="16384" width="9.33203125" style="36"/>
  </cols>
  <sheetData>
    <row r="1" spans="1:6" ht="31.2" x14ac:dyDescent="0.25">
      <c r="B1" s="132" t="s">
        <v>105</v>
      </c>
      <c r="C1" s="133"/>
      <c r="D1" s="133"/>
      <c r="E1" s="133"/>
      <c r="F1" s="264" t="s">
        <v>328</v>
      </c>
    </row>
    <row r="2" spans="1:6" ht="14.4" thickBot="1" x14ac:dyDescent="0.3">
      <c r="E2" s="134" t="s">
        <v>44</v>
      </c>
      <c r="F2" s="264"/>
    </row>
    <row r="3" spans="1:6" ht="13.8" thickBot="1" x14ac:dyDescent="0.3">
      <c r="A3" s="265" t="s">
        <v>47</v>
      </c>
      <c r="B3" s="135" t="s">
        <v>37</v>
      </c>
      <c r="C3" s="136"/>
      <c r="D3" s="135" t="s">
        <v>41</v>
      </c>
      <c r="E3" s="137"/>
      <c r="F3" s="264"/>
    </row>
    <row r="4" spans="1:6" s="138" customFormat="1" ht="23.4" thickBot="1" x14ac:dyDescent="0.3">
      <c r="A4" s="266"/>
      <c r="B4" s="51" t="s">
        <v>45</v>
      </c>
      <c r="C4" s="52" t="s">
        <v>326</v>
      </c>
      <c r="D4" s="51" t="s">
        <v>45</v>
      </c>
      <c r="E4" s="35" t="s">
        <v>326</v>
      </c>
      <c r="F4" s="264"/>
    </row>
    <row r="5" spans="1:6" s="138" customFormat="1" ht="13.8" thickBot="1" x14ac:dyDescent="0.3">
      <c r="A5" s="139">
        <v>1</v>
      </c>
      <c r="B5" s="140">
        <v>2</v>
      </c>
      <c r="C5" s="141">
        <v>3</v>
      </c>
      <c r="D5" s="140">
        <v>4</v>
      </c>
      <c r="E5" s="142">
        <v>5</v>
      </c>
      <c r="F5" s="264"/>
    </row>
    <row r="6" spans="1:6" ht="12.9" customHeight="1" x14ac:dyDescent="0.25">
      <c r="A6" s="144" t="s">
        <v>4</v>
      </c>
      <c r="B6" s="145" t="s">
        <v>300</v>
      </c>
      <c r="C6" s="121">
        <v>1975</v>
      </c>
      <c r="D6" s="145" t="s">
        <v>211</v>
      </c>
      <c r="E6" s="127">
        <v>1204</v>
      </c>
      <c r="F6" s="264"/>
    </row>
    <row r="7" spans="1:6" ht="22.5" customHeight="1" x14ac:dyDescent="0.25">
      <c r="A7" s="146" t="s">
        <v>5</v>
      </c>
      <c r="B7" s="147" t="s">
        <v>274</v>
      </c>
      <c r="C7" s="122"/>
      <c r="D7" s="147" t="s">
        <v>150</v>
      </c>
      <c r="E7" s="128"/>
      <c r="F7" s="264"/>
    </row>
    <row r="8" spans="1:6" ht="12.9" customHeight="1" x14ac:dyDescent="0.25">
      <c r="A8" s="146" t="s">
        <v>6</v>
      </c>
      <c r="B8" s="147" t="s">
        <v>99</v>
      </c>
      <c r="C8" s="122"/>
      <c r="D8" s="147" t="s">
        <v>241</v>
      </c>
      <c r="E8" s="128">
        <v>200</v>
      </c>
      <c r="F8" s="264"/>
    </row>
    <row r="9" spans="1:6" ht="17.25" customHeight="1" x14ac:dyDescent="0.25">
      <c r="A9" s="146" t="s">
        <v>7</v>
      </c>
      <c r="B9" s="147" t="s">
        <v>135</v>
      </c>
      <c r="C9" s="122"/>
      <c r="D9" s="147" t="s">
        <v>281</v>
      </c>
      <c r="E9" s="128"/>
      <c r="F9" s="264"/>
    </row>
    <row r="10" spans="1:6" ht="19.5" customHeight="1" x14ac:dyDescent="0.25">
      <c r="A10" s="146" t="s">
        <v>8</v>
      </c>
      <c r="B10" s="147" t="s">
        <v>177</v>
      </c>
      <c r="C10" s="122"/>
      <c r="D10" s="147" t="s">
        <v>282</v>
      </c>
      <c r="E10" s="128">
        <v>200</v>
      </c>
      <c r="F10" s="264"/>
    </row>
    <row r="11" spans="1:6" ht="12.9" customHeight="1" x14ac:dyDescent="0.25">
      <c r="A11" s="146" t="s">
        <v>9</v>
      </c>
      <c r="B11" s="147" t="s">
        <v>275</v>
      </c>
      <c r="C11" s="123"/>
      <c r="D11" s="163" t="s">
        <v>283</v>
      </c>
      <c r="E11" s="128"/>
      <c r="F11" s="264"/>
    </row>
    <row r="12" spans="1:6" ht="12.9" customHeight="1" x14ac:dyDescent="0.25">
      <c r="A12" s="146" t="s">
        <v>10</v>
      </c>
      <c r="B12" s="147" t="s">
        <v>276</v>
      </c>
      <c r="C12" s="122"/>
      <c r="D12" s="163" t="s">
        <v>214</v>
      </c>
      <c r="E12" s="128"/>
      <c r="F12" s="264"/>
    </row>
    <row r="13" spans="1:6" ht="12.9" customHeight="1" x14ac:dyDescent="0.25">
      <c r="A13" s="146" t="s">
        <v>11</v>
      </c>
      <c r="B13" s="147" t="s">
        <v>279</v>
      </c>
      <c r="C13" s="122"/>
      <c r="D13" s="164" t="s">
        <v>215</v>
      </c>
      <c r="E13" s="128"/>
      <c r="F13" s="264"/>
    </row>
    <row r="14" spans="1:6" ht="12.9" customHeight="1" x14ac:dyDescent="0.25">
      <c r="A14" s="146" t="s">
        <v>12</v>
      </c>
      <c r="B14" s="165" t="s">
        <v>298</v>
      </c>
      <c r="C14" s="123"/>
      <c r="D14" s="163" t="s">
        <v>284</v>
      </c>
      <c r="E14" s="128"/>
      <c r="F14" s="264"/>
    </row>
    <row r="15" spans="1:6" ht="22.5" customHeight="1" x14ac:dyDescent="0.25">
      <c r="A15" s="146" t="s">
        <v>13</v>
      </c>
      <c r="B15" s="147" t="s">
        <v>277</v>
      </c>
      <c r="C15" s="123"/>
      <c r="D15" s="163" t="s">
        <v>285</v>
      </c>
      <c r="E15" s="128"/>
      <c r="F15" s="264"/>
    </row>
    <row r="16" spans="1:6" ht="12.9" customHeight="1" x14ac:dyDescent="0.25">
      <c r="A16" s="146" t="s">
        <v>14</v>
      </c>
      <c r="B16" s="147" t="s">
        <v>278</v>
      </c>
      <c r="C16" s="128"/>
      <c r="D16" s="147" t="s">
        <v>36</v>
      </c>
      <c r="E16" s="128"/>
      <c r="F16" s="264"/>
    </row>
    <row r="17" spans="1:6" ht="12.9" customHeight="1" thickBot="1" x14ac:dyDescent="0.3">
      <c r="A17" s="199" t="s">
        <v>15</v>
      </c>
      <c r="B17" s="200"/>
      <c r="C17" s="201"/>
      <c r="D17" s="200" t="s">
        <v>0</v>
      </c>
      <c r="E17" s="175"/>
      <c r="F17" s="264"/>
    </row>
    <row r="18" spans="1:6" ht="15.9" customHeight="1" thickBot="1" x14ac:dyDescent="0.3">
      <c r="A18" s="150" t="s">
        <v>16</v>
      </c>
      <c r="B18" s="44" t="s">
        <v>93</v>
      </c>
      <c r="C18" s="125">
        <f>+C6+C7+C8+C9+C10+C11+C12+C13+C15+C16+C17</f>
        <v>1975</v>
      </c>
      <c r="D18" s="44" t="s">
        <v>94</v>
      </c>
      <c r="E18" s="130">
        <f>+E6+E7+E8+E16+E17</f>
        <v>1404</v>
      </c>
      <c r="F18" s="264"/>
    </row>
    <row r="19" spans="1:6" ht="12.9" customHeight="1" x14ac:dyDescent="0.25">
      <c r="A19" s="166" t="s">
        <v>17</v>
      </c>
      <c r="B19" s="167" t="s">
        <v>297</v>
      </c>
      <c r="C19" s="174">
        <f>+C20+C21+C22+C23+C24</f>
        <v>0</v>
      </c>
      <c r="D19" s="154" t="s">
        <v>159</v>
      </c>
      <c r="E19" s="38"/>
      <c r="F19" s="264"/>
    </row>
    <row r="20" spans="1:6" ht="12.9" customHeight="1" x14ac:dyDescent="0.25">
      <c r="A20" s="146" t="s">
        <v>18</v>
      </c>
      <c r="B20" s="168" t="s">
        <v>286</v>
      </c>
      <c r="C20" s="39"/>
      <c r="D20" s="154" t="s">
        <v>163</v>
      </c>
      <c r="E20" s="40"/>
      <c r="F20" s="264"/>
    </row>
    <row r="21" spans="1:6" ht="12.9" customHeight="1" x14ac:dyDescent="0.25">
      <c r="A21" s="166" t="s">
        <v>19</v>
      </c>
      <c r="B21" s="168" t="s">
        <v>287</v>
      </c>
      <c r="C21" s="39"/>
      <c r="D21" s="154" t="s">
        <v>101</v>
      </c>
      <c r="E21" s="40"/>
      <c r="F21" s="264"/>
    </row>
    <row r="22" spans="1:6" ht="12.9" customHeight="1" x14ac:dyDescent="0.25">
      <c r="A22" s="146" t="s">
        <v>20</v>
      </c>
      <c r="B22" s="168" t="s">
        <v>288</v>
      </c>
      <c r="C22" s="39"/>
      <c r="D22" s="154" t="s">
        <v>102</v>
      </c>
      <c r="E22" s="40"/>
      <c r="F22" s="264"/>
    </row>
    <row r="23" spans="1:6" ht="12.9" customHeight="1" x14ac:dyDescent="0.25">
      <c r="A23" s="166" t="s">
        <v>21</v>
      </c>
      <c r="B23" s="168" t="s">
        <v>289</v>
      </c>
      <c r="C23" s="39"/>
      <c r="D23" s="152" t="s">
        <v>260</v>
      </c>
      <c r="E23" s="40"/>
      <c r="F23" s="264"/>
    </row>
    <row r="24" spans="1:6" ht="12.9" customHeight="1" x14ac:dyDescent="0.25">
      <c r="A24" s="146" t="s">
        <v>22</v>
      </c>
      <c r="B24" s="169" t="s">
        <v>290</v>
      </c>
      <c r="C24" s="39"/>
      <c r="D24" s="154" t="s">
        <v>164</v>
      </c>
      <c r="E24" s="40"/>
      <c r="F24" s="264"/>
    </row>
    <row r="25" spans="1:6" ht="12.9" customHeight="1" x14ac:dyDescent="0.25">
      <c r="A25" s="166" t="s">
        <v>23</v>
      </c>
      <c r="B25" s="170" t="s">
        <v>291</v>
      </c>
      <c r="C25" s="156">
        <f>+C26+C27+C28+C29+C30</f>
        <v>0</v>
      </c>
      <c r="D25" s="171" t="s">
        <v>162</v>
      </c>
      <c r="E25" s="40"/>
      <c r="F25" s="264"/>
    </row>
    <row r="26" spans="1:6" ht="12.9" customHeight="1" x14ac:dyDescent="0.25">
      <c r="A26" s="146" t="s">
        <v>24</v>
      </c>
      <c r="B26" s="169" t="s">
        <v>292</v>
      </c>
      <c r="C26" s="39"/>
      <c r="D26" s="171" t="s">
        <v>299</v>
      </c>
      <c r="E26" s="40"/>
      <c r="F26" s="264"/>
    </row>
    <row r="27" spans="1:6" ht="12.9" customHeight="1" x14ac:dyDescent="0.25">
      <c r="A27" s="166" t="s">
        <v>25</v>
      </c>
      <c r="B27" s="169" t="s">
        <v>293</v>
      </c>
      <c r="C27" s="39"/>
      <c r="D27" s="162"/>
      <c r="E27" s="40"/>
      <c r="F27" s="264"/>
    </row>
    <row r="28" spans="1:6" ht="12.9" customHeight="1" x14ac:dyDescent="0.25">
      <c r="A28" s="146" t="s">
        <v>26</v>
      </c>
      <c r="B28" s="168" t="s">
        <v>294</v>
      </c>
      <c r="C28" s="39"/>
      <c r="D28" s="41"/>
      <c r="E28" s="40"/>
      <c r="F28" s="264"/>
    </row>
    <row r="29" spans="1:6" ht="12.9" customHeight="1" x14ac:dyDescent="0.25">
      <c r="A29" s="166" t="s">
        <v>27</v>
      </c>
      <c r="B29" s="172" t="s">
        <v>295</v>
      </c>
      <c r="C29" s="39"/>
      <c r="D29" s="34"/>
      <c r="E29" s="40"/>
      <c r="F29" s="264"/>
    </row>
    <row r="30" spans="1:6" ht="12.9" customHeight="1" thickBot="1" x14ac:dyDescent="0.3">
      <c r="A30" s="146" t="s">
        <v>28</v>
      </c>
      <c r="B30" s="173" t="s">
        <v>296</v>
      </c>
      <c r="C30" s="39"/>
      <c r="D30" s="41"/>
      <c r="E30" s="40"/>
      <c r="F30" s="264"/>
    </row>
    <row r="31" spans="1:6" ht="21.75" customHeight="1" thickBot="1" x14ac:dyDescent="0.3">
      <c r="A31" s="150" t="s">
        <v>29</v>
      </c>
      <c r="B31" s="44" t="s">
        <v>317</v>
      </c>
      <c r="C31" s="125">
        <f>+C19+C25</f>
        <v>0</v>
      </c>
      <c r="D31" s="44" t="s">
        <v>318</v>
      </c>
      <c r="E31" s="130">
        <f>SUM(E19:E30)</f>
        <v>0</v>
      </c>
      <c r="F31" s="264"/>
    </row>
    <row r="32" spans="1:6" ht="18" customHeight="1" thickBot="1" x14ac:dyDescent="0.3">
      <c r="A32" s="150" t="s">
        <v>30</v>
      </c>
      <c r="B32" s="157" t="s">
        <v>315</v>
      </c>
      <c r="C32" s="125">
        <f>+C18+C31</f>
        <v>1975</v>
      </c>
      <c r="D32" s="157" t="s">
        <v>319</v>
      </c>
      <c r="E32" s="130">
        <f>+E18+E31</f>
        <v>1404</v>
      </c>
      <c r="F32" s="264"/>
    </row>
    <row r="33" spans="1:6" ht="18" customHeight="1" thickBot="1" x14ac:dyDescent="0.3">
      <c r="A33" s="150" t="s">
        <v>31</v>
      </c>
      <c r="B33" s="44" t="s">
        <v>256</v>
      </c>
      <c r="C33" s="161"/>
      <c r="D33" s="44" t="s">
        <v>262</v>
      </c>
      <c r="E33" s="160"/>
      <c r="F33" s="264"/>
    </row>
    <row r="34" spans="1:6" ht="13.8" thickBot="1" x14ac:dyDescent="0.3">
      <c r="A34" s="150" t="s">
        <v>32</v>
      </c>
      <c r="B34" s="158" t="s">
        <v>316</v>
      </c>
      <c r="C34" s="159">
        <f>+C32+C33</f>
        <v>1975</v>
      </c>
      <c r="D34" s="158" t="s">
        <v>320</v>
      </c>
      <c r="E34" s="159">
        <f>+E32+E33</f>
        <v>1404</v>
      </c>
      <c r="F34" s="264"/>
    </row>
    <row r="35" spans="1:6" ht="13.8" thickBot="1" x14ac:dyDescent="0.3">
      <c r="A35" s="150" t="s">
        <v>88</v>
      </c>
      <c r="B35" s="158" t="s">
        <v>106</v>
      </c>
      <c r="C35" s="159" t="str">
        <f>IF(C18-E18&lt;0,E18-C18,"-")</f>
        <v>-</v>
      </c>
      <c r="D35" s="158" t="s">
        <v>107</v>
      </c>
      <c r="E35" s="159">
        <f>IF(C18-E18&gt;0,C18-E18,"-")</f>
        <v>571</v>
      </c>
      <c r="F35" s="264"/>
    </row>
    <row r="36" spans="1:6" ht="13.8" thickBot="1" x14ac:dyDescent="0.3">
      <c r="A36" s="150" t="s">
        <v>89</v>
      </c>
      <c r="B36" s="158" t="s">
        <v>264</v>
      </c>
      <c r="C36" s="159" t="str">
        <f>IF(C18+C19-E32&lt;0,E32-(C18+C19),"-")</f>
        <v>-</v>
      </c>
      <c r="D36" s="158" t="s">
        <v>265</v>
      </c>
      <c r="E36" s="159">
        <f>IF(C18+C19-E32&gt;0,C18+C19-E32,"-")</f>
        <v>571</v>
      </c>
      <c r="F36" s="264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1.sz.mell.</vt:lpstr>
      <vt:lpstr>2.1.sz.mell  </vt:lpstr>
      <vt:lpstr>2.2.sz.mell  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2017-05-24T07:32:09Z</cp:lastPrinted>
  <dcterms:created xsi:type="dcterms:W3CDTF">1999-10-30T10:30:45Z</dcterms:created>
  <dcterms:modified xsi:type="dcterms:W3CDTF">2017-05-24T10:51:31Z</dcterms:modified>
</cp:coreProperties>
</file>