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320" windowHeight="7935" activeTab="2"/>
  </bookViews>
  <sheets>
    <sheet name="I.Kiemelt rovatrend" sheetId="96" r:id="rId1"/>
    <sheet name="1.Bevételek" sheetId="97" r:id="rId2"/>
    <sheet name="2.Kiadások" sheetId="104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Database">#REF!</definedName>
    <definedName name="css">#REF!</definedName>
    <definedName name="css_k">[3]Családsegítés!$C$27:$C$86</definedName>
    <definedName name="css_k_">#REF!</definedName>
    <definedName name="FEJ">#REF!</definedName>
    <definedName name="FGL" localSheetId="1">[4]flag_1!#REF!</definedName>
    <definedName name="FGL">[4]flag_1!#REF!</definedName>
    <definedName name="_fgl1" localSheetId="1">[4]flag_1!#REF!</definedName>
    <definedName name="_fgl1">[4]flag_1!#REF!</definedName>
    <definedName name="FLAG" localSheetId="1">[4]flag_1!#REF!</definedName>
    <definedName name="FLAG">[4]flag_1!#REF!</definedName>
    <definedName name="flag1" localSheetId="1">[4]flag_1!#REF!</definedName>
    <definedName name="flag1">[4]flag_1!#REF!</definedName>
    <definedName name="gyj">#REF!</definedName>
    <definedName name="gyj_k">[3]Gyermekjóléti!$C$27:$C$86</definedName>
    <definedName name="gyj_k_">#REF!</definedName>
    <definedName name="K_LSZA_BECS_1">#REF!</definedName>
    <definedName name="kjz">#REF!</definedName>
    <definedName name="kjz_k">[3]körjegyzőség!$C$9:$C$28</definedName>
    <definedName name="kjz_k_">#REF!</definedName>
    <definedName name="KSH_R">#REF!</definedName>
    <definedName name="_KSZ1" localSheetId="1">[4]flag_1!#REF!</definedName>
    <definedName name="_KSZ1">[4]flag_1!#REF!</definedName>
    <definedName name="_ksz11" localSheetId="1">[4]flag_1!#REF!</definedName>
    <definedName name="_ksz11">[4]flag_1!#REF!</definedName>
    <definedName name="nev_c">#REF!</definedName>
    <definedName name="nev_g">#REF!</definedName>
    <definedName name="nev_k">#REF!</definedName>
    <definedName name="_xlnm.Print_Titles" localSheetId="1">'1.Bevételek'!$A:$O,'1.Bevételek'!$5:$5</definedName>
    <definedName name="_xlnm.Print_Titles" localSheetId="2">'2.Kiadások'!$5:$5</definedName>
    <definedName name="_xlnm.Print_Area" localSheetId="1">'1.Bevételek'!$A$1:$O$93</definedName>
    <definedName name="_xlnm.Print_Area" localSheetId="2">'2.Kiadások'!$A$1:$S$123</definedName>
    <definedName name="_xlnm.Print_Area" localSheetId="0">'I.Kiemelt rovatrend'!$A$1:$I$29</definedName>
    <definedName name="PUK">#REF!</definedName>
    <definedName name="TAM_jogc_feldkod">[5]NATUR_select!$C$16:$D$287</definedName>
    <definedName name="URSZ">#REF!</definedName>
  </definedNames>
  <calcPr calcId="125725" fullCalcOnLoad="1"/>
</workbook>
</file>

<file path=xl/calcChain.xml><?xml version="1.0" encoding="utf-8"?>
<calcChain xmlns="http://schemas.openxmlformats.org/spreadsheetml/2006/main">
  <c r="H6" i="96"/>
  <c r="H7"/>
  <c r="F49" i="104"/>
  <c r="F40"/>
  <c r="G29"/>
  <c r="H29"/>
  <c r="F29"/>
  <c r="H50"/>
  <c r="G32"/>
  <c r="H32"/>
  <c r="F32"/>
  <c r="H19"/>
  <c r="H45"/>
  <c r="H46"/>
  <c r="H47"/>
  <c r="H48"/>
  <c r="H21"/>
  <c r="H22"/>
  <c r="N50"/>
  <c r="N29"/>
  <c r="O50"/>
  <c r="I98"/>
  <c r="J82"/>
  <c r="J49"/>
  <c r="J43"/>
  <c r="J40"/>
  <c r="J32"/>
  <c r="J29"/>
  <c r="J24"/>
  <c r="J23"/>
  <c r="J19"/>
  <c r="H16" i="96"/>
  <c r="H14"/>
  <c r="H13"/>
  <c r="H12"/>
  <c r="H11"/>
  <c r="H10"/>
  <c r="H27"/>
  <c r="H26"/>
  <c r="H24"/>
  <c r="H23"/>
  <c r="H22"/>
  <c r="H21"/>
  <c r="H20"/>
  <c r="H19"/>
  <c r="H18"/>
  <c r="G27"/>
  <c r="G26"/>
  <c r="G24"/>
  <c r="G23"/>
  <c r="G22"/>
  <c r="G21"/>
  <c r="G20"/>
  <c r="G19"/>
  <c r="G25" s="1"/>
  <c r="G28" s="1"/>
  <c r="G18"/>
  <c r="F27"/>
  <c r="I27" s="1"/>
  <c r="F26"/>
  <c r="I26" s="1"/>
  <c r="F24"/>
  <c r="I24" s="1"/>
  <c r="F23"/>
  <c r="I23" s="1"/>
  <c r="F22"/>
  <c r="I22" s="1"/>
  <c r="F21"/>
  <c r="I21" s="1"/>
  <c r="F20"/>
  <c r="I20" s="1"/>
  <c r="F19"/>
  <c r="I19" s="1"/>
  <c r="F18"/>
  <c r="F25" s="1"/>
  <c r="G13"/>
  <c r="G7"/>
  <c r="G16"/>
  <c r="G14"/>
  <c r="G12"/>
  <c r="G11"/>
  <c r="G10"/>
  <c r="G9"/>
  <c r="F14"/>
  <c r="I14" s="1"/>
  <c r="R7" i="104"/>
  <c r="R9"/>
  <c r="R10"/>
  <c r="R11"/>
  <c r="R13"/>
  <c r="R14"/>
  <c r="R15"/>
  <c r="R17"/>
  <c r="R21"/>
  <c r="R28"/>
  <c r="R34"/>
  <c r="R41"/>
  <c r="R42"/>
  <c r="R45"/>
  <c r="R46"/>
  <c r="R47"/>
  <c r="R48"/>
  <c r="R51"/>
  <c r="R52"/>
  <c r="R53"/>
  <c r="R54"/>
  <c r="R55"/>
  <c r="R56"/>
  <c r="R57"/>
  <c r="R60"/>
  <c r="R62"/>
  <c r="R63"/>
  <c r="R64"/>
  <c r="R65"/>
  <c r="R66"/>
  <c r="R67"/>
  <c r="R68"/>
  <c r="R69"/>
  <c r="R72"/>
  <c r="R79"/>
  <c r="R80"/>
  <c r="R84"/>
  <c r="R88"/>
  <c r="R89"/>
  <c r="R90"/>
  <c r="R91"/>
  <c r="R92"/>
  <c r="R93"/>
  <c r="R94"/>
  <c r="R95"/>
  <c r="R96"/>
  <c r="R99"/>
  <c r="R100"/>
  <c r="R101"/>
  <c r="R102"/>
  <c r="R103"/>
  <c r="R104"/>
  <c r="R105"/>
  <c r="R106"/>
  <c r="R108"/>
  <c r="R111"/>
  <c r="R112"/>
  <c r="R115"/>
  <c r="R116"/>
  <c r="R117"/>
  <c r="R118"/>
  <c r="R119"/>
  <c r="R120"/>
  <c r="H6"/>
  <c r="N97"/>
  <c r="O96"/>
  <c r="P96"/>
  <c r="N96"/>
  <c r="O87"/>
  <c r="N87"/>
  <c r="O82"/>
  <c r="N82"/>
  <c r="O73"/>
  <c r="N73"/>
  <c r="O59"/>
  <c r="N59"/>
  <c r="P59"/>
  <c r="O49"/>
  <c r="N49"/>
  <c r="P49"/>
  <c r="O43"/>
  <c r="O40"/>
  <c r="N40"/>
  <c r="P40"/>
  <c r="O23"/>
  <c r="N23"/>
  <c r="O19"/>
  <c r="N19"/>
  <c r="P7"/>
  <c r="P8"/>
  <c r="P9"/>
  <c r="P10"/>
  <c r="P11"/>
  <c r="P12"/>
  <c r="P13"/>
  <c r="P14"/>
  <c r="P15"/>
  <c r="P16"/>
  <c r="R16"/>
  <c r="P17"/>
  <c r="P18"/>
  <c r="P20"/>
  <c r="P21"/>
  <c r="P22"/>
  <c r="P25"/>
  <c r="P26"/>
  <c r="P27"/>
  <c r="P28"/>
  <c r="P30"/>
  <c r="P31"/>
  <c r="P33"/>
  <c r="P34"/>
  <c r="P35"/>
  <c r="R35"/>
  <c r="P36"/>
  <c r="P37"/>
  <c r="P38"/>
  <c r="R38"/>
  <c r="P39"/>
  <c r="P41"/>
  <c r="P42"/>
  <c r="P44"/>
  <c r="P45"/>
  <c r="P46"/>
  <c r="P47"/>
  <c r="P48"/>
  <c r="P51"/>
  <c r="P52"/>
  <c r="P53"/>
  <c r="P54"/>
  <c r="P55"/>
  <c r="P56"/>
  <c r="P57"/>
  <c r="P58"/>
  <c r="P60"/>
  <c r="P61"/>
  <c r="P62"/>
  <c r="P63"/>
  <c r="P64"/>
  <c r="P65"/>
  <c r="P66"/>
  <c r="P67"/>
  <c r="P68"/>
  <c r="P69"/>
  <c r="P70"/>
  <c r="P71"/>
  <c r="P72"/>
  <c r="P73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7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6"/>
  <c r="H120"/>
  <c r="G121"/>
  <c r="H116"/>
  <c r="H117"/>
  <c r="H118"/>
  <c r="H119"/>
  <c r="H115"/>
  <c r="G119"/>
  <c r="F119"/>
  <c r="H112"/>
  <c r="H113"/>
  <c r="R113"/>
  <c r="H111"/>
  <c r="G114"/>
  <c r="H109"/>
  <c r="H110"/>
  <c r="H108"/>
  <c r="G110"/>
  <c r="F110"/>
  <c r="C114"/>
  <c r="C121"/>
  <c r="C122"/>
  <c r="H104"/>
  <c r="H105"/>
  <c r="H106"/>
  <c r="H103"/>
  <c r="H107"/>
  <c r="R107"/>
  <c r="G107"/>
  <c r="F107"/>
  <c r="H100"/>
  <c r="H101"/>
  <c r="H99"/>
  <c r="G102"/>
  <c r="F102"/>
  <c r="G97"/>
  <c r="H89"/>
  <c r="H90"/>
  <c r="H91"/>
  <c r="H92"/>
  <c r="H93"/>
  <c r="H94"/>
  <c r="H95"/>
  <c r="H88"/>
  <c r="H96"/>
  <c r="G96"/>
  <c r="F96"/>
  <c r="H84"/>
  <c r="H85"/>
  <c r="R85"/>
  <c r="H86"/>
  <c r="R86"/>
  <c r="H83"/>
  <c r="R83"/>
  <c r="G87"/>
  <c r="F87"/>
  <c r="H76"/>
  <c r="R76"/>
  <c r="H77"/>
  <c r="R77"/>
  <c r="H78"/>
  <c r="R78"/>
  <c r="H79"/>
  <c r="H80"/>
  <c r="H81"/>
  <c r="R81"/>
  <c r="H75"/>
  <c r="R75"/>
  <c r="G82"/>
  <c r="F82"/>
  <c r="H61"/>
  <c r="R61"/>
  <c r="H62"/>
  <c r="H63"/>
  <c r="H64"/>
  <c r="H65"/>
  <c r="H66"/>
  <c r="H67"/>
  <c r="H68"/>
  <c r="H69"/>
  <c r="H70"/>
  <c r="R70"/>
  <c r="H71"/>
  <c r="R71"/>
  <c r="H72"/>
  <c r="H60"/>
  <c r="G73"/>
  <c r="F73"/>
  <c r="H52"/>
  <c r="H53"/>
  <c r="H54"/>
  <c r="H55"/>
  <c r="H56"/>
  <c r="H57"/>
  <c r="H58"/>
  <c r="H59"/>
  <c r="F9" i="96"/>
  <c r="I9" s="1"/>
  <c r="H51" i="104"/>
  <c r="G59"/>
  <c r="F59"/>
  <c r="G50"/>
  <c r="H44"/>
  <c r="G49"/>
  <c r="H41"/>
  <c r="H43"/>
  <c r="G43"/>
  <c r="F43"/>
  <c r="H34"/>
  <c r="H35"/>
  <c r="H36"/>
  <c r="H37"/>
  <c r="R37"/>
  <c r="H38"/>
  <c r="H39"/>
  <c r="H33"/>
  <c r="R33"/>
  <c r="G40"/>
  <c r="H31"/>
  <c r="H30"/>
  <c r="H26"/>
  <c r="H27"/>
  <c r="R27"/>
  <c r="H25"/>
  <c r="G24"/>
  <c r="H20"/>
  <c r="H23"/>
  <c r="H24"/>
  <c r="G23"/>
  <c r="F23"/>
  <c r="G19"/>
  <c r="H7"/>
  <c r="H8"/>
  <c r="H9"/>
  <c r="H10"/>
  <c r="H11"/>
  <c r="H12"/>
  <c r="H13"/>
  <c r="H14"/>
  <c r="H15"/>
  <c r="H16"/>
  <c r="H17"/>
  <c r="H18"/>
  <c r="F19"/>
  <c r="M91" i="97"/>
  <c r="M92"/>
  <c r="N91"/>
  <c r="N92"/>
  <c r="L64"/>
  <c r="L84"/>
  <c r="L91"/>
  <c r="L92"/>
  <c r="G91"/>
  <c r="G92"/>
  <c r="F18"/>
  <c r="F55"/>
  <c r="H55"/>
  <c r="P55"/>
  <c r="F49"/>
  <c r="F12"/>
  <c r="F73"/>
  <c r="H73"/>
  <c r="P73"/>
  <c r="F78"/>
  <c r="F84"/>
  <c r="F59"/>
  <c r="H59"/>
  <c r="P59"/>
  <c r="F36"/>
  <c r="F38"/>
  <c r="H38"/>
  <c r="P38"/>
  <c r="H49"/>
  <c r="P49"/>
  <c r="H25"/>
  <c r="H26"/>
  <c r="H27"/>
  <c r="H28"/>
  <c r="H29"/>
  <c r="H30"/>
  <c r="H31"/>
  <c r="P31"/>
  <c r="H32"/>
  <c r="H33"/>
  <c r="H34"/>
  <c r="P34"/>
  <c r="H35"/>
  <c r="P35"/>
  <c r="H37"/>
  <c r="P37"/>
  <c r="H39"/>
  <c r="P39"/>
  <c r="H40"/>
  <c r="P40"/>
  <c r="H41"/>
  <c r="P41"/>
  <c r="H42"/>
  <c r="P42"/>
  <c r="H43"/>
  <c r="P43"/>
  <c r="H44"/>
  <c r="P44"/>
  <c r="H45"/>
  <c r="P45"/>
  <c r="H46"/>
  <c r="P46"/>
  <c r="H47"/>
  <c r="P47"/>
  <c r="H48"/>
  <c r="P48"/>
  <c r="H50"/>
  <c r="H51"/>
  <c r="P51"/>
  <c r="H52"/>
  <c r="H53"/>
  <c r="H54"/>
  <c r="H56"/>
  <c r="H57"/>
  <c r="H58"/>
  <c r="P58"/>
  <c r="H60"/>
  <c r="H61"/>
  <c r="H62"/>
  <c r="H63"/>
  <c r="H65"/>
  <c r="H66"/>
  <c r="H67"/>
  <c r="H68"/>
  <c r="H69"/>
  <c r="P69"/>
  <c r="H70"/>
  <c r="H71"/>
  <c r="H72"/>
  <c r="H74"/>
  <c r="P74"/>
  <c r="H75"/>
  <c r="H76"/>
  <c r="H77"/>
  <c r="H79"/>
  <c r="P79"/>
  <c r="H80"/>
  <c r="H81"/>
  <c r="P81"/>
  <c r="H82"/>
  <c r="H83"/>
  <c r="H85"/>
  <c r="H86"/>
  <c r="H87"/>
  <c r="H88"/>
  <c r="H89"/>
  <c r="H90"/>
  <c r="H19"/>
  <c r="H20"/>
  <c r="H21"/>
  <c r="P21"/>
  <c r="H22"/>
  <c r="H23"/>
  <c r="H24"/>
  <c r="P24"/>
  <c r="H13"/>
  <c r="H14"/>
  <c r="H15"/>
  <c r="H16"/>
  <c r="H17"/>
  <c r="P17"/>
  <c r="H7"/>
  <c r="P7"/>
  <c r="H8"/>
  <c r="P8"/>
  <c r="H9"/>
  <c r="P9"/>
  <c r="H10"/>
  <c r="P10"/>
  <c r="H11"/>
  <c r="P11"/>
  <c r="H6"/>
  <c r="P6"/>
  <c r="J78"/>
  <c r="J84"/>
  <c r="J91"/>
  <c r="I59"/>
  <c r="J59"/>
  <c r="J49"/>
  <c r="J64"/>
  <c r="Q88" i="104"/>
  <c r="Q89"/>
  <c r="Q90"/>
  <c r="Q91"/>
  <c r="Q92"/>
  <c r="Q93"/>
  <c r="Q94"/>
  <c r="Q95"/>
  <c r="Q96"/>
  <c r="Q62"/>
  <c r="Q63"/>
  <c r="Q64"/>
  <c r="Q66"/>
  <c r="Q67"/>
  <c r="Q68"/>
  <c r="Q69"/>
  <c r="E60"/>
  <c r="Q60"/>
  <c r="E61"/>
  <c r="Q61"/>
  <c r="Q35"/>
  <c r="O45" i="97"/>
  <c r="O47"/>
  <c r="Q120" i="104"/>
  <c r="E113"/>
  <c r="Q113"/>
  <c r="E109"/>
  <c r="Q109"/>
  <c r="C87"/>
  <c r="E87"/>
  <c r="E86"/>
  <c r="Q86"/>
  <c r="E83"/>
  <c r="Q83"/>
  <c r="I82"/>
  <c r="D82"/>
  <c r="C82"/>
  <c r="E82"/>
  <c r="E81"/>
  <c r="Q81"/>
  <c r="E78"/>
  <c r="Q78"/>
  <c r="Q77"/>
  <c r="Q76"/>
  <c r="E76"/>
  <c r="E75"/>
  <c r="K73"/>
  <c r="D73"/>
  <c r="C73"/>
  <c r="E73"/>
  <c r="Q72"/>
  <c r="E71"/>
  <c r="Q71"/>
  <c r="E70"/>
  <c r="Q65"/>
  <c r="D59"/>
  <c r="C59"/>
  <c r="E59"/>
  <c r="E58"/>
  <c r="Q58"/>
  <c r="Q56"/>
  <c r="Q54"/>
  <c r="K49"/>
  <c r="M49"/>
  <c r="I49"/>
  <c r="D49"/>
  <c r="D50"/>
  <c r="C49"/>
  <c r="E48"/>
  <c r="Q48"/>
  <c r="E45"/>
  <c r="Q45"/>
  <c r="M44"/>
  <c r="E44"/>
  <c r="E49"/>
  <c r="Q49"/>
  <c r="K43"/>
  <c r="M43"/>
  <c r="I43"/>
  <c r="C43"/>
  <c r="E43"/>
  <c r="Q43"/>
  <c r="M41"/>
  <c r="Q41"/>
  <c r="E41"/>
  <c r="K40"/>
  <c r="M40"/>
  <c r="I40"/>
  <c r="D40"/>
  <c r="C40"/>
  <c r="Q39"/>
  <c r="M39"/>
  <c r="E39"/>
  <c r="M38"/>
  <c r="Q38"/>
  <c r="E38"/>
  <c r="E37"/>
  <c r="M36"/>
  <c r="Q36"/>
  <c r="E36"/>
  <c r="E35"/>
  <c r="E34"/>
  <c r="Q34"/>
  <c r="E33"/>
  <c r="E40"/>
  <c r="K32"/>
  <c r="M32"/>
  <c r="Q32"/>
  <c r="I32"/>
  <c r="C32"/>
  <c r="E32"/>
  <c r="M31"/>
  <c r="E31"/>
  <c r="Q31"/>
  <c r="Q30"/>
  <c r="M30"/>
  <c r="E30"/>
  <c r="K29"/>
  <c r="K50"/>
  <c r="M50"/>
  <c r="D8" i="96"/>
  <c r="I29" i="104"/>
  <c r="I50"/>
  <c r="C8" i="96"/>
  <c r="C29" i="104"/>
  <c r="C50"/>
  <c r="E28"/>
  <c r="M27"/>
  <c r="E27"/>
  <c r="Q27"/>
  <c r="M26"/>
  <c r="E26"/>
  <c r="Q26"/>
  <c r="Q25"/>
  <c r="M25"/>
  <c r="E25"/>
  <c r="K23"/>
  <c r="I23"/>
  <c r="D23"/>
  <c r="C23"/>
  <c r="E22"/>
  <c r="Q22"/>
  <c r="E21"/>
  <c r="Q21"/>
  <c r="Q20"/>
  <c r="L19"/>
  <c r="L24"/>
  <c r="K19"/>
  <c r="K24"/>
  <c r="I19"/>
  <c r="I24"/>
  <c r="D19"/>
  <c r="D24"/>
  <c r="C19"/>
  <c r="C24"/>
  <c r="M18"/>
  <c r="Q18"/>
  <c r="E18"/>
  <c r="M17"/>
  <c r="E17"/>
  <c r="M16"/>
  <c r="E16"/>
  <c r="M15"/>
  <c r="E15"/>
  <c r="Q15"/>
  <c r="M14"/>
  <c r="E14"/>
  <c r="Q14"/>
  <c r="M13"/>
  <c r="E13"/>
  <c r="M12"/>
  <c r="E12"/>
  <c r="Q12"/>
  <c r="M11"/>
  <c r="E11"/>
  <c r="M10"/>
  <c r="E10"/>
  <c r="M9"/>
  <c r="E9"/>
  <c r="M8"/>
  <c r="E8"/>
  <c r="Q8"/>
  <c r="M7"/>
  <c r="E7"/>
  <c r="Q7"/>
  <c r="M6"/>
  <c r="Q6"/>
  <c r="E6"/>
  <c r="E91" i="97"/>
  <c r="O81"/>
  <c r="K78"/>
  <c r="K84"/>
  <c r="I78"/>
  <c r="C78"/>
  <c r="C84"/>
  <c r="E74"/>
  <c r="O74"/>
  <c r="C63"/>
  <c r="C59"/>
  <c r="C55"/>
  <c r="E55"/>
  <c r="E51"/>
  <c r="O51"/>
  <c r="K49"/>
  <c r="D21" i="96"/>
  <c r="I49" i="97"/>
  <c r="C21" i="96"/>
  <c r="C25"/>
  <c r="C49" i="97"/>
  <c r="E49"/>
  <c r="E46"/>
  <c r="O46"/>
  <c r="E44"/>
  <c r="O44"/>
  <c r="E43"/>
  <c r="O43"/>
  <c r="E42"/>
  <c r="O42"/>
  <c r="E41"/>
  <c r="E40"/>
  <c r="O40"/>
  <c r="E39"/>
  <c r="O39"/>
  <c r="E37"/>
  <c r="O37"/>
  <c r="C36"/>
  <c r="C38"/>
  <c r="E38"/>
  <c r="E34"/>
  <c r="O34"/>
  <c r="E31"/>
  <c r="O31"/>
  <c r="C24"/>
  <c r="E24"/>
  <c r="E21"/>
  <c r="O21"/>
  <c r="E17"/>
  <c r="O17"/>
  <c r="C12"/>
  <c r="C18"/>
  <c r="E11"/>
  <c r="O11"/>
  <c r="E10"/>
  <c r="E9"/>
  <c r="O9"/>
  <c r="E8"/>
  <c r="O8"/>
  <c r="E7"/>
  <c r="O7"/>
  <c r="E6"/>
  <c r="O6"/>
  <c r="C27" i="96"/>
  <c r="B26"/>
  <c r="E26" s="1"/>
  <c r="B24"/>
  <c r="E24" s="1"/>
  <c r="B23"/>
  <c r="E23"/>
  <c r="D18"/>
  <c r="E14"/>
  <c r="C12"/>
  <c r="B11"/>
  <c r="E11" s="1"/>
  <c r="C10"/>
  <c r="D7"/>
  <c r="E7"/>
  <c r="C7"/>
  <c r="B7"/>
  <c r="D74" i="104"/>
  <c r="D98"/>
  <c r="D122"/>
  <c r="L74"/>
  <c r="L98"/>
  <c r="L122"/>
  <c r="C98"/>
  <c r="Q40"/>
  <c r="K74"/>
  <c r="M74"/>
  <c r="Q74"/>
  <c r="K98"/>
  <c r="K122"/>
  <c r="M24"/>
  <c r="E19"/>
  <c r="M19"/>
  <c r="E29"/>
  <c r="I74"/>
  <c r="I64" i="97"/>
  <c r="Q33" i="104"/>
  <c r="Q44"/>
  <c r="E23"/>
  <c r="Q23"/>
  <c r="E50"/>
  <c r="B8" i="96"/>
  <c r="E8"/>
  <c r="Q50" i="104"/>
  <c r="B10" i="96"/>
  <c r="Q73" i="104"/>
  <c r="C74"/>
  <c r="H18" i="97"/>
  <c r="P18"/>
  <c r="H12"/>
  <c r="P12"/>
  <c r="E78"/>
  <c r="B27" i="96"/>
  <c r="E27" s="1"/>
  <c r="D27"/>
  <c r="E36" i="97"/>
  <c r="O36"/>
  <c r="O55"/>
  <c r="B22" i="96"/>
  <c r="E22" s="1"/>
  <c r="K64" i="97"/>
  <c r="I84"/>
  <c r="D25" i="96"/>
  <c r="D28" s="1"/>
  <c r="Q19" i="104"/>
  <c r="E24"/>
  <c r="M98"/>
  <c r="M122"/>
  <c r="D6" i="96"/>
  <c r="Q59" i="104"/>
  <c r="B9" i="96"/>
  <c r="E9"/>
  <c r="Q87" i="104"/>
  <c r="B13" i="96"/>
  <c r="E13"/>
  <c r="C6"/>
  <c r="E6" s="1"/>
  <c r="I122" i="104"/>
  <c r="B12" i="96"/>
  <c r="Q82" i="104"/>
  <c r="M29"/>
  <c r="Q29"/>
  <c r="C97"/>
  <c r="E97"/>
  <c r="Q97"/>
  <c r="O78" i="97"/>
  <c r="I91"/>
  <c r="Q24" i="104"/>
  <c r="Q98"/>
  <c r="B6" i="96"/>
  <c r="E74" i="104"/>
  <c r="E98"/>
  <c r="C26" i="96"/>
  <c r="C28" s="1"/>
  <c r="I92" i="97"/>
  <c r="H25" i="96"/>
  <c r="H28"/>
  <c r="O24" i="97"/>
  <c r="B19" i="96"/>
  <c r="E19"/>
  <c r="B21"/>
  <c r="E21" s="1"/>
  <c r="E25" s="1"/>
  <c r="E28" s="1"/>
  <c r="O49" i="97"/>
  <c r="C64"/>
  <c r="E18"/>
  <c r="J92"/>
  <c r="F64"/>
  <c r="H64"/>
  <c r="O38"/>
  <c r="B20" i="96"/>
  <c r="E20"/>
  <c r="F91" i="97"/>
  <c r="F92"/>
  <c r="H84"/>
  <c r="K91"/>
  <c r="O84"/>
  <c r="E12"/>
  <c r="O12"/>
  <c r="H36"/>
  <c r="P36"/>
  <c r="H78"/>
  <c r="P78"/>
  <c r="P29" i="104"/>
  <c r="P23"/>
  <c r="E114"/>
  <c r="H102"/>
  <c r="E10" i="96"/>
  <c r="D15"/>
  <c r="D17"/>
  <c r="E12"/>
  <c r="B15"/>
  <c r="B18"/>
  <c r="O18" i="97"/>
  <c r="O91"/>
  <c r="D26" i="96"/>
  <c r="K92" i="97"/>
  <c r="C92"/>
  <c r="E92"/>
  <c r="O92"/>
  <c r="E64"/>
  <c r="O64"/>
  <c r="H91"/>
  <c r="P91"/>
  <c r="P84"/>
  <c r="H92"/>
  <c r="P92"/>
  <c r="P64"/>
  <c r="E121" i="104"/>
  <c r="Q114"/>
  <c r="E18" i="96"/>
  <c r="B16"/>
  <c r="E122" i="104"/>
  <c r="Q121"/>
  <c r="Q122"/>
  <c r="E16" i="96"/>
  <c r="B17"/>
  <c r="P43" i="104"/>
  <c r="F50"/>
  <c r="R110"/>
  <c r="H114"/>
  <c r="R114"/>
  <c r="R109"/>
  <c r="F114"/>
  <c r="F121"/>
  <c r="F97"/>
  <c r="H87"/>
  <c r="H82"/>
  <c r="H73"/>
  <c r="G74"/>
  <c r="G98"/>
  <c r="G122"/>
  <c r="I11" i="96"/>
  <c r="R58" i="104"/>
  <c r="R59"/>
  <c r="H49"/>
  <c r="R44"/>
  <c r="R49"/>
  <c r="R39"/>
  <c r="R36"/>
  <c r="H40"/>
  <c r="R40"/>
  <c r="R31"/>
  <c r="R30"/>
  <c r="R26"/>
  <c r="R25"/>
  <c r="F7" i="96"/>
  <c r="I7" s="1"/>
  <c r="R22" i="104"/>
  <c r="R20"/>
  <c r="F24"/>
  <c r="R18"/>
  <c r="R12"/>
  <c r="R8"/>
  <c r="R6"/>
  <c r="H9" i="96"/>
  <c r="R43" i="104"/>
  <c r="O74"/>
  <c r="O98"/>
  <c r="O122"/>
  <c r="P32"/>
  <c r="R23"/>
  <c r="N24"/>
  <c r="P19"/>
  <c r="J50"/>
  <c r="G6" i="96"/>
  <c r="G15" s="1"/>
  <c r="G17" s="1"/>
  <c r="F10"/>
  <c r="I10"/>
  <c r="H74" i="104"/>
  <c r="H121"/>
  <c r="R121"/>
  <c r="F16" i="96"/>
  <c r="I16" s="1"/>
  <c r="R87" i="104"/>
  <c r="F13" i="96"/>
  <c r="I13"/>
  <c r="H97" i="104"/>
  <c r="R97"/>
  <c r="R82"/>
  <c r="F12" i="96"/>
  <c r="I12" s="1"/>
  <c r="R73" i="104"/>
  <c r="F8" i="96"/>
  <c r="R29" i="104"/>
  <c r="F74"/>
  <c r="F98"/>
  <c r="F122"/>
  <c r="R19"/>
  <c r="R32"/>
  <c r="P50"/>
  <c r="N74"/>
  <c r="P74"/>
  <c r="H8" i="96"/>
  <c r="P24" i="104"/>
  <c r="N98"/>
  <c r="J98"/>
  <c r="G8" i="96"/>
  <c r="J74" i="104"/>
  <c r="R24"/>
  <c r="R50"/>
  <c r="H98"/>
  <c r="H122"/>
  <c r="F6" i="96"/>
  <c r="I8"/>
  <c r="H15"/>
  <c r="H17"/>
  <c r="N122" i="104"/>
  <c r="P122"/>
  <c r="P98"/>
  <c r="I6" i="96"/>
  <c r="R122" i="104"/>
  <c r="R74"/>
  <c r="R98"/>
  <c r="F28" i="96" l="1"/>
  <c r="I25"/>
  <c r="I28" s="1"/>
  <c r="F15"/>
  <c r="C15"/>
  <c r="I18"/>
  <c r="B25"/>
  <c r="B28" s="1"/>
  <c r="F17" l="1"/>
  <c r="I15"/>
  <c r="I17" s="1"/>
  <c r="E15"/>
  <c r="E17" s="1"/>
  <c r="C17"/>
</calcChain>
</file>

<file path=xl/sharedStrings.xml><?xml version="1.0" encoding="utf-8"?>
<sst xmlns="http://schemas.openxmlformats.org/spreadsheetml/2006/main" count="498" uniqueCount="453">
  <si>
    <t>Rovat-
szám</t>
  </si>
  <si>
    <t>Összesen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</si>
  <si>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</si>
  <si>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</si>
  <si>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</si>
  <si>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</si>
  <si>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</si>
  <si>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</si>
  <si>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</si>
  <si>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</si>
  <si>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</si>
  <si>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</si>
  <si>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</si>
  <si>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</si>
  <si>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</si>
  <si>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</si>
  <si>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</si>
  <si>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</si>
  <si>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</si>
  <si>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</si>
  <si>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</si>
  <si>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</si>
  <si>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</si>
  <si>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</si>
  <si>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</si>
  <si>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</si>
  <si>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</si>
  <si>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</si>
  <si>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</si>
  <si>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</si>
  <si>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</si>
  <si>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</si>
  <si>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</si>
  <si>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</si>
  <si>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</si>
  <si>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</si>
  <si>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</si>
  <si>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</si>
  <si>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</si>
  <si>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</si>
  <si>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</si>
  <si>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</si>
  <si>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</si>
  <si>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</si>
  <si>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</si>
  <si>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</si>
  <si>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</si>
  <si>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</si>
  <si>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</si>
  <si>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</si>
  <si>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</si>
  <si>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</si>
  <si>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</si>
  <si>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</si>
  <si>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</si>
  <si>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</si>
  <si>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</si>
  <si>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</si>
  <si>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</si>
  <si>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</si>
  <si>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</si>
  <si>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</si>
  <si>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</si>
  <si>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</si>
  <si>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</si>
  <si>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</si>
  <si>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</si>
  <si>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</si>
  <si>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</si>
  <si>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</si>
  <si>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</si>
  <si>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</si>
  <si>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</si>
  <si>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</si>
  <si>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</si>
  <si>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</si>
  <si>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</si>
  <si>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</si>
  <si>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</si>
  <si>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</si>
  <si>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</si>
  <si>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</si>
  <si>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</si>
  <si>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</si>
  <si>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</si>
  <si>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</si>
  <si>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</si>
  <si>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</si>
  <si>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</si>
  <si>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</si>
  <si>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</si>
  <si>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</si>
  <si>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</si>
  <si>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</si>
  <si>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</si>
  <si>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</si>
  <si>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</si>
  <si>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</si>
  <si>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</si>
  <si>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</si>
  <si>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</si>
  <si>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</si>
  <si>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</si>
  <si>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</si>
  <si>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</si>
  <si>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</si>
  <si>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</si>
  <si>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</si>
  <si>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</si>
  <si>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</si>
  <si>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</si>
  <si>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</si>
  <si>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</si>
  <si>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</si>
  <si>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</si>
  <si>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</si>
  <si>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</si>
  <si>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</si>
  <si>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</si>
  <si>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</si>
  <si>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</si>
  <si>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</si>
  <si>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</si>
  <si>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</si>
  <si>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</si>
  <si>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</si>
  <si>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</si>
  <si>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</si>
  <si>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</si>
  <si>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</si>
  <si>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</si>
  <si>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</si>
  <si>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</si>
  <si>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</si>
  <si>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</si>
  <si>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</si>
  <si>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</si>
  <si>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</si>
  <si>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</si>
  <si>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</si>
  <si>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</si>
  <si>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</si>
  <si>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</si>
  <si>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</si>
  <si>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</si>
  <si>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</si>
  <si>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</si>
  <si>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</si>
  <si>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</si>
  <si>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</si>
  <si>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</si>
  <si>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</si>
  <si>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</si>
  <si>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</si>
  <si>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</si>
  <si>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</si>
  <si>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</si>
  <si>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</si>
  <si>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</si>
  <si>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</si>
  <si>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</si>
  <si>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</si>
  <si>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</si>
  <si>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</si>
  <si>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</si>
  <si>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</si>
  <si>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</si>
  <si>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</si>
  <si>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</si>
  <si>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</si>
  <si>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</si>
  <si>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</si>
  <si>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</si>
  <si>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</si>
  <si>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</si>
  <si>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</si>
  <si>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</si>
  <si>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</si>
  <si>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</si>
  <si>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</si>
  <si>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</si>
  <si>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</si>
  <si>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</si>
  <si>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</si>
  <si>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</si>
  <si>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</si>
  <si>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</si>
  <si>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</si>
  <si>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</si>
  <si>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</si>
  <si>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</si>
  <si>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</si>
  <si>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</si>
  <si>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</si>
  <si>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</si>
  <si>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</si>
  <si>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</si>
  <si>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</si>
  <si>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</si>
  <si>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</si>
  <si>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</si>
  <si>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</si>
  <si>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</si>
  <si>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</si>
  <si>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</si>
  <si>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</si>
  <si>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</si>
  <si>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</si>
  <si>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</si>
  <si>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</si>
  <si>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</si>
  <si>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</si>
  <si>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</si>
  <si>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</si>
  <si>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</si>
  <si>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</si>
  <si>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</si>
  <si>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</si>
  <si>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</si>
  <si>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</si>
  <si>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</si>
  <si>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</si>
  <si>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</si>
  <si>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</si>
  <si>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</si>
  <si>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</si>
  <si>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</si>
  <si>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</si>
  <si>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</si>
  <si>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</si>
  <si>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</si>
  <si>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</si>
  <si>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</si>
  <si>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</si>
  <si>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</si>
  <si>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</si>
  <si>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</si>
  <si>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</si>
  <si>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</si>
  <si>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</si>
  <si>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</si>
  <si>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</si>
  <si>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</si>
  <si>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</si>
  <si>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</si>
  <si>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</si>
  <si>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</si>
  <si>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</si>
  <si>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</si>
  <si>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</si>
  <si>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</si>
  <si>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</si>
  <si>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</si>
  <si>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</si>
  <si>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</si>
  <si>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</si>
  <si>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</si>
  <si>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</si>
  <si>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</si>
  <si>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</si>
  <si>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</si>
  <si>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</si>
  <si>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</si>
  <si>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</si>
  <si>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</si>
  <si>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</si>
  <si>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</si>
  <si>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</si>
  <si>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</si>
  <si>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</si>
  <si>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</si>
  <si>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</si>
  <si>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</si>
  <si>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</si>
  <si>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</si>
  <si>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</si>
  <si>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</si>
  <si>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</si>
  <si>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</si>
  <si>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</si>
  <si>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</si>
  <si>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</si>
  <si>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</si>
  <si>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</si>
  <si>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</si>
  <si>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</si>
  <si>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</si>
  <si>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</si>
  <si>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</si>
  <si>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</si>
  <si>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</si>
  <si>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</si>
  <si>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</si>
  <si>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</si>
  <si>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</si>
  <si>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</si>
  <si>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</si>
  <si>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</si>
  <si>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</si>
  <si>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</si>
  <si>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</si>
  <si>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</si>
  <si>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</si>
  <si>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</si>
  <si>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</si>
  <si>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</si>
  <si>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</si>
  <si>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</si>
  <si>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</si>
  <si>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</si>
  <si>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</si>
  <si>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</si>
  <si>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</si>
  <si>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</si>
  <si>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</si>
  <si>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</si>
  <si>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</si>
  <si>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</si>
  <si>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</si>
  <si>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</si>
  <si>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</si>
  <si>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</si>
  <si>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</si>
  <si>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</si>
  <si>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</si>
  <si>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</si>
  <si>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</si>
  <si>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</si>
  <si>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</si>
  <si>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</si>
  <si>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</si>
  <si>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</si>
  <si>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</si>
  <si>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</si>
  <si>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</si>
  <si>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</si>
  <si>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</si>
  <si>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</si>
  <si>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</si>
  <si>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</si>
  <si>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</si>
  <si>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</si>
  <si>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</si>
  <si>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</si>
  <si>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</si>
  <si>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</si>
  <si>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</si>
  <si>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</si>
  <si>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</si>
  <si>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</si>
  <si>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</si>
  <si>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</si>
  <si>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</si>
  <si>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</si>
  <si>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</si>
  <si>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</si>
  <si>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</si>
  <si>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</si>
  <si>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</si>
  <si>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</si>
  <si>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</si>
  <si>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</si>
  <si>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</si>
  <si>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</si>
  <si>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</si>
  <si>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</si>
  <si>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</si>
  <si>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</si>
  <si>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</si>
  <si>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</si>
  <si>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</si>
  <si>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</si>
  <si>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</si>
  <si>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</si>
  <si>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</si>
  <si>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</si>
  <si>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</si>
  <si>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</si>
  <si>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</si>
  <si>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</si>
  <si>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</si>
  <si>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</si>
  <si>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</si>
  <si>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</si>
  <si>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</si>
  <si>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</si>
  <si>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</si>
  <si>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</si>
  <si>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</si>
  <si>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</si>
  <si>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</si>
  <si>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</si>
  <si>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</si>
  <si>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</si>
  <si>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</si>
  <si>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</si>
  <si>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</si>
  <si>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</si>
  <si>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</si>
  <si>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</si>
  <si>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</si>
  <si>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</si>
  <si>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</si>
  <si>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</si>
  <si>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</si>
  <si>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</si>
  <si>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</si>
  <si>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</si>
  <si>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Az egységes rovatrend szerint a kiemelt kiadási és bevételi jogcímek</t>
  </si>
  <si>
    <t>Önkormányzat</t>
  </si>
  <si>
    <t>Nefelejcs óvoda</t>
  </si>
  <si>
    <t>Közös Hivatal</t>
  </si>
  <si>
    <t>K5.1.Ebből tartalék</t>
  </si>
  <si>
    <t>K1-8. Költségvetési kiadások</t>
  </si>
  <si>
    <t>K9. Finanszírozási kiadások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</si>
  <si>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</si>
  <si>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</si>
  <si>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</si>
  <si>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</si>
  <si>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</si>
  <si>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</si>
  <si>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</si>
  <si>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</si>
  <si>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</si>
  <si>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B8.1. Ebből maradvány igénybevétele</t>
  </si>
  <si>
    <t>kötelező feladatok</t>
  </si>
  <si>
    <t>önként vállalt feladatok</t>
  </si>
  <si>
    <t>ÖNKORMÁNYZAT</t>
  </si>
  <si>
    <t>ÖNKORMÁNYZAT ÖSSZESEN</t>
  </si>
  <si>
    <t>KÖZÖS HIVATAL  ÖSSZESEN</t>
  </si>
  <si>
    <t xml:space="preserve"> ÖSSZESEN</t>
  </si>
  <si>
    <t>Működési költségvetés előirányzat csoport</t>
  </si>
  <si>
    <t xml:space="preserve">Felhalmozási költségvetés előirányzat csoport </t>
  </si>
  <si>
    <t>1. melléklet</t>
  </si>
  <si>
    <t>2. melléklet</t>
  </si>
  <si>
    <t>Sopronkövesd község Önkormányzatának,   Nefelejcs Óvodának és Sopronkövesdi Közös Önkormányzat Hivatal  a 2017. évi költségvetése</t>
  </si>
  <si>
    <t xml:space="preserve"> Sopronkövesd Községi Önkormányzat 2017. évi költségvetése</t>
  </si>
  <si>
    <t>KÖZÖS HIVATAL KÖTELEZŐ FELADATOK ÖSSZESEN</t>
  </si>
  <si>
    <r>
      <t xml:space="preserve">Elvonások és befizetések </t>
    </r>
    <r>
      <rPr>
        <b/>
        <sz val="10"/>
        <rFont val="Bookman Old Style"/>
        <family val="1"/>
        <charset val="238"/>
      </rPr>
      <t>(A helyi önkormányzatok törvényi előíráson alapuló befizetései</t>
    </r>
  </si>
  <si>
    <t>Bevételek ( Ft)</t>
  </si>
  <si>
    <t>Módsított előirányzat</t>
  </si>
  <si>
    <t>Eredeti előirányzat</t>
  </si>
  <si>
    <t xml:space="preserve"> NEFELEJCS ÓVODA                 kötelező feladatok</t>
  </si>
  <si>
    <t>Közös hivatal kötelező feladatok</t>
  </si>
  <si>
    <t xml:space="preserve">Közös hivatalállami (államigazgatási) feladatok </t>
  </si>
  <si>
    <t>Módosított előirányzat</t>
  </si>
  <si>
    <t>B410-411</t>
  </si>
  <si>
    <t>B63-65</t>
  </si>
  <si>
    <t>Nefelejcs Óvoda kötelező feladatok</t>
  </si>
  <si>
    <t>K6-K8</t>
  </si>
  <si>
    <t>K1-K5</t>
  </si>
  <si>
    <t>ÖSSZESEN</t>
  </si>
  <si>
    <t>Kiadások ( Ft)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</si>
</sst>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3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0"/>
      <name val="Segoe UI"/>
      <family val="2"/>
      <charset val="238"/>
    </font>
    <font>
      <sz val="10"/>
      <name val="Segoe UI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Old b"/>
      <charset val="238"/>
    </font>
    <font>
      <b/>
      <sz val="8"/>
      <color indexed="8"/>
      <name val="Bookman Old Style"/>
      <family val="1"/>
      <charset val="238"/>
    </font>
    <font>
      <b/>
      <sz val="7.5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sz val="10"/>
      <name val="Tahoma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Old b"/>
      <charset val="238"/>
    </font>
    <font>
      <b/>
      <sz val="11"/>
      <color theme="1"/>
      <name val="Bookman Old Styl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" fillId="0" borderId="0"/>
    <xf numFmtId="0" fontId="22" fillId="0" borderId="0"/>
    <xf numFmtId="0" fontId="33" fillId="0" borderId="0"/>
    <xf numFmtId="0" fontId="23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32" fillId="0" borderId="0"/>
    <xf numFmtId="0" fontId="13" fillId="0" borderId="0"/>
  </cellStyleXfs>
  <cellXfs count="153">
    <xf numFmtId="0" fontId="0" fillId="0" borderId="0" xfId="0"/>
    <xf numFmtId="0" fontId="33" fillId="0" borderId="0" xfId="6"/>
    <xf numFmtId="3" fontId="11" fillId="0" borderId="1" xfId="6" applyNumberFormat="1" applyFont="1" applyBorder="1"/>
    <xf numFmtId="0" fontId="15" fillId="0" borderId="0" xfId="6" applyFont="1"/>
    <xf numFmtId="0" fontId="15" fillId="0" borderId="2" xfId="6" applyFont="1" applyBorder="1"/>
    <xf numFmtId="3" fontId="15" fillId="0" borderId="1" xfId="6" applyNumberFormat="1" applyFont="1" applyBorder="1"/>
    <xf numFmtId="0" fontId="11" fillId="0" borderId="2" xfId="6" applyFont="1" applyBorder="1"/>
    <xf numFmtId="0" fontId="11" fillId="2" borderId="2" xfId="6" applyFont="1" applyFill="1" applyBorder="1"/>
    <xf numFmtId="3" fontId="15" fillId="0" borderId="0" xfId="6" applyNumberFormat="1" applyFont="1"/>
    <xf numFmtId="3" fontId="33" fillId="0" borderId="0" xfId="6" applyNumberFormat="1"/>
    <xf numFmtId="0" fontId="12" fillId="0" borderId="0" xfId="6" applyFont="1"/>
    <xf numFmtId="3" fontId="34" fillId="0" borderId="0" xfId="6" applyNumberFormat="1" applyFont="1"/>
    <xf numFmtId="0" fontId="4" fillId="0" borderId="1" xfId="6" applyFont="1" applyFill="1" applyBorder="1" applyAlignment="1">
      <alignment vertical="center"/>
    </xf>
    <xf numFmtId="0" fontId="4" fillId="0" borderId="1" xfId="6" applyFont="1" applyFill="1" applyBorder="1" applyAlignment="1">
      <alignment vertical="center" wrapText="1"/>
    </xf>
    <xf numFmtId="0" fontId="33" fillId="0" borderId="0" xfId="6" applyAlignment="1">
      <alignment vertical="center"/>
    </xf>
    <xf numFmtId="0" fontId="5" fillId="0" borderId="1" xfId="6" applyFont="1" applyFill="1" applyBorder="1" applyAlignment="1">
      <alignment vertical="center" wrapText="1"/>
    </xf>
    <xf numFmtId="0" fontId="5" fillId="0" borderId="1" xfId="6" applyFont="1" applyFill="1" applyBorder="1" applyAlignment="1">
      <alignment horizontal="left" vertical="center"/>
    </xf>
    <xf numFmtId="3" fontId="33" fillId="0" borderId="1" xfId="6" applyNumberFormat="1" applyBorder="1"/>
    <xf numFmtId="3" fontId="34" fillId="0" borderId="1" xfId="6" applyNumberFormat="1" applyFont="1" applyBorder="1"/>
    <xf numFmtId="0" fontId="5" fillId="0" borderId="1" xfId="6" applyFont="1" applyFill="1" applyBorder="1" applyAlignment="1">
      <alignment horizontal="left" vertical="center" wrapText="1"/>
    </xf>
    <xf numFmtId="0" fontId="4" fillId="0" borderId="1" xfId="6" applyFont="1" applyFill="1" applyBorder="1" applyAlignment="1">
      <alignment horizontal="left" vertical="center" wrapText="1"/>
    </xf>
    <xf numFmtId="0" fontId="4" fillId="0" borderId="1" xfId="6" applyFont="1" applyFill="1" applyBorder="1" applyAlignment="1">
      <alignment horizontal="left" vertical="center"/>
    </xf>
    <xf numFmtId="0" fontId="11" fillId="0" borderId="1" xfId="6" applyFont="1" applyFill="1" applyBorder="1" applyAlignment="1">
      <alignment horizontal="left" vertical="center" wrapText="1"/>
    </xf>
    <xf numFmtId="0" fontId="11" fillId="0" borderId="1" xfId="6" applyFont="1" applyFill="1" applyBorder="1" applyAlignment="1">
      <alignment horizontal="left" vertical="center"/>
    </xf>
    <xf numFmtId="0" fontId="8" fillId="0" borderId="1" xfId="6" applyFont="1" applyFill="1" applyBorder="1" applyAlignment="1">
      <alignment horizontal="left" vertical="center" wrapText="1"/>
    </xf>
    <xf numFmtId="0" fontId="10" fillId="0" borderId="1" xfId="6" applyFont="1" applyFill="1" applyBorder="1" applyAlignment="1">
      <alignment horizontal="left" vertical="center" wrapText="1"/>
    </xf>
    <xf numFmtId="0" fontId="9" fillId="3" borderId="1" xfId="6" applyFont="1" applyFill="1" applyBorder="1" applyAlignment="1">
      <alignment horizontal="left" vertical="center" wrapText="1"/>
    </xf>
    <xf numFmtId="0" fontId="6" fillId="3" borderId="1" xfId="6" applyFont="1" applyFill="1" applyBorder="1" applyAlignment="1">
      <alignment horizontal="left" vertical="center"/>
    </xf>
    <xf numFmtId="0" fontId="8" fillId="0" borderId="1" xfId="6" applyFont="1" applyFill="1" applyBorder="1" applyAlignment="1">
      <alignment horizontal="left" vertical="center"/>
    </xf>
    <xf numFmtId="0" fontId="7" fillId="0" borderId="1" xfId="6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left" vertical="center"/>
    </xf>
    <xf numFmtId="0" fontId="9" fillId="3" borderId="1" xfId="6" applyFont="1" applyFill="1" applyBorder="1" applyAlignment="1">
      <alignment horizontal="left" vertical="center"/>
    </xf>
    <xf numFmtId="0" fontId="6" fillId="3" borderId="1" xfId="6" applyFont="1" applyFill="1" applyBorder="1" applyAlignment="1">
      <alignment horizontal="left" vertical="center" wrapText="1"/>
    </xf>
    <xf numFmtId="0" fontId="6" fillId="2" borderId="1" xfId="6" applyFont="1" applyFill="1" applyBorder="1"/>
    <xf numFmtId="0" fontId="17" fillId="2" borderId="1" xfId="6" applyFont="1" applyFill="1" applyBorder="1"/>
    <xf numFmtId="0" fontId="34" fillId="0" borderId="0" xfId="6" applyFont="1"/>
    <xf numFmtId="0" fontId="4" fillId="0" borderId="1" xfId="6" applyFont="1" applyFill="1" applyBorder="1" applyAlignment="1">
      <alignment horizontal="center" vertical="center"/>
    </xf>
    <xf numFmtId="0" fontId="4" fillId="0" borderId="1" xfId="6" applyFont="1" applyFill="1" applyBorder="1" applyAlignment="1">
      <alignment horizontal="center" vertical="center" wrapText="1"/>
    </xf>
    <xf numFmtId="3" fontId="4" fillId="0" borderId="1" xfId="6" applyNumberFormat="1" applyFont="1" applyFill="1" applyBorder="1" applyAlignment="1">
      <alignment horizontal="center" wrapText="1"/>
    </xf>
    <xf numFmtId="0" fontId="5" fillId="0" borderId="1" xfId="6" applyFont="1" applyFill="1" applyBorder="1" applyAlignment="1">
      <alignment vertical="center"/>
    </xf>
    <xf numFmtId="0" fontId="5" fillId="0" borderId="1" xfId="6" applyNumberFormat="1" applyFont="1" applyFill="1" applyBorder="1" applyAlignment="1">
      <alignment vertical="center"/>
    </xf>
    <xf numFmtId="0" fontId="15" fillId="0" borderId="1" xfId="6" applyFont="1" applyBorder="1"/>
    <xf numFmtId="165" fontId="5" fillId="0" borderId="1" xfId="6" applyNumberFormat="1" applyFont="1" applyFill="1" applyBorder="1" applyAlignment="1">
      <alignment vertical="center"/>
    </xf>
    <xf numFmtId="165" fontId="4" fillId="0" borderId="1" xfId="6" applyNumberFormat="1" applyFont="1" applyFill="1" applyBorder="1" applyAlignment="1">
      <alignment vertical="center"/>
    </xf>
    <xf numFmtId="0" fontId="11" fillId="0" borderId="1" xfId="6" applyFont="1" applyFill="1" applyBorder="1" applyAlignment="1">
      <alignment vertical="center" wrapText="1"/>
    </xf>
    <xf numFmtId="165" fontId="11" fillId="0" borderId="1" xfId="6" applyNumberFormat="1" applyFont="1" applyFill="1" applyBorder="1" applyAlignment="1">
      <alignment vertical="center"/>
    </xf>
    <xf numFmtId="0" fontId="11" fillId="0" borderId="1" xfId="6" applyFont="1" applyBorder="1"/>
    <xf numFmtId="0" fontId="5" fillId="4" borderId="1" xfId="6" applyFont="1" applyFill="1" applyBorder="1" applyAlignment="1">
      <alignment horizontal="left" vertical="center" wrapText="1"/>
    </xf>
    <xf numFmtId="0" fontId="8" fillId="4" borderId="1" xfId="6" applyFont="1" applyFill="1" applyBorder="1" applyAlignment="1">
      <alignment horizontal="left" vertical="center" wrapText="1"/>
    </xf>
    <xf numFmtId="0" fontId="8" fillId="0" borderId="1" xfId="6" applyFont="1" applyFill="1" applyBorder="1" applyAlignment="1">
      <alignment vertical="center" wrapText="1"/>
    </xf>
    <xf numFmtId="0" fontId="8" fillId="0" borderId="1" xfId="6" applyFont="1" applyFill="1" applyBorder="1" applyAlignment="1">
      <alignment vertical="center"/>
    </xf>
    <xf numFmtId="0" fontId="18" fillId="5" borderId="1" xfId="6" applyFont="1" applyFill="1" applyBorder="1"/>
    <xf numFmtId="164" fontId="5" fillId="0" borderId="1" xfId="6" applyNumberFormat="1" applyFont="1" applyFill="1" applyBorder="1" applyAlignment="1">
      <alignment horizontal="left" vertical="center"/>
    </xf>
    <xf numFmtId="165" fontId="6" fillId="3" borderId="1" xfId="6" applyNumberFormat="1" applyFont="1" applyFill="1" applyBorder="1" applyAlignment="1">
      <alignment vertical="center"/>
    </xf>
    <xf numFmtId="3" fontId="8" fillId="0" borderId="1" xfId="6" applyNumberFormat="1" applyFont="1" applyFill="1" applyBorder="1" applyAlignment="1">
      <alignment horizontal="left" vertical="center" wrapText="1"/>
    </xf>
    <xf numFmtId="3" fontId="3" fillId="0" borderId="1" xfId="6" applyNumberFormat="1" applyFont="1" applyFill="1" applyBorder="1" applyAlignment="1">
      <alignment horizontal="left" vertical="center" wrapText="1"/>
    </xf>
    <xf numFmtId="0" fontId="2" fillId="0" borderId="0" xfId="6" applyFont="1" applyFill="1" applyBorder="1" applyAlignment="1">
      <alignment horizontal="left" vertical="center" wrapText="1"/>
    </xf>
    <xf numFmtId="0" fontId="33" fillId="0" borderId="0" xfId="6" applyBorder="1"/>
    <xf numFmtId="3" fontId="7" fillId="0" borderId="1" xfId="6" applyNumberFormat="1" applyFont="1" applyFill="1" applyBorder="1" applyAlignment="1">
      <alignment horizontal="left" vertical="center" wrapText="1"/>
    </xf>
    <xf numFmtId="0" fontId="3" fillId="0" borderId="0" xfId="6" applyFont="1" applyFill="1" applyBorder="1" applyAlignment="1">
      <alignment horizontal="left" vertical="center" wrapText="1"/>
    </xf>
    <xf numFmtId="3" fontId="8" fillId="0" borderId="1" xfId="6" applyNumberFormat="1" applyFont="1" applyFill="1" applyBorder="1" applyAlignment="1">
      <alignment horizontal="left" vertical="center"/>
    </xf>
    <xf numFmtId="3" fontId="3" fillId="0" borderId="1" xfId="6" applyNumberFormat="1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left" vertical="center"/>
    </xf>
    <xf numFmtId="3" fontId="7" fillId="0" borderId="1" xfId="6" applyNumberFormat="1" applyFont="1" applyFill="1" applyBorder="1" applyAlignment="1">
      <alignment horizontal="left" vertical="center"/>
    </xf>
    <xf numFmtId="0" fontId="3" fillId="0" borderId="0" xfId="6" applyFont="1" applyFill="1" applyBorder="1" applyAlignment="1">
      <alignment horizontal="left" vertical="center"/>
    </xf>
    <xf numFmtId="0" fontId="10" fillId="0" borderId="1" xfId="6" applyFont="1" applyFill="1" applyBorder="1" applyAlignment="1">
      <alignment horizontal="left" vertical="center"/>
    </xf>
    <xf numFmtId="3" fontId="33" fillId="0" borderId="0" xfId="6" applyNumberFormat="1" applyBorder="1"/>
    <xf numFmtId="3" fontId="34" fillId="0" borderId="0" xfId="6" applyNumberFormat="1" applyFont="1" applyBorder="1"/>
    <xf numFmtId="0" fontId="34" fillId="0" borderId="0" xfId="6" applyFont="1" applyBorder="1"/>
    <xf numFmtId="3" fontId="34" fillId="0" borderId="0" xfId="6" applyNumberFormat="1" applyFont="1" applyAlignment="1">
      <alignment horizontal="center"/>
    </xf>
    <xf numFmtId="3" fontId="10" fillId="0" borderId="1" xfId="6" applyNumberFormat="1" applyFont="1" applyFill="1" applyBorder="1" applyAlignment="1">
      <alignment horizontal="right" vertical="center"/>
    </xf>
    <xf numFmtId="0" fontId="10" fillId="0" borderId="1" xfId="6" applyFont="1" applyFill="1" applyBorder="1" applyAlignment="1">
      <alignment horizontal="right" vertical="center"/>
    </xf>
    <xf numFmtId="3" fontId="26" fillId="0" borderId="1" xfId="6" applyNumberFormat="1" applyFont="1" applyFill="1" applyBorder="1" applyAlignment="1">
      <alignment horizontal="right" vertical="center"/>
    </xf>
    <xf numFmtId="3" fontId="14" fillId="0" borderId="1" xfId="6" applyNumberFormat="1" applyFont="1" applyFill="1" applyBorder="1" applyAlignment="1">
      <alignment horizontal="right" vertical="center"/>
    </xf>
    <xf numFmtId="0" fontId="14" fillId="0" borderId="1" xfId="6" applyFont="1" applyFill="1" applyBorder="1" applyAlignment="1">
      <alignment horizontal="right" vertical="center"/>
    </xf>
    <xf numFmtId="3" fontId="35" fillId="0" borderId="1" xfId="6" applyNumberFormat="1" applyFont="1" applyBorder="1"/>
    <xf numFmtId="3" fontId="27" fillId="0" borderId="1" xfId="6" applyNumberFormat="1" applyFont="1" applyBorder="1"/>
    <xf numFmtId="3" fontId="15" fillId="6" borderId="0" xfId="6" applyNumberFormat="1" applyFont="1" applyFill="1"/>
    <xf numFmtId="0" fontId="12" fillId="0" borderId="0" xfId="6" applyFont="1" applyAlignment="1">
      <alignment horizontal="center" vertical="center" wrapText="1"/>
    </xf>
    <xf numFmtId="3" fontId="34" fillId="0" borderId="0" xfId="6" applyNumberFormat="1" applyFont="1" applyAlignment="1">
      <alignment horizontal="right"/>
    </xf>
    <xf numFmtId="0" fontId="11" fillId="6" borderId="0" xfId="6" applyFont="1" applyFill="1" applyBorder="1"/>
    <xf numFmtId="3" fontId="28" fillId="0" borderId="1" xfId="6" applyNumberFormat="1" applyFont="1" applyFill="1" applyBorder="1" applyAlignment="1">
      <alignment vertical="center" wrapText="1"/>
    </xf>
    <xf numFmtId="3" fontId="11" fillId="2" borderId="2" xfId="6" applyNumberFormat="1" applyFont="1" applyFill="1" applyBorder="1"/>
    <xf numFmtId="3" fontId="31" fillId="0" borderId="1" xfId="13" applyNumberFormat="1" applyBorder="1"/>
    <xf numFmtId="3" fontId="31" fillId="0" borderId="1" xfId="13" applyNumberFormat="1" applyFont="1" applyBorder="1" applyAlignment="1">
      <alignment horizontal="right" wrapText="1"/>
    </xf>
    <xf numFmtId="3" fontId="9" fillId="3" borderId="1" xfId="6" applyNumberFormat="1" applyFont="1" applyFill="1" applyBorder="1" applyAlignment="1">
      <alignment horizontal="right"/>
    </xf>
    <xf numFmtId="3" fontId="6" fillId="2" borderId="1" xfId="6" applyNumberFormat="1" applyFont="1" applyFill="1" applyBorder="1" applyAlignment="1">
      <alignment horizontal="right"/>
    </xf>
    <xf numFmtId="3" fontId="6" fillId="3" borderId="1" xfId="6" applyNumberFormat="1" applyFont="1" applyFill="1" applyBorder="1" applyAlignment="1">
      <alignment horizontal="right" wrapText="1"/>
    </xf>
    <xf numFmtId="3" fontId="17" fillId="2" borderId="1" xfId="6" applyNumberFormat="1" applyFont="1" applyFill="1" applyBorder="1" applyAlignment="1">
      <alignment horizontal="right"/>
    </xf>
    <xf numFmtId="0" fontId="16" fillId="0" borderId="0" xfId="6" applyFont="1" applyAlignment="1">
      <alignment horizontal="center" wrapText="1"/>
    </xf>
    <xf numFmtId="0" fontId="12" fillId="0" borderId="0" xfId="6" applyFont="1" applyAlignment="1">
      <alignment horizontal="center" wrapText="1"/>
    </xf>
    <xf numFmtId="3" fontId="34" fillId="0" borderId="1" xfId="6" applyNumberFormat="1" applyFont="1" applyBorder="1" applyAlignment="1">
      <alignment wrapText="1"/>
    </xf>
    <xf numFmtId="3" fontId="4" fillId="0" borderId="3" xfId="6" applyNumberFormat="1" applyFont="1" applyFill="1" applyBorder="1" applyAlignment="1">
      <alignment horizontal="center" vertical="center" wrapText="1"/>
    </xf>
    <xf numFmtId="0" fontId="34" fillId="0" borderId="0" xfId="6" applyFont="1" applyAlignment="1">
      <alignment horizontal="center" vertical="center"/>
    </xf>
    <xf numFmtId="3" fontId="29" fillId="0" borderId="3" xfId="6" applyNumberFormat="1" applyFont="1" applyFill="1" applyBorder="1" applyAlignment="1">
      <alignment vertical="center" wrapText="1"/>
    </xf>
    <xf numFmtId="0" fontId="30" fillId="0" borderId="1" xfId="6" applyFont="1" applyFill="1" applyBorder="1" applyAlignment="1">
      <alignment horizontal="left" vertical="center"/>
    </xf>
    <xf numFmtId="0" fontId="34" fillId="0" borderId="1" xfId="6" applyFont="1" applyBorder="1" applyAlignment="1">
      <alignment horizontal="center" wrapText="1"/>
    </xf>
    <xf numFmtId="0" fontId="34" fillId="0" borderId="1" xfId="6" applyFont="1" applyBorder="1" applyAlignment="1">
      <alignment horizontal="center" vertical="center"/>
    </xf>
    <xf numFmtId="3" fontId="29" fillId="0" borderId="1" xfId="6" applyNumberFormat="1" applyFont="1" applyFill="1" applyBorder="1" applyAlignment="1">
      <alignment vertical="center" wrapText="1"/>
    </xf>
    <xf numFmtId="3" fontId="28" fillId="0" borderId="3" xfId="6" applyNumberFormat="1" applyFont="1" applyBorder="1" applyAlignment="1">
      <alignment vertical="center" wrapText="1"/>
    </xf>
    <xf numFmtId="3" fontId="28" fillId="0" borderId="1" xfId="6" applyNumberFormat="1" applyFont="1" applyBorder="1" applyAlignment="1">
      <alignment vertical="center" wrapText="1"/>
    </xf>
    <xf numFmtId="3" fontId="33" fillId="6" borderId="0" xfId="6" applyNumberFormat="1" applyFill="1" applyBorder="1"/>
    <xf numFmtId="0" fontId="33" fillId="6" borderId="0" xfId="6" applyFill="1" applyBorder="1"/>
    <xf numFmtId="3" fontId="34" fillId="6" borderId="0" xfId="6" applyNumberFormat="1" applyFont="1" applyFill="1" applyBorder="1"/>
    <xf numFmtId="3" fontId="17" fillId="2" borderId="4" xfId="6" applyNumberFormat="1" applyFont="1" applyFill="1" applyBorder="1" applyAlignment="1">
      <alignment horizontal="right"/>
    </xf>
    <xf numFmtId="3" fontId="17" fillId="6" borderId="5" xfId="6" applyNumberFormat="1" applyFont="1" applyFill="1" applyBorder="1" applyAlignment="1">
      <alignment horizontal="right"/>
    </xf>
    <xf numFmtId="3" fontId="34" fillId="0" borderId="1" xfId="6" applyNumberFormat="1" applyFont="1" applyBorder="1" applyAlignment="1">
      <alignment horizontal="right"/>
    </xf>
    <xf numFmtId="3" fontId="11" fillId="0" borderId="1" xfId="6" applyNumberFormat="1" applyFont="1" applyBorder="1" applyAlignment="1">
      <alignment horizontal="right"/>
    </xf>
    <xf numFmtId="3" fontId="35" fillId="0" borderId="1" xfId="6" applyNumberFormat="1" applyFont="1" applyBorder="1" applyAlignment="1">
      <alignment horizontal="right"/>
    </xf>
    <xf numFmtId="3" fontId="27" fillId="0" borderId="1" xfId="6" applyNumberFormat="1" applyFont="1" applyBorder="1" applyAlignment="1">
      <alignment horizontal="right"/>
    </xf>
    <xf numFmtId="3" fontId="3" fillId="0" borderId="1" xfId="6" applyNumberFormat="1" applyFont="1" applyFill="1" applyBorder="1" applyAlignment="1">
      <alignment horizontal="right" vertical="center" wrapText="1"/>
    </xf>
    <xf numFmtId="3" fontId="3" fillId="0" borderId="1" xfId="6" applyNumberFormat="1" applyFont="1" applyFill="1" applyBorder="1" applyAlignment="1">
      <alignment horizontal="right" vertical="center"/>
    </xf>
    <xf numFmtId="3" fontId="34" fillId="0" borderId="0" xfId="6" applyNumberFormat="1" applyFont="1" applyBorder="1" applyAlignment="1">
      <alignment horizontal="right"/>
    </xf>
    <xf numFmtId="0" fontId="36" fillId="0" borderId="1" xfId="6" applyFont="1" applyBorder="1" applyAlignment="1">
      <alignment horizontal="center" vertical="center"/>
    </xf>
    <xf numFmtId="0" fontId="6" fillId="5" borderId="1" xfId="6" applyFont="1" applyFill="1" applyBorder="1"/>
    <xf numFmtId="3" fontId="6" fillId="5" borderId="1" xfId="6" applyNumberFormat="1" applyFont="1" applyFill="1" applyBorder="1"/>
    <xf numFmtId="3" fontId="6" fillId="3" borderId="1" xfId="6" applyNumberFormat="1" applyFont="1" applyFill="1" applyBorder="1" applyAlignment="1">
      <alignment vertical="center"/>
    </xf>
    <xf numFmtId="3" fontId="34" fillId="6" borderId="0" xfId="6" applyNumberFormat="1" applyFont="1" applyFill="1"/>
    <xf numFmtId="3" fontId="6" fillId="3" borderId="1" xfId="6" applyNumberFormat="1" applyFont="1" applyFill="1" applyBorder="1" applyAlignment="1">
      <alignment horizontal="left" vertical="center"/>
    </xf>
    <xf numFmtId="3" fontId="34" fillId="0" borderId="1" xfId="6" applyNumberFormat="1" applyFont="1" applyBorder="1" applyAlignment="1">
      <alignment horizontal="center" vertical="center"/>
    </xf>
    <xf numFmtId="3" fontId="4" fillId="0" borderId="1" xfId="6" applyNumberFormat="1" applyFont="1" applyBorder="1" applyAlignment="1">
      <alignment horizontal="center" wrapText="1"/>
    </xf>
    <xf numFmtId="0" fontId="4" fillId="0" borderId="1" xfId="6" applyFont="1" applyBorder="1" applyAlignment="1">
      <alignment horizontal="center" wrapText="1"/>
    </xf>
    <xf numFmtId="3" fontId="34" fillId="0" borderId="1" xfId="6" applyNumberFormat="1" applyFont="1" applyBorder="1" applyAlignment="1">
      <alignment vertical="center" wrapText="1"/>
    </xf>
    <xf numFmtId="0" fontId="34" fillId="0" borderId="1" xfId="6" applyFont="1" applyBorder="1" applyAlignment="1">
      <alignment wrapText="1"/>
    </xf>
    <xf numFmtId="3" fontId="28" fillId="0" borderId="1" xfId="6" applyNumberFormat="1" applyFont="1" applyBorder="1" applyAlignment="1">
      <alignment horizontal="right" vertical="center" wrapText="1"/>
    </xf>
    <xf numFmtId="0" fontId="33" fillId="0" borderId="0" xfId="6" applyFont="1"/>
    <xf numFmtId="3" fontId="11" fillId="0" borderId="2" xfId="6" applyNumberFormat="1" applyFont="1" applyBorder="1"/>
    <xf numFmtId="3" fontId="15" fillId="0" borderId="2" xfId="6" applyNumberFormat="1" applyFont="1" applyBorder="1"/>
    <xf numFmtId="3" fontId="4" fillId="6" borderId="1" xfId="6" applyNumberFormat="1" applyFont="1" applyFill="1" applyBorder="1" applyAlignment="1">
      <alignment horizontal="center" wrapText="1"/>
    </xf>
    <xf numFmtId="3" fontId="34" fillId="6" borderId="1" xfId="6" applyNumberFormat="1" applyFont="1" applyFill="1" applyBorder="1"/>
    <xf numFmtId="3" fontId="34" fillId="6" borderId="0" xfId="6" applyNumberFormat="1" applyFont="1" applyFill="1" applyAlignment="1">
      <alignment horizontal="right"/>
    </xf>
    <xf numFmtId="3" fontId="29" fillId="6" borderId="1" xfId="6" applyNumberFormat="1" applyFont="1" applyFill="1" applyBorder="1" applyAlignment="1">
      <alignment horizontal="right" vertical="center" wrapText="1"/>
    </xf>
    <xf numFmtId="3" fontId="34" fillId="6" borderId="1" xfId="6" applyNumberFormat="1" applyFont="1" applyFill="1" applyBorder="1" applyAlignment="1">
      <alignment horizontal="right"/>
    </xf>
    <xf numFmtId="3" fontId="11" fillId="6" borderId="1" xfId="6" applyNumberFormat="1" applyFont="1" applyFill="1" applyBorder="1" applyAlignment="1">
      <alignment horizontal="right"/>
    </xf>
    <xf numFmtId="3" fontId="35" fillId="6" borderId="1" xfId="6" applyNumberFormat="1" applyFont="1" applyFill="1" applyBorder="1" applyAlignment="1">
      <alignment horizontal="right"/>
    </xf>
    <xf numFmtId="3" fontId="27" fillId="6" borderId="1" xfId="6" applyNumberFormat="1" applyFont="1" applyFill="1" applyBorder="1" applyAlignment="1">
      <alignment horizontal="right"/>
    </xf>
    <xf numFmtId="3" fontId="3" fillId="6" borderId="1" xfId="6" applyNumberFormat="1" applyFont="1" applyFill="1" applyBorder="1" applyAlignment="1">
      <alignment horizontal="right" vertical="center" wrapText="1"/>
    </xf>
    <xf numFmtId="3" fontId="3" fillId="6" borderId="1" xfId="6" applyNumberFormat="1" applyFont="1" applyFill="1" applyBorder="1" applyAlignment="1">
      <alignment horizontal="right" vertical="center"/>
    </xf>
    <xf numFmtId="3" fontId="26" fillId="6" borderId="1" xfId="6" applyNumberFormat="1" applyFont="1" applyFill="1" applyBorder="1" applyAlignment="1">
      <alignment horizontal="right" vertical="center"/>
    </xf>
    <xf numFmtId="3" fontId="34" fillId="6" borderId="0" xfId="6" applyNumberFormat="1" applyFont="1" applyFill="1" applyBorder="1" applyAlignment="1">
      <alignment horizontal="right"/>
    </xf>
    <xf numFmtId="0" fontId="16" fillId="0" borderId="0" xfId="6" applyFont="1" applyAlignment="1">
      <alignment horizontal="center"/>
    </xf>
    <xf numFmtId="0" fontId="12" fillId="0" borderId="0" xfId="6" applyFont="1" applyAlignment="1">
      <alignment horizontal="center" vertical="center" wrapText="1"/>
    </xf>
    <xf numFmtId="3" fontId="33" fillId="0" borderId="1" xfId="6" applyNumberFormat="1" applyFont="1" applyBorder="1" applyAlignment="1">
      <alignment horizontal="center" vertical="center"/>
    </xf>
    <xf numFmtId="3" fontId="33" fillId="0" borderId="2" xfId="6" applyNumberFormat="1" applyFont="1" applyBorder="1" applyAlignment="1">
      <alignment horizontal="center" vertical="center"/>
    </xf>
    <xf numFmtId="0" fontId="16" fillId="0" borderId="0" xfId="6" applyFont="1" applyAlignment="1">
      <alignment horizontal="center" wrapText="1"/>
    </xf>
    <xf numFmtId="0" fontId="12" fillId="0" borderId="0" xfId="6" applyFont="1" applyAlignment="1">
      <alignment horizontal="center" wrapText="1"/>
    </xf>
    <xf numFmtId="3" fontId="34" fillId="0" borderId="6" xfId="6" applyNumberFormat="1" applyFont="1" applyBorder="1" applyAlignment="1">
      <alignment horizontal="center" vertical="center"/>
    </xf>
    <xf numFmtId="3" fontId="34" fillId="0" borderId="1" xfId="6" applyNumberFormat="1" applyFont="1" applyBorder="1" applyAlignment="1">
      <alignment horizontal="center" vertical="center"/>
    </xf>
    <xf numFmtId="3" fontId="34" fillId="0" borderId="7" xfId="6" applyNumberFormat="1" applyFont="1" applyBorder="1" applyAlignment="1">
      <alignment horizontal="center"/>
    </xf>
    <xf numFmtId="3" fontId="34" fillId="0" borderId="8" xfId="6" applyNumberFormat="1" applyFont="1" applyBorder="1" applyAlignment="1">
      <alignment horizontal="center"/>
    </xf>
    <xf numFmtId="3" fontId="34" fillId="0" borderId="9" xfId="6" applyNumberFormat="1" applyFont="1" applyBorder="1" applyAlignment="1">
      <alignment horizontal="center"/>
    </xf>
    <xf numFmtId="3" fontId="34" fillId="0" borderId="1" xfId="6" applyNumberFormat="1" applyFont="1" applyBorder="1" applyAlignment="1">
      <alignment horizontal="right" vertical="center"/>
    </xf>
    <xf numFmtId="3" fontId="34" fillId="0" borderId="2" xfId="6" applyNumberFormat="1" applyFont="1" applyBorder="1" applyAlignment="1">
      <alignment horizontal="right" vertical="center"/>
    </xf>
  </cellXfs>
  <cellStyles count="16">
    <cellStyle name="Hiperhivatkozás" xfId="1"/>
    <cellStyle name="Már látott hiperhivatkozás" xfId="2"/>
    <cellStyle name="Normál" xfId="0" builtinId="0"/>
    <cellStyle name="Normál 2" xfId="3"/>
    <cellStyle name="Normál 2 2" xfId="4"/>
    <cellStyle name="Normál 2_kozlo_2013e_0_08_Fertőszentmiklós" xfId="5"/>
    <cellStyle name="Normál 3" xfId="6"/>
    <cellStyle name="Normál 4" xfId="7"/>
    <cellStyle name="Normál 5" xfId="8"/>
    <cellStyle name="Normál 5 2" xfId="9"/>
    <cellStyle name="Normál 5 3" xfId="10"/>
    <cellStyle name="Normál 6" xfId="11"/>
    <cellStyle name="Normál 6 2" xfId="12"/>
    <cellStyle name="Normál 7" xfId="13"/>
    <cellStyle name="Normál 8" xfId="14"/>
    <cellStyle name="Normal_ered1021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&#233;nz&#252;gyvezet&#337;/AppData/Local/Microsoft/Windows/Temporary%20Internet%20Files/Content.IE5/TXNTTS5X/adat0_2013_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Content.Outlook/NFR0BI54/k&#246;lts&#233;gvet&#233;s%202015.%20test&#252;l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iemelt rovatrend"/>
      <sheetName val="1.Bevételek"/>
      <sheetName val="MŰködési bevétel"/>
      <sheetName val="Finanszírozási bevétel"/>
      <sheetName val="2.Kiadások"/>
      <sheetName val="Működési Kiadások"/>
      <sheetName val="Finanszírozási kiadások"/>
      <sheetName val="Átadott pénzeszk ,szociális ju "/>
      <sheetName val="Beruházások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topLeftCell="B1" zoomScaleNormal="100" workbookViewId="0">
      <selection activeCell="F12" sqref="F12"/>
    </sheetView>
  </sheetViews>
  <sheetFormatPr defaultRowHeight="15"/>
  <cols>
    <col min="1" max="1" width="75" style="1" customWidth="1"/>
    <col min="2" max="2" width="18.85546875" style="9" customWidth="1"/>
    <col min="3" max="3" width="18.7109375" style="9" customWidth="1"/>
    <col min="4" max="4" width="18" style="9" customWidth="1"/>
    <col min="5" max="5" width="15.5703125" style="9" customWidth="1"/>
    <col min="6" max="6" width="16.28515625" style="1" bestFit="1" customWidth="1"/>
    <col min="7" max="7" width="16.85546875" style="1" bestFit="1" customWidth="1"/>
    <col min="8" max="8" width="16.42578125" style="1" bestFit="1" customWidth="1"/>
    <col min="9" max="9" width="17.42578125" style="1" customWidth="1"/>
    <col min="10" max="16384" width="9.140625" style="1"/>
  </cols>
  <sheetData>
    <row r="1" spans="1:9" ht="18">
      <c r="A1" s="140" t="s">
        <v>436</v>
      </c>
      <c r="B1" s="140"/>
      <c r="C1" s="140"/>
      <c r="D1" s="140"/>
      <c r="E1" s="140"/>
    </row>
    <row r="2" spans="1:9" ht="50.25" customHeight="1">
      <c r="A2" s="141" t="s">
        <v>408</v>
      </c>
      <c r="B2" s="141"/>
      <c r="C2" s="141"/>
      <c r="D2" s="141"/>
      <c r="E2" s="141"/>
    </row>
    <row r="3" spans="1:9" ht="50.25" customHeight="1">
      <c r="A3" s="78"/>
      <c r="B3" s="78"/>
      <c r="C3" s="78"/>
      <c r="D3" s="78"/>
      <c r="E3" s="78"/>
      <c r="H3" s="125"/>
      <c r="I3" s="125" t="s">
        <v>433</v>
      </c>
    </row>
    <row r="4" spans="1:9">
      <c r="B4" s="142" t="s">
        <v>441</v>
      </c>
      <c r="C4" s="142"/>
      <c r="D4" s="142"/>
      <c r="E4" s="143"/>
      <c r="F4" s="142" t="s">
        <v>445</v>
      </c>
      <c r="G4" s="142"/>
      <c r="H4" s="142"/>
      <c r="I4" s="142"/>
    </row>
    <row r="5" spans="1:9">
      <c r="B5" s="2" t="s">
        <v>409</v>
      </c>
      <c r="C5" s="2" t="s">
        <v>410</v>
      </c>
      <c r="D5" s="2" t="s">
        <v>411</v>
      </c>
      <c r="E5" s="126" t="s">
        <v>1</v>
      </c>
      <c r="F5" s="2" t="s">
        <v>409</v>
      </c>
      <c r="G5" s="2" t="s">
        <v>410</v>
      </c>
      <c r="H5" s="2" t="s">
        <v>411</v>
      </c>
      <c r="I5" s="2" t="s">
        <v>1</v>
      </c>
    </row>
    <row r="6" spans="1:9">
      <c r="A6" s="4" t="s">
        <v>2</v>
      </c>
      <c r="B6" s="5">
        <f>'2.Kiadások'!E24</f>
        <v>26571000</v>
      </c>
      <c r="C6" s="5">
        <f>'2.Kiadások'!I24</f>
        <v>30613000</v>
      </c>
      <c r="D6" s="5">
        <f>'2.Kiadások'!M24</f>
        <v>38723000</v>
      </c>
      <c r="E6" s="127">
        <f>SUM(B6:D6)</f>
        <v>95907000</v>
      </c>
      <c r="F6" s="5">
        <f>'2.Kiadások'!H24</f>
        <v>26571000</v>
      </c>
      <c r="G6" s="5">
        <f>'2.Kiadások'!J24</f>
        <v>30613000</v>
      </c>
      <c r="H6" s="5">
        <f>'2.Kiadások'!P24</f>
        <v>39314323</v>
      </c>
      <c r="I6" s="5">
        <f>SUM(F6:H6)</f>
        <v>96498323</v>
      </c>
    </row>
    <row r="7" spans="1:9">
      <c r="A7" s="4" t="s">
        <v>3</v>
      </c>
      <c r="B7" s="5">
        <f>'2.Kiadások'!E25</f>
        <v>6621000</v>
      </c>
      <c r="C7" s="5">
        <f>'2.Kiadások'!I25</f>
        <v>6861000</v>
      </c>
      <c r="D7" s="5">
        <f>'2.Kiadások'!M25</f>
        <v>8957000</v>
      </c>
      <c r="E7" s="127">
        <f t="shared" ref="E7:E26" si="0">SUM(B7:D7)</f>
        <v>22439000</v>
      </c>
      <c r="F7" s="5">
        <f>'2.Kiadások'!H25</f>
        <v>6621000</v>
      </c>
      <c r="G7" s="5">
        <f>'2.Kiadások'!J25</f>
        <v>6861000</v>
      </c>
      <c r="H7" s="5">
        <f>'2.Kiadások'!P25</f>
        <v>9682000</v>
      </c>
      <c r="I7" s="5">
        <f t="shared" ref="I7:I16" si="1">SUM(F7:H7)</f>
        <v>23164000</v>
      </c>
    </row>
    <row r="8" spans="1:9">
      <c r="A8" s="4" t="s">
        <v>4</v>
      </c>
      <c r="B8" s="5">
        <f>'2.Kiadások'!E50</f>
        <v>97203000</v>
      </c>
      <c r="C8" s="5">
        <f>'2.Kiadások'!I50</f>
        <v>13639000</v>
      </c>
      <c r="D8" s="5">
        <f>'2.Kiadások'!M50</f>
        <v>5680000</v>
      </c>
      <c r="E8" s="127">
        <f t="shared" si="0"/>
        <v>116522000</v>
      </c>
      <c r="F8" s="5">
        <f>'2.Kiadások'!H50</f>
        <v>100512000</v>
      </c>
      <c r="G8" s="5">
        <f>'2.Kiadások'!J50</f>
        <v>19142710</v>
      </c>
      <c r="H8" s="5">
        <f>'2.Kiadások'!N50</f>
        <v>7561677</v>
      </c>
      <c r="I8" s="5">
        <f t="shared" si="1"/>
        <v>127216387</v>
      </c>
    </row>
    <row r="9" spans="1:9">
      <c r="A9" s="4" t="s">
        <v>5</v>
      </c>
      <c r="B9" s="5">
        <f>'2.Kiadások'!E59</f>
        <v>5000000</v>
      </c>
      <c r="C9" s="5"/>
      <c r="D9" s="5"/>
      <c r="E9" s="127">
        <f t="shared" si="0"/>
        <v>5000000</v>
      </c>
      <c r="F9" s="5">
        <f>'2.Kiadások'!H59</f>
        <v>5000000</v>
      </c>
      <c r="G9" s="5">
        <f>'2.Kiadások'!J59</f>
        <v>0</v>
      </c>
      <c r="H9" s="5">
        <f>'2.Kiadások'!N59</f>
        <v>240000</v>
      </c>
      <c r="I9" s="5">
        <f t="shared" si="1"/>
        <v>5240000</v>
      </c>
    </row>
    <row r="10" spans="1:9">
      <c r="A10" s="4" t="s">
        <v>6</v>
      </c>
      <c r="B10" s="5">
        <f>'2.Kiadások'!E73</f>
        <v>85565945</v>
      </c>
      <c r="C10" s="5">
        <f>'I.Kiemelt rovatrend'!M76</f>
        <v>0</v>
      </c>
      <c r="D10" s="5"/>
      <c r="E10" s="127">
        <f t="shared" si="0"/>
        <v>85565945</v>
      </c>
      <c r="F10" s="5">
        <f>'2.Kiadások'!H73</f>
        <v>89657235</v>
      </c>
      <c r="G10" s="5">
        <f>'2.Kiadások'!J73</f>
        <v>0</v>
      </c>
      <c r="H10" s="5">
        <f>'2.Kiadások'!N73</f>
        <v>0</v>
      </c>
      <c r="I10" s="5">
        <f t="shared" si="1"/>
        <v>89657235</v>
      </c>
    </row>
    <row r="11" spans="1:9">
      <c r="A11" s="4" t="s">
        <v>412</v>
      </c>
      <c r="B11" s="5">
        <f>'2.Kiadások'!E71</f>
        <v>5899968</v>
      </c>
      <c r="C11" s="5"/>
      <c r="D11" s="5"/>
      <c r="E11" s="127">
        <f t="shared" si="0"/>
        <v>5899968</v>
      </c>
      <c r="F11" s="5">
        <v>9991258</v>
      </c>
      <c r="G11" s="5">
        <f>'2.Kiadások'!J70+'2.Kiadások'!I70+'2.Kiadások'!J71</f>
        <v>0</v>
      </c>
      <c r="H11" s="5">
        <f>'2.Kiadások'!N70+'2.Kiadások'!N70+'2.Kiadások'!N71</f>
        <v>0</v>
      </c>
      <c r="I11" s="5">
        <f t="shared" si="1"/>
        <v>9991258</v>
      </c>
    </row>
    <row r="12" spans="1:9">
      <c r="A12" s="4" t="s">
        <v>7</v>
      </c>
      <c r="B12" s="5">
        <f>'2.Kiadások'!E82</f>
        <v>157434000</v>
      </c>
      <c r="C12" s="5">
        <f>'2.Kiadások'!I82</f>
        <v>127000</v>
      </c>
      <c r="D12" s="5"/>
      <c r="E12" s="127">
        <f t="shared" si="0"/>
        <v>157561000</v>
      </c>
      <c r="F12" s="5">
        <f>'2.Kiadások'!H82</f>
        <v>158363300</v>
      </c>
      <c r="G12" s="5">
        <f>'2.Kiadások'!J82</f>
        <v>155237</v>
      </c>
      <c r="H12" s="5">
        <f>'2.Kiadások'!N82</f>
        <v>0</v>
      </c>
      <c r="I12" s="5">
        <f t="shared" si="1"/>
        <v>158518537</v>
      </c>
    </row>
    <row r="13" spans="1:9">
      <c r="A13" s="4" t="s">
        <v>8</v>
      </c>
      <c r="B13" s="5">
        <f>'2.Kiadások'!E87</f>
        <v>103042000</v>
      </c>
      <c r="C13" s="5"/>
      <c r="D13" s="5"/>
      <c r="E13" s="127">
        <f t="shared" si="0"/>
        <v>103042000</v>
      </c>
      <c r="F13" s="5">
        <f>'2.Kiadások'!H87</f>
        <v>98302700</v>
      </c>
      <c r="G13" s="5">
        <f>'2.Kiadások'!J87</f>
        <v>0</v>
      </c>
      <c r="H13" s="5">
        <f>'2.Kiadások'!N87</f>
        <v>0</v>
      </c>
      <c r="I13" s="5">
        <f t="shared" si="1"/>
        <v>98302700</v>
      </c>
    </row>
    <row r="14" spans="1:9">
      <c r="A14" s="4" t="s">
        <v>9</v>
      </c>
      <c r="B14" s="5"/>
      <c r="C14" s="5"/>
      <c r="D14" s="5"/>
      <c r="E14" s="127">
        <f t="shared" si="0"/>
        <v>0</v>
      </c>
      <c r="F14" s="5">
        <f>'2.Kiadások'!H96</f>
        <v>0</v>
      </c>
      <c r="G14" s="5">
        <f>'2.Kiadások'!J96</f>
        <v>0</v>
      </c>
      <c r="H14" s="5">
        <f>'2.Kiadások'!N96</f>
        <v>0</v>
      </c>
      <c r="I14" s="5">
        <f t="shared" si="1"/>
        <v>0</v>
      </c>
    </row>
    <row r="15" spans="1:9">
      <c r="A15" s="6" t="s">
        <v>413</v>
      </c>
      <c r="B15" s="5">
        <f>B6+B7+B8+B9+B10+B12+B13</f>
        <v>481436945</v>
      </c>
      <c r="C15" s="5">
        <f>C6+C7+C8+C9+C10+C12+C13</f>
        <v>51240000</v>
      </c>
      <c r="D15" s="5">
        <f>D6+D7+D8+D9+D10+D12+D13</f>
        <v>53360000</v>
      </c>
      <c r="E15" s="127">
        <f t="shared" si="0"/>
        <v>586036945</v>
      </c>
      <c r="F15" s="5">
        <f>F6+F7+F8+F9+F10+F12+F13+F14</f>
        <v>485027235</v>
      </c>
      <c r="G15" s="5">
        <f>G6+G7+G8+G9+G10+G12+G13+G14</f>
        <v>56771947</v>
      </c>
      <c r="H15" s="5">
        <f>H6+H7+H8+H9+H10+H12+H13+H14</f>
        <v>56798000</v>
      </c>
      <c r="I15" s="5">
        <f t="shared" si="1"/>
        <v>598597182</v>
      </c>
    </row>
    <row r="16" spans="1:9">
      <c r="A16" s="6" t="s">
        <v>414</v>
      </c>
      <c r="B16" s="5">
        <f>'2.Kiadások'!E121</f>
        <v>94955362</v>
      </c>
      <c r="C16" s="5"/>
      <c r="D16" s="5"/>
      <c r="E16" s="127">
        <f t="shared" si="0"/>
        <v>94955362</v>
      </c>
      <c r="F16" s="5">
        <f>'2.Kiadások'!H121</f>
        <v>429346288</v>
      </c>
      <c r="G16" s="5">
        <f>'2.Kiadások'!J121</f>
        <v>0</v>
      </c>
      <c r="H16" s="5">
        <f>'2.Kiadások'!N21</f>
        <v>0</v>
      </c>
      <c r="I16" s="5">
        <f t="shared" si="1"/>
        <v>429346288</v>
      </c>
    </row>
    <row r="17" spans="1:9">
      <c r="A17" s="7" t="s">
        <v>383</v>
      </c>
      <c r="B17" s="82">
        <f t="shared" ref="B17:I17" si="2">SUM(B15:B16)</f>
        <v>576392307</v>
      </c>
      <c r="C17" s="82">
        <f t="shared" si="2"/>
        <v>51240000</v>
      </c>
      <c r="D17" s="82">
        <f t="shared" si="2"/>
        <v>53360000</v>
      </c>
      <c r="E17" s="82">
        <f t="shared" si="2"/>
        <v>680992307</v>
      </c>
      <c r="F17" s="82">
        <f t="shared" si="2"/>
        <v>914373523</v>
      </c>
      <c r="G17" s="82">
        <f t="shared" si="2"/>
        <v>56771947</v>
      </c>
      <c r="H17" s="82">
        <f t="shared" si="2"/>
        <v>56798000</v>
      </c>
      <c r="I17" s="82">
        <f t="shared" si="2"/>
        <v>1027943470</v>
      </c>
    </row>
    <row r="18" spans="1:9">
      <c r="A18" s="4" t="s">
        <v>415</v>
      </c>
      <c r="B18" s="5">
        <f>'1.Bevételek'!E18</f>
        <v>61614117</v>
      </c>
      <c r="C18" s="5"/>
      <c r="D18" s="5">
        <f>'1.Bevételek'!K18</f>
        <v>7226576</v>
      </c>
      <c r="E18" s="127">
        <f t="shared" si="0"/>
        <v>68840693</v>
      </c>
      <c r="F18" s="5">
        <f>'1.Bevételek'!H18</f>
        <v>65009608</v>
      </c>
      <c r="G18" s="5">
        <f>'1.Bevételek'!J18</f>
        <v>0</v>
      </c>
      <c r="H18" s="5">
        <f>'1.Bevételek'!N18</f>
        <v>240000</v>
      </c>
      <c r="I18" s="5">
        <f>SUM(F18:H18)</f>
        <v>65249608</v>
      </c>
    </row>
    <row r="19" spans="1:9">
      <c r="A19" s="4" t="s">
        <v>416</v>
      </c>
      <c r="B19" s="5">
        <f>'1.Bevételek'!E24</f>
        <v>498808</v>
      </c>
      <c r="C19" s="5"/>
      <c r="D19" s="5"/>
      <c r="E19" s="127">
        <f t="shared" si="0"/>
        <v>498808</v>
      </c>
      <c r="F19" s="5">
        <f>'1.Bevételek'!H24</f>
        <v>498808</v>
      </c>
      <c r="G19" s="5">
        <f>'1.Bevételek'!J24</f>
        <v>0</v>
      </c>
      <c r="H19" s="5">
        <f>'1.Bevételek'!N24</f>
        <v>0</v>
      </c>
      <c r="I19" s="5">
        <f t="shared" ref="I19:I27" si="3">SUM(F19:H19)</f>
        <v>498808</v>
      </c>
    </row>
    <row r="20" spans="1:9">
      <c r="A20" s="4" t="s">
        <v>417</v>
      </c>
      <c r="B20" s="5">
        <f>'1.Bevételek'!E38</f>
        <v>354800000</v>
      </c>
      <c r="C20" s="5"/>
      <c r="D20" s="5"/>
      <c r="E20" s="127">
        <f t="shared" si="0"/>
        <v>354800000</v>
      </c>
      <c r="F20" s="5">
        <f>'1.Bevételek'!H38</f>
        <v>355051708</v>
      </c>
      <c r="G20" s="5">
        <f>'1.Bevételek'!J38</f>
        <v>0</v>
      </c>
      <c r="H20" s="5">
        <f>'1.Bevételek'!N38</f>
        <v>0</v>
      </c>
      <c r="I20" s="5">
        <f t="shared" si="3"/>
        <v>355051708</v>
      </c>
    </row>
    <row r="21" spans="1:9">
      <c r="A21" s="4" t="s">
        <v>418</v>
      </c>
      <c r="B21" s="5">
        <f>'1.Bevételek'!E49</f>
        <v>47494057</v>
      </c>
      <c r="C21" s="5">
        <f>'1.Bevételek'!I49</f>
        <v>2108000</v>
      </c>
      <c r="D21" s="5">
        <f>'1.Bevételek'!K49</f>
        <v>5000</v>
      </c>
      <c r="E21" s="127">
        <f t="shared" si="0"/>
        <v>49607057</v>
      </c>
      <c r="F21" s="5">
        <f>'1.Bevételek'!H49</f>
        <v>66552557</v>
      </c>
      <c r="G21" s="5">
        <f>'1.Bevételek'!J49</f>
        <v>3481619</v>
      </c>
      <c r="H21" s="5">
        <f>'1.Bevételek'!N49</f>
        <v>1050</v>
      </c>
      <c r="I21" s="5">
        <f t="shared" si="3"/>
        <v>70035226</v>
      </c>
    </row>
    <row r="22" spans="1:9">
      <c r="A22" s="4" t="s">
        <v>419</v>
      </c>
      <c r="B22" s="5">
        <f>'1.Bevételek'!E55</f>
        <v>29000000</v>
      </c>
      <c r="C22" s="5"/>
      <c r="D22" s="5"/>
      <c r="E22" s="127">
        <f t="shared" si="0"/>
        <v>29000000</v>
      </c>
      <c r="F22" s="5">
        <f>'1.Bevételek'!H55</f>
        <v>37660717</v>
      </c>
      <c r="G22" s="5">
        <f>'1.Bevételek'!J55</f>
        <v>0</v>
      </c>
      <c r="H22" s="5">
        <f>'1.Bevételek'!N55</f>
        <v>0</v>
      </c>
      <c r="I22" s="5">
        <f t="shared" si="3"/>
        <v>37660717</v>
      </c>
    </row>
    <row r="23" spans="1:9">
      <c r="A23" s="4" t="s">
        <v>420</v>
      </c>
      <c r="B23" s="5">
        <f>'1.Bevételek'!O59</f>
        <v>0</v>
      </c>
      <c r="C23" s="5"/>
      <c r="D23" s="5"/>
      <c r="E23" s="127">
        <f t="shared" si="0"/>
        <v>0</v>
      </c>
      <c r="F23" s="5">
        <f>'1.Bevételek'!H59</f>
        <v>115000</v>
      </c>
      <c r="G23" s="5">
        <f>'1.Bevételek'!J59</f>
        <v>195060</v>
      </c>
      <c r="H23" s="5">
        <f>'1.Bevételek'!N59</f>
        <v>0</v>
      </c>
      <c r="I23" s="5">
        <f t="shared" si="3"/>
        <v>310060</v>
      </c>
    </row>
    <row r="24" spans="1:9">
      <c r="A24" s="4" t="s">
        <v>421</v>
      </c>
      <c r="B24" s="5">
        <f>'1.Bevételek'!O63</f>
        <v>0</v>
      </c>
      <c r="C24" s="5"/>
      <c r="D24" s="5"/>
      <c r="E24" s="127">
        <f t="shared" si="0"/>
        <v>0</v>
      </c>
      <c r="F24" s="5">
        <f>'1.Bevételek'!H63</f>
        <v>0</v>
      </c>
      <c r="G24" s="5">
        <f>'1.Bevételek'!J63</f>
        <v>0</v>
      </c>
      <c r="H24" s="5">
        <f>'1.Bevételek'!N63</f>
        <v>0</v>
      </c>
      <c r="I24" s="5">
        <f t="shared" si="3"/>
        <v>0</v>
      </c>
    </row>
    <row r="25" spans="1:9">
      <c r="A25" s="6" t="s">
        <v>422</v>
      </c>
      <c r="B25" s="5">
        <f>SUM(B18:B24)</f>
        <v>493406982</v>
      </c>
      <c r="C25" s="5">
        <f>SUM(C18:C24)</f>
        <v>2108000</v>
      </c>
      <c r="D25" s="5">
        <f>SUM(D18:D24)</f>
        <v>7231576</v>
      </c>
      <c r="E25" s="127">
        <f>E18+E20+E21+E22+E23+E24+E19</f>
        <v>502746558</v>
      </c>
      <c r="F25" s="5">
        <f>SUM(F18:F24)</f>
        <v>524888398</v>
      </c>
      <c r="G25" s="5">
        <f>SUM(G18:G24)</f>
        <v>3676679</v>
      </c>
      <c r="H25" s="5">
        <f>SUM(H18:H24)</f>
        <v>241050</v>
      </c>
      <c r="I25" s="5">
        <f t="shared" si="3"/>
        <v>528806127</v>
      </c>
    </row>
    <row r="26" spans="1:9">
      <c r="A26" s="6" t="s">
        <v>423</v>
      </c>
      <c r="B26" s="5">
        <f>'1.Bevételek'!E91</f>
        <v>82985325</v>
      </c>
      <c r="C26" s="5">
        <f>'1.Bevételek'!I91</f>
        <v>49132000</v>
      </c>
      <c r="D26" s="5">
        <f>'1.Bevételek'!K91</f>
        <v>46128424</v>
      </c>
      <c r="E26" s="127">
        <f t="shared" si="0"/>
        <v>178245749</v>
      </c>
      <c r="F26" s="5">
        <f>'1.Bevételek'!H91</f>
        <v>389485125</v>
      </c>
      <c r="G26" s="5">
        <f>'1.Bevételek'!J91</f>
        <v>53095268</v>
      </c>
      <c r="H26" s="5">
        <f>'1.Bevételek'!N91</f>
        <v>56556950</v>
      </c>
      <c r="I26" s="5">
        <f t="shared" si="3"/>
        <v>499137343</v>
      </c>
    </row>
    <row r="27" spans="1:9">
      <c r="A27" s="6" t="s">
        <v>424</v>
      </c>
      <c r="B27" s="5">
        <f>'1.Bevételek'!E78</f>
        <v>81323863</v>
      </c>
      <c r="C27" s="5">
        <f>'1.Bevételek'!I74</f>
        <v>309900</v>
      </c>
      <c r="D27" s="5">
        <f>'1.Bevételek'!K78</f>
        <v>1656624</v>
      </c>
      <c r="E27" s="127">
        <f>B27+C27+D27</f>
        <v>83290387</v>
      </c>
      <c r="F27" s="5">
        <f>'1.Bevételek'!H78</f>
        <v>67823663</v>
      </c>
      <c r="G27" s="5">
        <f>'1.Bevételek'!J78</f>
        <v>310768</v>
      </c>
      <c r="H27" s="5">
        <f>'1.Bevételek'!N78</f>
        <v>1656624</v>
      </c>
      <c r="I27" s="5">
        <f t="shared" si="3"/>
        <v>69791055</v>
      </c>
    </row>
    <row r="28" spans="1:9">
      <c r="A28" s="7" t="s">
        <v>384</v>
      </c>
      <c r="B28" s="82">
        <f>B25+B26</f>
        <v>576392307</v>
      </c>
      <c r="C28" s="82">
        <f>C25+C26</f>
        <v>51240000</v>
      </c>
      <c r="D28" s="82">
        <f>D25+D26</f>
        <v>53360000</v>
      </c>
      <c r="E28" s="82">
        <f>SUM(E25:E26)</f>
        <v>680992307</v>
      </c>
      <c r="F28" s="82">
        <f>SUM(F25:F26)</f>
        <v>914373523</v>
      </c>
      <c r="G28" s="82">
        <f>SUM(G25:G26)</f>
        <v>56771947</v>
      </c>
      <c r="H28" s="82">
        <f>SUM(H25:H26)</f>
        <v>56798000</v>
      </c>
      <c r="I28" s="82">
        <f>SUM(I25:I26)</f>
        <v>1027943470</v>
      </c>
    </row>
    <row r="29" spans="1:9">
      <c r="A29" s="3"/>
      <c r="B29" s="8"/>
      <c r="C29" s="8"/>
      <c r="D29" s="8"/>
      <c r="E29" s="8"/>
      <c r="F29" s="3"/>
      <c r="G29" s="3"/>
      <c r="H29" s="3"/>
      <c r="I29" s="3"/>
    </row>
    <row r="30" spans="1:9">
      <c r="A30" s="3"/>
      <c r="B30" s="8"/>
      <c r="C30" s="8"/>
      <c r="D30" s="8"/>
      <c r="E30" s="8"/>
      <c r="F30" s="3"/>
      <c r="G30" s="3"/>
      <c r="H30" s="3"/>
      <c r="I30" s="3"/>
    </row>
    <row r="31" spans="1:9">
      <c r="A31" s="3"/>
      <c r="B31" s="8"/>
      <c r="C31" s="8"/>
      <c r="D31" s="8"/>
      <c r="E31" s="8"/>
      <c r="F31" s="3"/>
      <c r="G31" s="3"/>
      <c r="H31" s="3"/>
      <c r="I31" s="3"/>
    </row>
    <row r="32" spans="1:9">
      <c r="A32" s="3"/>
      <c r="B32" s="8"/>
      <c r="C32" s="8"/>
      <c r="D32" s="8"/>
      <c r="E32" s="8"/>
      <c r="F32" s="3"/>
      <c r="G32" s="3"/>
      <c r="H32" s="3"/>
      <c r="I32" s="3"/>
    </row>
    <row r="33" spans="1:9">
      <c r="A33" s="3"/>
      <c r="B33" s="77"/>
      <c r="C33" s="80"/>
      <c r="D33" s="77"/>
      <c r="E33" s="8"/>
      <c r="F33" s="3"/>
      <c r="G33" s="3"/>
      <c r="H33" s="3"/>
      <c r="I33" s="3"/>
    </row>
    <row r="34" spans="1:9">
      <c r="A34" s="3"/>
      <c r="B34" s="8"/>
      <c r="C34" s="8"/>
      <c r="D34" s="8"/>
      <c r="E34" s="8"/>
      <c r="F34" s="3"/>
      <c r="G34" s="3"/>
      <c r="H34" s="3"/>
      <c r="I34" s="3"/>
    </row>
    <row r="35" spans="1:9">
      <c r="A35" s="3"/>
      <c r="B35" s="8"/>
      <c r="C35" s="8"/>
      <c r="D35" s="8"/>
      <c r="E35" s="8"/>
      <c r="F35" s="3"/>
      <c r="G35" s="3"/>
      <c r="H35" s="3"/>
      <c r="I35" s="3"/>
    </row>
  </sheetData>
  <mergeCells count="4">
    <mergeCell ref="A1:E1"/>
    <mergeCell ref="A2:E2"/>
    <mergeCell ref="B4:E4"/>
    <mergeCell ref="F4:I4"/>
  </mergeCells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8"/>
  <sheetViews>
    <sheetView topLeftCell="J73" zoomScaleNormal="100" workbookViewId="0">
      <selection activeCell="P78" sqref="P78"/>
    </sheetView>
  </sheetViews>
  <sheetFormatPr defaultRowHeight="15"/>
  <cols>
    <col min="1" max="1" width="92.5703125" style="1" customWidth="1"/>
    <col min="2" max="2" width="8.28515625" style="1" customWidth="1"/>
    <col min="3" max="3" width="17.7109375" style="9" customWidth="1"/>
    <col min="4" max="4" width="12.5703125" style="9" customWidth="1"/>
    <col min="5" max="7" width="17" style="11" customWidth="1"/>
    <col min="8" max="8" width="17" style="117" customWidth="1"/>
    <col min="9" max="9" width="16.7109375" style="11" customWidth="1"/>
    <col min="10" max="10" width="19.28515625" style="11" customWidth="1"/>
    <col min="11" max="14" width="16.42578125" style="11" customWidth="1"/>
    <col min="15" max="15" width="19" style="11" customWidth="1"/>
    <col min="16" max="16" width="22.28515625" style="11" customWidth="1"/>
    <col min="17" max="16384" width="9.140625" style="1"/>
  </cols>
  <sheetData>
    <row r="1" spans="1:19" ht="39.950000000000003" customHeight="1">
      <c r="A1" s="144" t="s">
        <v>435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89"/>
    </row>
    <row r="2" spans="1:19" ht="23.25" customHeight="1">
      <c r="A2" s="145" t="s">
        <v>439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90"/>
    </row>
    <row r="3" spans="1:19" ht="18.75" thickBot="1">
      <c r="A3" s="10"/>
      <c r="O3" s="69" t="s">
        <v>433</v>
      </c>
      <c r="P3" s="69"/>
    </row>
    <row r="4" spans="1:19" ht="15.75" thickBot="1">
      <c r="C4" s="148" t="s">
        <v>441</v>
      </c>
      <c r="D4" s="149"/>
      <c r="E4" s="150"/>
      <c r="F4" s="146" t="s">
        <v>440</v>
      </c>
      <c r="G4" s="147"/>
      <c r="H4" s="147"/>
      <c r="I4" s="119" t="s">
        <v>441</v>
      </c>
      <c r="J4" s="119" t="s">
        <v>440</v>
      </c>
      <c r="K4" s="119" t="s">
        <v>441</v>
      </c>
      <c r="L4" s="147" t="s">
        <v>440</v>
      </c>
      <c r="M4" s="147"/>
      <c r="N4" s="147"/>
      <c r="O4" s="91" t="s">
        <v>441</v>
      </c>
      <c r="P4" s="96" t="s">
        <v>445</v>
      </c>
    </row>
    <row r="5" spans="1:19" s="14" customFormat="1" ht="51">
      <c r="A5" s="12" t="s">
        <v>10</v>
      </c>
      <c r="B5" s="13" t="s">
        <v>0</v>
      </c>
      <c r="C5" s="99" t="s">
        <v>425</v>
      </c>
      <c r="D5" s="99" t="s">
        <v>426</v>
      </c>
      <c r="E5" s="94" t="s">
        <v>427</v>
      </c>
      <c r="F5" s="120" t="s">
        <v>425</v>
      </c>
      <c r="G5" s="121" t="s">
        <v>426</v>
      </c>
      <c r="H5" s="128" t="s">
        <v>428</v>
      </c>
      <c r="I5" s="120" t="s">
        <v>442</v>
      </c>
      <c r="J5" s="120" t="s">
        <v>442</v>
      </c>
      <c r="K5" s="81" t="s">
        <v>437</v>
      </c>
      <c r="L5" s="120" t="s">
        <v>443</v>
      </c>
      <c r="M5" s="120" t="s">
        <v>444</v>
      </c>
      <c r="N5" s="38" t="s">
        <v>429</v>
      </c>
      <c r="O5" s="92" t="s">
        <v>430</v>
      </c>
      <c r="P5" s="97" t="s">
        <v>1</v>
      </c>
    </row>
    <row r="6" spans="1:19" ht="20.100000000000001" customHeight="1">
      <c r="A6" s="15" t="s">
        <v>181</v>
      </c>
      <c r="B6" s="16" t="s">
        <v>182</v>
      </c>
      <c r="C6" s="84">
        <v>115443</v>
      </c>
      <c r="D6" s="17"/>
      <c r="E6" s="18">
        <f t="shared" ref="E6:E12" si="0">SUM(C6:D6)</f>
        <v>115443</v>
      </c>
      <c r="F6" s="18">
        <v>115443</v>
      </c>
      <c r="G6" s="18"/>
      <c r="H6" s="129">
        <f>SUM(F6:G6)</f>
        <v>115443</v>
      </c>
      <c r="I6" s="18"/>
      <c r="J6" s="18"/>
      <c r="K6" s="18"/>
      <c r="L6" s="18"/>
      <c r="M6" s="18"/>
      <c r="N6" s="18"/>
      <c r="O6" s="18">
        <f>E6+I6+K6</f>
        <v>115443</v>
      </c>
      <c r="P6" s="18">
        <f>H6+J6+N6</f>
        <v>115443</v>
      </c>
      <c r="S6" s="93"/>
    </row>
    <row r="7" spans="1:19" ht="20.100000000000001" customHeight="1">
      <c r="A7" s="19" t="s">
        <v>183</v>
      </c>
      <c r="B7" s="16" t="s">
        <v>184</v>
      </c>
      <c r="C7" s="17">
        <v>37377490</v>
      </c>
      <c r="D7" s="17"/>
      <c r="E7" s="18">
        <f t="shared" si="0"/>
        <v>37377490</v>
      </c>
      <c r="F7" s="18">
        <v>39453218</v>
      </c>
      <c r="G7" s="18"/>
      <c r="H7" s="129">
        <f t="shared" ref="H7:H68" si="1">SUM(F7:G7)</f>
        <v>39453218</v>
      </c>
      <c r="I7" s="18"/>
      <c r="J7" s="18"/>
      <c r="K7" s="18"/>
      <c r="L7" s="18"/>
      <c r="M7" s="18"/>
      <c r="N7" s="18"/>
      <c r="O7" s="18">
        <f>E7+I7+K7</f>
        <v>37377490</v>
      </c>
      <c r="P7" s="18">
        <f t="shared" ref="P7:P64" si="2">H7+J7+N7</f>
        <v>39453218</v>
      </c>
    </row>
    <row r="8" spans="1:19" ht="20.100000000000001" customHeight="1">
      <c r="A8" s="19" t="s">
        <v>185</v>
      </c>
      <c r="B8" s="16" t="s">
        <v>186</v>
      </c>
      <c r="C8" s="17">
        <v>15687027</v>
      </c>
      <c r="D8" s="17"/>
      <c r="E8" s="18">
        <f t="shared" si="0"/>
        <v>15687027</v>
      </c>
      <c r="F8" s="18">
        <v>16209283</v>
      </c>
      <c r="G8" s="18"/>
      <c r="H8" s="129">
        <f t="shared" si="1"/>
        <v>16209283</v>
      </c>
      <c r="I8" s="18"/>
      <c r="J8" s="18"/>
      <c r="K8" s="18"/>
      <c r="L8" s="18"/>
      <c r="M8" s="18"/>
      <c r="N8" s="18"/>
      <c r="O8" s="18">
        <f>E8+I8+K8</f>
        <v>15687027</v>
      </c>
      <c r="P8" s="18">
        <f t="shared" si="2"/>
        <v>16209283</v>
      </c>
    </row>
    <row r="9" spans="1:19" ht="20.100000000000001" customHeight="1">
      <c r="A9" s="19" t="s">
        <v>187</v>
      </c>
      <c r="B9" s="16" t="s">
        <v>188</v>
      </c>
      <c r="C9" s="17">
        <v>1399920</v>
      </c>
      <c r="D9" s="17"/>
      <c r="E9" s="18">
        <f t="shared" si="0"/>
        <v>1399920</v>
      </c>
      <c r="F9" s="18">
        <v>1399920</v>
      </c>
      <c r="G9" s="18"/>
      <c r="H9" s="129">
        <f t="shared" si="1"/>
        <v>1399920</v>
      </c>
      <c r="I9" s="18"/>
      <c r="J9" s="18"/>
      <c r="K9" s="18"/>
      <c r="L9" s="18"/>
      <c r="M9" s="18"/>
      <c r="N9" s="18"/>
      <c r="O9" s="18">
        <f>E9+I9+K9</f>
        <v>1399920</v>
      </c>
      <c r="P9" s="18">
        <f t="shared" si="2"/>
        <v>1399920</v>
      </c>
    </row>
    <row r="10" spans="1:19" ht="20.100000000000001" customHeight="1">
      <c r="A10" s="19" t="s">
        <v>189</v>
      </c>
      <c r="B10" s="16" t="s">
        <v>190</v>
      </c>
      <c r="C10" s="17"/>
      <c r="D10" s="17"/>
      <c r="E10" s="18">
        <f t="shared" si="0"/>
        <v>0</v>
      </c>
      <c r="F10" s="18">
        <v>650685</v>
      </c>
      <c r="G10" s="18"/>
      <c r="H10" s="129">
        <f t="shared" si="1"/>
        <v>650685</v>
      </c>
      <c r="I10" s="18"/>
      <c r="J10" s="18"/>
      <c r="K10" s="18"/>
      <c r="L10" s="18"/>
      <c r="M10" s="18"/>
      <c r="N10" s="18"/>
      <c r="O10" s="18"/>
      <c r="P10" s="18">
        <f t="shared" si="2"/>
        <v>650685</v>
      </c>
    </row>
    <row r="11" spans="1:19" ht="20.100000000000001" customHeight="1">
      <c r="A11" s="19" t="s">
        <v>191</v>
      </c>
      <c r="B11" s="16" t="s">
        <v>192</v>
      </c>
      <c r="C11" s="17"/>
      <c r="D11" s="17"/>
      <c r="E11" s="18">
        <f t="shared" si="0"/>
        <v>0</v>
      </c>
      <c r="F11" s="18">
        <v>146822</v>
      </c>
      <c r="G11" s="18"/>
      <c r="H11" s="129">
        <f t="shared" si="1"/>
        <v>146822</v>
      </c>
      <c r="I11" s="18"/>
      <c r="J11" s="18"/>
      <c r="K11" s="18"/>
      <c r="L11" s="18"/>
      <c r="M11" s="18"/>
      <c r="N11" s="18"/>
      <c r="O11" s="18">
        <f>E11+I11+K11</f>
        <v>0</v>
      </c>
      <c r="P11" s="18">
        <f t="shared" si="2"/>
        <v>146822</v>
      </c>
    </row>
    <row r="12" spans="1:19" ht="20.100000000000001" customHeight="1">
      <c r="A12" s="20" t="s">
        <v>385</v>
      </c>
      <c r="B12" s="21" t="s">
        <v>193</v>
      </c>
      <c r="C12" s="17">
        <f>SUM(C6:C11)</f>
        <v>54579880</v>
      </c>
      <c r="D12" s="17"/>
      <c r="E12" s="18">
        <f t="shared" si="0"/>
        <v>54579880</v>
      </c>
      <c r="F12" s="18">
        <f>SUM(F6:F11)</f>
        <v>57975371</v>
      </c>
      <c r="G12" s="18"/>
      <c r="H12" s="129">
        <f t="shared" si="1"/>
        <v>57975371</v>
      </c>
      <c r="I12" s="18"/>
      <c r="J12" s="18"/>
      <c r="K12" s="18"/>
      <c r="L12" s="18"/>
      <c r="M12" s="18"/>
      <c r="N12" s="18"/>
      <c r="O12" s="18">
        <f>E12+I12+K12</f>
        <v>54579880</v>
      </c>
      <c r="P12" s="18">
        <f t="shared" si="2"/>
        <v>57975371</v>
      </c>
    </row>
    <row r="13" spans="1:19" ht="20.100000000000001" customHeight="1">
      <c r="A13" s="19" t="s">
        <v>194</v>
      </c>
      <c r="B13" s="16" t="s">
        <v>195</v>
      </c>
      <c r="C13" s="17"/>
      <c r="D13" s="17"/>
      <c r="E13" s="18"/>
      <c r="G13" s="18"/>
      <c r="H13" s="129">
        <f t="shared" si="1"/>
        <v>0</v>
      </c>
      <c r="I13" s="18"/>
      <c r="J13" s="18"/>
      <c r="K13" s="18"/>
      <c r="L13" s="18"/>
      <c r="M13" s="18"/>
      <c r="N13" s="18"/>
      <c r="O13" s="18"/>
      <c r="P13" s="18"/>
    </row>
    <row r="14" spans="1:19" ht="20.100000000000001" customHeight="1">
      <c r="A14" s="19" t="s">
        <v>196</v>
      </c>
      <c r="B14" s="16" t="s">
        <v>197</v>
      </c>
      <c r="C14" s="17"/>
      <c r="D14" s="17"/>
      <c r="E14" s="18"/>
      <c r="F14" s="18"/>
      <c r="G14" s="18"/>
      <c r="H14" s="129">
        <f t="shared" si="1"/>
        <v>0</v>
      </c>
      <c r="I14" s="18"/>
      <c r="J14" s="18"/>
      <c r="K14" s="18"/>
      <c r="L14" s="18"/>
      <c r="M14" s="18"/>
      <c r="N14" s="18"/>
      <c r="O14" s="18"/>
      <c r="P14" s="18"/>
    </row>
    <row r="15" spans="1:19" ht="20.100000000000001" customHeight="1">
      <c r="A15" s="19" t="s">
        <v>348</v>
      </c>
      <c r="B15" s="16" t="s">
        <v>198</v>
      </c>
      <c r="C15" s="17"/>
      <c r="D15" s="17"/>
      <c r="E15" s="18"/>
      <c r="F15" s="18"/>
      <c r="G15" s="18"/>
      <c r="H15" s="129">
        <f t="shared" si="1"/>
        <v>0</v>
      </c>
      <c r="I15" s="18"/>
      <c r="J15" s="18"/>
      <c r="K15" s="18"/>
      <c r="L15" s="18"/>
      <c r="M15" s="18"/>
      <c r="N15" s="18"/>
      <c r="O15" s="18"/>
      <c r="P15" s="18"/>
    </row>
    <row r="16" spans="1:19" ht="20.100000000000001" customHeight="1">
      <c r="A16" s="19" t="s">
        <v>349</v>
      </c>
      <c r="B16" s="16" t="s">
        <v>199</v>
      </c>
      <c r="C16" s="17"/>
      <c r="D16" s="17"/>
      <c r="E16" s="18"/>
      <c r="F16" s="18"/>
      <c r="G16" s="18"/>
      <c r="H16" s="129">
        <f t="shared" si="1"/>
        <v>0</v>
      </c>
      <c r="I16" s="18"/>
      <c r="J16" s="18"/>
      <c r="K16" s="18"/>
      <c r="L16" s="18"/>
      <c r="M16" s="18"/>
      <c r="N16" s="18"/>
      <c r="O16" s="18"/>
      <c r="P16" s="18"/>
    </row>
    <row r="17" spans="1:16" ht="20.100000000000001" customHeight="1">
      <c r="A17" s="19" t="s">
        <v>350</v>
      </c>
      <c r="B17" s="16" t="s">
        <v>200</v>
      </c>
      <c r="C17" s="17">
        <v>7034237</v>
      </c>
      <c r="D17" s="17"/>
      <c r="E17" s="18">
        <f>SUM(C17:D17)</f>
        <v>7034237</v>
      </c>
      <c r="F17" s="18">
        <v>7034237</v>
      </c>
      <c r="G17" s="18"/>
      <c r="H17" s="129">
        <f t="shared" si="1"/>
        <v>7034237</v>
      </c>
      <c r="I17" s="18"/>
      <c r="J17" s="18"/>
      <c r="K17" s="18">
        <v>7226576</v>
      </c>
      <c r="L17" s="18">
        <v>240000</v>
      </c>
      <c r="M17" s="18"/>
      <c r="N17" s="18">
        <v>240000</v>
      </c>
      <c r="O17" s="18">
        <f>E17+I17+K17</f>
        <v>14260813</v>
      </c>
      <c r="P17" s="18">
        <f t="shared" si="2"/>
        <v>7274237</v>
      </c>
    </row>
    <row r="18" spans="1:16" ht="20.100000000000001" customHeight="1">
      <c r="A18" s="22" t="s">
        <v>386</v>
      </c>
      <c r="B18" s="23" t="s">
        <v>201</v>
      </c>
      <c r="C18" s="17">
        <f>C12+C17</f>
        <v>61614117</v>
      </c>
      <c r="D18" s="17"/>
      <c r="E18" s="18">
        <f>SUM(C18:D18)</f>
        <v>61614117</v>
      </c>
      <c r="F18" s="18">
        <f>F17+F12</f>
        <v>65009608</v>
      </c>
      <c r="G18" s="18"/>
      <c r="H18" s="129">
        <f t="shared" si="1"/>
        <v>65009608</v>
      </c>
      <c r="I18" s="18"/>
      <c r="J18" s="18"/>
      <c r="K18" s="18">
        <v>7226576</v>
      </c>
      <c r="L18" s="18">
        <v>240000</v>
      </c>
      <c r="M18" s="18"/>
      <c r="N18" s="18">
        <v>240000</v>
      </c>
      <c r="O18" s="18">
        <f>E18+I18+K18</f>
        <v>68840693</v>
      </c>
      <c r="P18" s="18">
        <f t="shared" si="2"/>
        <v>65249608</v>
      </c>
    </row>
    <row r="19" spans="1:16" ht="20.100000000000001" customHeight="1">
      <c r="A19" s="19" t="s">
        <v>202</v>
      </c>
      <c r="B19" s="16" t="s">
        <v>203</v>
      </c>
      <c r="C19" s="17"/>
      <c r="D19" s="17"/>
      <c r="E19" s="18"/>
      <c r="F19" s="18"/>
      <c r="G19" s="18"/>
      <c r="H19" s="129">
        <f t="shared" si="1"/>
        <v>0</v>
      </c>
      <c r="I19" s="18"/>
      <c r="J19" s="18"/>
      <c r="K19" s="18"/>
      <c r="L19" s="18"/>
      <c r="M19" s="18"/>
      <c r="N19" s="18"/>
      <c r="O19" s="18"/>
      <c r="P19" s="18"/>
    </row>
    <row r="20" spans="1:16" ht="20.100000000000001" customHeight="1">
      <c r="A20" s="19" t="s">
        <v>204</v>
      </c>
      <c r="B20" s="16" t="s">
        <v>205</v>
      </c>
      <c r="C20" s="17"/>
      <c r="D20" s="17"/>
      <c r="E20" s="18"/>
      <c r="F20" s="18"/>
      <c r="G20" s="18"/>
      <c r="H20" s="129">
        <f t="shared" si="1"/>
        <v>0</v>
      </c>
      <c r="I20" s="18"/>
      <c r="J20" s="18"/>
      <c r="K20" s="18"/>
      <c r="L20" s="18"/>
      <c r="M20" s="18"/>
      <c r="N20" s="18"/>
      <c r="O20" s="18"/>
      <c r="P20" s="18"/>
    </row>
    <row r="21" spans="1:16" ht="20.100000000000001" customHeight="1">
      <c r="A21" s="19" t="s">
        <v>351</v>
      </c>
      <c r="B21" s="16" t="s">
        <v>206</v>
      </c>
      <c r="C21" s="17">
        <v>498808</v>
      </c>
      <c r="D21" s="17"/>
      <c r="E21" s="18">
        <f>SUM(C21:D21)</f>
        <v>498808</v>
      </c>
      <c r="F21" s="18">
        <v>498808</v>
      </c>
      <c r="G21" s="18"/>
      <c r="H21" s="129">
        <f t="shared" si="1"/>
        <v>498808</v>
      </c>
      <c r="I21" s="18"/>
      <c r="J21" s="18"/>
      <c r="K21" s="18"/>
      <c r="L21" s="18"/>
      <c r="M21" s="18"/>
      <c r="N21" s="18"/>
      <c r="O21" s="18">
        <f>E21+I21+K21</f>
        <v>498808</v>
      </c>
      <c r="P21" s="18">
        <f t="shared" si="2"/>
        <v>498808</v>
      </c>
    </row>
    <row r="22" spans="1:16" ht="20.100000000000001" customHeight="1">
      <c r="A22" s="19" t="s">
        <v>352</v>
      </c>
      <c r="B22" s="16" t="s">
        <v>207</v>
      </c>
      <c r="C22" s="17"/>
      <c r="D22" s="17"/>
      <c r="E22" s="18"/>
      <c r="F22" s="18"/>
      <c r="G22" s="18"/>
      <c r="H22" s="129">
        <f t="shared" si="1"/>
        <v>0</v>
      </c>
      <c r="I22" s="18"/>
      <c r="J22" s="18"/>
      <c r="K22" s="18"/>
      <c r="L22" s="18"/>
      <c r="M22" s="18"/>
      <c r="N22" s="18"/>
      <c r="O22" s="18"/>
      <c r="P22" s="18"/>
    </row>
    <row r="23" spans="1:16" ht="20.100000000000001" customHeight="1">
      <c r="A23" s="19" t="s">
        <v>353</v>
      </c>
      <c r="B23" s="16" t="s">
        <v>208</v>
      </c>
      <c r="C23" s="17"/>
      <c r="D23" s="17"/>
      <c r="E23" s="18"/>
      <c r="F23" s="18"/>
      <c r="G23" s="18"/>
      <c r="H23" s="129">
        <f t="shared" si="1"/>
        <v>0</v>
      </c>
      <c r="I23" s="18"/>
      <c r="J23" s="18"/>
      <c r="K23" s="18"/>
      <c r="L23" s="18"/>
      <c r="M23" s="18"/>
      <c r="N23" s="18"/>
      <c r="O23" s="18"/>
      <c r="P23" s="18"/>
    </row>
    <row r="24" spans="1:16" ht="20.100000000000001" customHeight="1">
      <c r="A24" s="22" t="s">
        <v>387</v>
      </c>
      <c r="B24" s="23" t="s">
        <v>209</v>
      </c>
      <c r="C24" s="17">
        <f>SUM(C19:C23)</f>
        <v>498808</v>
      </c>
      <c r="D24" s="17"/>
      <c r="E24" s="18">
        <f>SUM(C24:D24)</f>
        <v>498808</v>
      </c>
      <c r="F24" s="18">
        <v>498808</v>
      </c>
      <c r="G24" s="18"/>
      <c r="H24" s="129">
        <f t="shared" si="1"/>
        <v>498808</v>
      </c>
      <c r="I24" s="18"/>
      <c r="J24" s="18"/>
      <c r="K24" s="18"/>
      <c r="L24" s="18"/>
      <c r="M24" s="18"/>
      <c r="N24" s="18"/>
      <c r="O24" s="18">
        <f>E24+I24+K24</f>
        <v>498808</v>
      </c>
      <c r="P24" s="18">
        <f t="shared" si="2"/>
        <v>498808</v>
      </c>
    </row>
    <row r="25" spans="1:16" ht="20.100000000000001" customHeight="1">
      <c r="A25" s="19" t="s">
        <v>354</v>
      </c>
      <c r="B25" s="16" t="s">
        <v>210</v>
      </c>
      <c r="C25" s="17"/>
      <c r="D25" s="17"/>
      <c r="E25" s="18"/>
      <c r="F25" s="18"/>
      <c r="G25" s="18"/>
      <c r="H25" s="129">
        <f t="shared" si="1"/>
        <v>0</v>
      </c>
      <c r="I25" s="18"/>
      <c r="J25" s="18"/>
      <c r="K25" s="18"/>
      <c r="L25" s="18"/>
      <c r="M25" s="18"/>
      <c r="N25" s="18"/>
      <c r="O25" s="18"/>
      <c r="P25" s="18"/>
    </row>
    <row r="26" spans="1:16" ht="20.100000000000001" customHeight="1">
      <c r="A26" s="19" t="s">
        <v>355</v>
      </c>
      <c r="B26" s="16" t="s">
        <v>211</v>
      </c>
      <c r="C26" s="17"/>
      <c r="D26" s="17"/>
      <c r="E26" s="18"/>
      <c r="F26" s="18"/>
      <c r="G26" s="18"/>
      <c r="H26" s="129">
        <f t="shared" si="1"/>
        <v>0</v>
      </c>
      <c r="I26" s="18"/>
      <c r="J26" s="18"/>
      <c r="K26" s="18"/>
      <c r="L26" s="18"/>
      <c r="M26" s="18"/>
      <c r="N26" s="18"/>
      <c r="O26" s="18"/>
      <c r="P26" s="18"/>
    </row>
    <row r="27" spans="1:16" ht="20.100000000000001" customHeight="1">
      <c r="A27" s="20" t="s">
        <v>388</v>
      </c>
      <c r="B27" s="21" t="s">
        <v>212</v>
      </c>
      <c r="C27" s="17"/>
      <c r="D27" s="17"/>
      <c r="E27" s="18"/>
      <c r="F27" s="18"/>
      <c r="G27" s="18"/>
      <c r="H27" s="129">
        <f t="shared" si="1"/>
        <v>0</v>
      </c>
      <c r="I27" s="18"/>
      <c r="J27" s="18"/>
      <c r="K27" s="18"/>
      <c r="L27" s="18"/>
      <c r="M27" s="18"/>
      <c r="N27" s="18"/>
      <c r="O27" s="18"/>
      <c r="P27" s="18"/>
    </row>
    <row r="28" spans="1:16" ht="20.100000000000001" customHeight="1">
      <c r="A28" s="19" t="s">
        <v>356</v>
      </c>
      <c r="B28" s="16" t="s">
        <v>213</v>
      </c>
      <c r="C28" s="17"/>
      <c r="D28" s="17"/>
      <c r="E28" s="18"/>
      <c r="F28" s="18"/>
      <c r="G28" s="18"/>
      <c r="H28" s="129">
        <f t="shared" si="1"/>
        <v>0</v>
      </c>
      <c r="I28" s="18"/>
      <c r="J28" s="18"/>
      <c r="K28" s="18"/>
      <c r="L28" s="18"/>
      <c r="M28" s="18"/>
      <c r="N28" s="18"/>
      <c r="O28" s="18"/>
      <c r="P28" s="18"/>
    </row>
    <row r="29" spans="1:16" ht="20.100000000000001" customHeight="1">
      <c r="A29" s="19" t="s">
        <v>357</v>
      </c>
      <c r="B29" s="16" t="s">
        <v>214</v>
      </c>
      <c r="C29" s="17"/>
      <c r="D29" s="17"/>
      <c r="E29" s="18"/>
      <c r="F29" s="18"/>
      <c r="G29" s="18"/>
      <c r="H29" s="129">
        <f t="shared" si="1"/>
        <v>0</v>
      </c>
      <c r="I29" s="18"/>
      <c r="J29" s="18"/>
      <c r="K29" s="18"/>
      <c r="L29" s="18"/>
      <c r="M29" s="18"/>
      <c r="N29" s="18"/>
      <c r="O29" s="18"/>
      <c r="P29" s="18"/>
    </row>
    <row r="30" spans="1:16" ht="20.100000000000001" customHeight="1">
      <c r="A30" s="19" t="s">
        <v>358</v>
      </c>
      <c r="B30" s="16" t="s">
        <v>215</v>
      </c>
      <c r="C30" s="17"/>
      <c r="D30" s="17"/>
      <c r="E30" s="18"/>
      <c r="F30" s="18"/>
      <c r="G30" s="18"/>
      <c r="H30" s="129">
        <f t="shared" si="1"/>
        <v>0</v>
      </c>
      <c r="I30" s="18"/>
      <c r="J30" s="18"/>
      <c r="K30" s="18"/>
      <c r="L30" s="18"/>
      <c r="M30" s="18"/>
      <c r="N30" s="18"/>
      <c r="O30" s="18"/>
      <c r="P30" s="18"/>
    </row>
    <row r="31" spans="1:16" ht="20.100000000000001" customHeight="1">
      <c r="A31" s="19" t="s">
        <v>359</v>
      </c>
      <c r="B31" s="16" t="s">
        <v>216</v>
      </c>
      <c r="C31" s="17">
        <v>350000000</v>
      </c>
      <c r="D31" s="17"/>
      <c r="E31" s="18">
        <f>SUM(C31:D31)</f>
        <v>350000000</v>
      </c>
      <c r="F31" s="18">
        <v>350000000</v>
      </c>
      <c r="G31" s="18"/>
      <c r="H31" s="129">
        <f t="shared" si="1"/>
        <v>350000000</v>
      </c>
      <c r="I31" s="18"/>
      <c r="J31" s="18"/>
      <c r="K31" s="18"/>
      <c r="L31" s="18"/>
      <c r="M31" s="18"/>
      <c r="N31" s="18"/>
      <c r="O31" s="18">
        <f>E31+I31+K31</f>
        <v>350000000</v>
      </c>
      <c r="P31" s="18">
        <f t="shared" si="2"/>
        <v>350000000</v>
      </c>
    </row>
    <row r="32" spans="1:16" ht="20.100000000000001" customHeight="1">
      <c r="A32" s="19" t="s">
        <v>360</v>
      </c>
      <c r="B32" s="16" t="s">
        <v>217</v>
      </c>
      <c r="C32" s="17"/>
      <c r="D32" s="17"/>
      <c r="E32" s="18"/>
      <c r="F32" s="18"/>
      <c r="G32" s="18"/>
      <c r="H32" s="129">
        <f t="shared" si="1"/>
        <v>0</v>
      </c>
      <c r="I32" s="18"/>
      <c r="J32" s="18"/>
      <c r="K32" s="18"/>
      <c r="L32" s="18"/>
      <c r="M32" s="18"/>
      <c r="N32" s="18"/>
      <c r="O32" s="18"/>
      <c r="P32" s="18"/>
    </row>
    <row r="33" spans="1:16" ht="20.100000000000001" customHeight="1">
      <c r="A33" s="19" t="s">
        <v>218</v>
      </c>
      <c r="B33" s="16" t="s">
        <v>219</v>
      </c>
      <c r="C33" s="17"/>
      <c r="D33" s="17"/>
      <c r="E33" s="18"/>
      <c r="F33" s="18"/>
      <c r="G33" s="18"/>
      <c r="H33" s="129">
        <f t="shared" si="1"/>
        <v>0</v>
      </c>
      <c r="I33" s="18"/>
      <c r="J33" s="18"/>
      <c r="K33" s="18"/>
      <c r="L33" s="18"/>
      <c r="M33" s="18"/>
      <c r="N33" s="18"/>
      <c r="O33" s="18"/>
      <c r="P33" s="18"/>
    </row>
    <row r="34" spans="1:16" ht="20.100000000000001" customHeight="1">
      <c r="A34" s="19" t="s">
        <v>361</v>
      </c>
      <c r="B34" s="16" t="s">
        <v>220</v>
      </c>
      <c r="C34" s="17">
        <v>4400000</v>
      </c>
      <c r="D34" s="17"/>
      <c r="E34" s="18">
        <f>SUM(C34:D34)</f>
        <v>4400000</v>
      </c>
      <c r="F34" s="18">
        <v>4650000</v>
      </c>
      <c r="G34" s="18"/>
      <c r="H34" s="129">
        <f t="shared" si="1"/>
        <v>4650000</v>
      </c>
      <c r="I34" s="18"/>
      <c r="J34" s="18"/>
      <c r="K34" s="18"/>
      <c r="L34" s="18"/>
      <c r="M34" s="18"/>
      <c r="N34" s="18"/>
      <c r="O34" s="18">
        <f t="shared" ref="O34:O40" si="3">E34+I34+K34</f>
        <v>4400000</v>
      </c>
      <c r="P34" s="18">
        <f t="shared" si="2"/>
        <v>4650000</v>
      </c>
    </row>
    <row r="35" spans="1:16" ht="20.100000000000001" customHeight="1">
      <c r="A35" s="19" t="s">
        <v>362</v>
      </c>
      <c r="B35" s="16" t="s">
        <v>221</v>
      </c>
      <c r="C35" s="17"/>
      <c r="D35" s="17"/>
      <c r="E35" s="18"/>
      <c r="F35" s="18">
        <v>1708</v>
      </c>
      <c r="G35" s="18"/>
      <c r="H35" s="129">
        <f t="shared" si="1"/>
        <v>1708</v>
      </c>
      <c r="I35" s="18"/>
      <c r="J35" s="18"/>
      <c r="K35" s="18"/>
      <c r="L35" s="18"/>
      <c r="M35" s="18"/>
      <c r="N35" s="18"/>
      <c r="O35" s="18"/>
      <c r="P35" s="18">
        <f t="shared" si="2"/>
        <v>1708</v>
      </c>
    </row>
    <row r="36" spans="1:16" ht="20.100000000000001" customHeight="1">
      <c r="A36" s="20" t="s">
        <v>389</v>
      </c>
      <c r="B36" s="21" t="s">
        <v>222</v>
      </c>
      <c r="C36" s="17">
        <f>SUM(C28:C35)</f>
        <v>354400000</v>
      </c>
      <c r="D36" s="17"/>
      <c r="E36" s="18">
        <f t="shared" ref="E36:E44" si="4">SUM(C36:D36)</f>
        <v>354400000</v>
      </c>
      <c r="F36" s="18">
        <f>SUM(F28:F35)</f>
        <v>354651708</v>
      </c>
      <c r="G36" s="18"/>
      <c r="H36" s="129">
        <f t="shared" si="1"/>
        <v>354651708</v>
      </c>
      <c r="I36" s="18"/>
      <c r="J36" s="18"/>
      <c r="K36" s="18"/>
      <c r="L36" s="18"/>
      <c r="M36" s="18"/>
      <c r="N36" s="18"/>
      <c r="O36" s="18">
        <f t="shared" si="3"/>
        <v>354400000</v>
      </c>
      <c r="P36" s="18">
        <f t="shared" si="2"/>
        <v>354651708</v>
      </c>
    </row>
    <row r="37" spans="1:16" ht="20.100000000000001" customHeight="1">
      <c r="A37" s="19" t="s">
        <v>363</v>
      </c>
      <c r="B37" s="16" t="s">
        <v>223</v>
      </c>
      <c r="C37" s="17">
        <v>400000</v>
      </c>
      <c r="D37" s="17"/>
      <c r="E37" s="18">
        <f t="shared" si="4"/>
        <v>400000</v>
      </c>
      <c r="F37" s="18">
        <v>400000</v>
      </c>
      <c r="G37" s="18"/>
      <c r="H37" s="129">
        <f t="shared" si="1"/>
        <v>400000</v>
      </c>
      <c r="I37" s="18"/>
      <c r="J37" s="18"/>
      <c r="K37" s="18"/>
      <c r="L37" s="18"/>
      <c r="M37" s="18"/>
      <c r="N37" s="18"/>
      <c r="O37" s="18">
        <f t="shared" si="3"/>
        <v>400000</v>
      </c>
      <c r="P37" s="18">
        <f t="shared" si="2"/>
        <v>400000</v>
      </c>
    </row>
    <row r="38" spans="1:16" ht="20.100000000000001" customHeight="1">
      <c r="A38" s="22" t="s">
        <v>390</v>
      </c>
      <c r="B38" s="23" t="s">
        <v>224</v>
      </c>
      <c r="C38" s="17">
        <f>C27+C36+C37</f>
        <v>354800000</v>
      </c>
      <c r="D38" s="17"/>
      <c r="E38" s="18">
        <f t="shared" si="4"/>
        <v>354800000</v>
      </c>
      <c r="F38" s="18">
        <f>F36+F37</f>
        <v>355051708</v>
      </c>
      <c r="G38" s="18"/>
      <c r="H38" s="129">
        <f t="shared" si="1"/>
        <v>355051708</v>
      </c>
      <c r="I38" s="18"/>
      <c r="J38" s="18"/>
      <c r="K38" s="18"/>
      <c r="L38" s="18"/>
      <c r="M38" s="18"/>
      <c r="N38" s="18"/>
      <c r="O38" s="18">
        <f t="shared" si="3"/>
        <v>354800000</v>
      </c>
      <c r="P38" s="18">
        <f t="shared" si="2"/>
        <v>355051708</v>
      </c>
    </row>
    <row r="39" spans="1:16" ht="20.100000000000001" customHeight="1">
      <c r="A39" s="24" t="s">
        <v>225</v>
      </c>
      <c r="B39" s="16" t="s">
        <v>226</v>
      </c>
      <c r="C39" s="83">
        <v>2684557</v>
      </c>
      <c r="D39" s="17"/>
      <c r="E39" s="18">
        <f t="shared" si="4"/>
        <v>2684557</v>
      </c>
      <c r="F39" s="18">
        <v>2684557</v>
      </c>
      <c r="G39" s="18"/>
      <c r="H39" s="129">
        <f t="shared" si="1"/>
        <v>2684557</v>
      </c>
      <c r="I39" s="18"/>
      <c r="J39" s="18"/>
      <c r="K39" s="18"/>
      <c r="L39" s="18"/>
      <c r="M39" s="18"/>
      <c r="N39" s="18"/>
      <c r="O39" s="18">
        <f t="shared" si="3"/>
        <v>2684557</v>
      </c>
      <c r="P39" s="18">
        <f t="shared" si="2"/>
        <v>2684557</v>
      </c>
    </row>
    <row r="40" spans="1:16" ht="20.100000000000001" customHeight="1">
      <c r="A40" s="24" t="s">
        <v>364</v>
      </c>
      <c r="B40" s="16" t="s">
        <v>227</v>
      </c>
      <c r="C40" s="17">
        <v>5450000</v>
      </c>
      <c r="D40" s="17"/>
      <c r="E40" s="18">
        <f t="shared" si="4"/>
        <v>5450000</v>
      </c>
      <c r="F40" s="18">
        <v>14000000</v>
      </c>
      <c r="G40" s="18"/>
      <c r="H40" s="129">
        <f t="shared" si="1"/>
        <v>14000000</v>
      </c>
      <c r="I40" s="18"/>
      <c r="J40" s="18"/>
      <c r="K40" s="18"/>
      <c r="L40" s="18"/>
      <c r="M40" s="18"/>
      <c r="N40" s="18"/>
      <c r="O40" s="18">
        <f t="shared" si="3"/>
        <v>5450000</v>
      </c>
      <c r="P40" s="18">
        <f t="shared" si="2"/>
        <v>14000000</v>
      </c>
    </row>
    <row r="41" spans="1:16" ht="20.100000000000001" customHeight="1">
      <c r="A41" s="24" t="s">
        <v>365</v>
      </c>
      <c r="B41" s="16" t="s">
        <v>228</v>
      </c>
      <c r="C41" s="17">
        <v>300000</v>
      </c>
      <c r="D41" s="17"/>
      <c r="E41" s="18">
        <f t="shared" si="4"/>
        <v>300000</v>
      </c>
      <c r="F41" s="18">
        <v>2045000</v>
      </c>
      <c r="G41" s="18"/>
      <c r="H41" s="129">
        <f t="shared" si="1"/>
        <v>2045000</v>
      </c>
      <c r="I41" s="18"/>
      <c r="J41" s="18"/>
      <c r="K41" s="18"/>
      <c r="L41" s="18"/>
      <c r="M41" s="18"/>
      <c r="N41" s="18"/>
      <c r="O41" s="18"/>
      <c r="P41" s="18">
        <f t="shared" si="2"/>
        <v>2045000</v>
      </c>
    </row>
    <row r="42" spans="1:16" ht="20.100000000000001" customHeight="1">
      <c r="A42" s="24" t="s">
        <v>366</v>
      </c>
      <c r="B42" s="16" t="s">
        <v>229</v>
      </c>
      <c r="C42" s="17">
        <v>14387000</v>
      </c>
      <c r="D42" s="17"/>
      <c r="E42" s="18">
        <f t="shared" si="4"/>
        <v>14387000</v>
      </c>
      <c r="F42" s="18">
        <v>14387000</v>
      </c>
      <c r="G42" s="18"/>
      <c r="H42" s="129">
        <f t="shared" si="1"/>
        <v>14387000</v>
      </c>
      <c r="I42" s="18"/>
      <c r="J42" s="18"/>
      <c r="K42" s="18"/>
      <c r="L42" s="18"/>
      <c r="M42" s="18"/>
      <c r="N42" s="18"/>
      <c r="O42" s="18">
        <f t="shared" ref="O42:O47" si="5">E42+I42+K42</f>
        <v>14387000</v>
      </c>
      <c r="P42" s="18">
        <f t="shared" si="2"/>
        <v>14387000</v>
      </c>
    </row>
    <row r="43" spans="1:16" ht="20.100000000000001" customHeight="1">
      <c r="A43" s="24" t="s">
        <v>230</v>
      </c>
      <c r="B43" s="16" t="s">
        <v>231</v>
      </c>
      <c r="C43" s="17">
        <v>9448000</v>
      </c>
      <c r="D43" s="17"/>
      <c r="E43" s="18">
        <f t="shared" si="4"/>
        <v>9448000</v>
      </c>
      <c r="F43" s="18">
        <v>9448000</v>
      </c>
      <c r="G43" s="18"/>
      <c r="H43" s="129">
        <f t="shared" si="1"/>
        <v>9448000</v>
      </c>
      <c r="I43" s="18">
        <v>1660000</v>
      </c>
      <c r="J43" s="18">
        <v>2301958</v>
      </c>
      <c r="K43" s="18"/>
      <c r="L43" s="18"/>
      <c r="M43" s="18"/>
      <c r="N43" s="18"/>
      <c r="O43" s="18">
        <f t="shared" si="5"/>
        <v>11108000</v>
      </c>
      <c r="P43" s="18">
        <f t="shared" si="2"/>
        <v>11749958</v>
      </c>
    </row>
    <row r="44" spans="1:16" ht="20.100000000000001" customHeight="1">
      <c r="A44" s="24" t="s">
        <v>232</v>
      </c>
      <c r="B44" s="16" t="s">
        <v>233</v>
      </c>
      <c r="C44" s="17">
        <v>15224500</v>
      </c>
      <c r="D44" s="17"/>
      <c r="E44" s="18">
        <f t="shared" si="4"/>
        <v>15224500</v>
      </c>
      <c r="F44" s="18">
        <v>19000000</v>
      </c>
      <c r="G44" s="18"/>
      <c r="H44" s="129">
        <f t="shared" si="1"/>
        <v>19000000</v>
      </c>
      <c r="I44" s="18">
        <v>448000</v>
      </c>
      <c r="J44" s="18">
        <v>621529</v>
      </c>
      <c r="K44" s="18"/>
      <c r="L44" s="18"/>
      <c r="M44" s="18"/>
      <c r="N44" s="18"/>
      <c r="O44" s="18">
        <f t="shared" si="5"/>
        <v>15672500</v>
      </c>
      <c r="P44" s="18">
        <f t="shared" si="2"/>
        <v>19621529</v>
      </c>
    </row>
    <row r="45" spans="1:16" ht="20.100000000000001" customHeight="1">
      <c r="A45" s="24" t="s">
        <v>234</v>
      </c>
      <c r="B45" s="16" t="s">
        <v>235</v>
      </c>
      <c r="C45" s="17"/>
      <c r="D45" s="17"/>
      <c r="E45" s="18"/>
      <c r="F45" s="18"/>
      <c r="G45" s="18"/>
      <c r="H45" s="129">
        <f t="shared" si="1"/>
        <v>0</v>
      </c>
      <c r="I45" s="18"/>
      <c r="J45" s="18">
        <v>558000</v>
      </c>
      <c r="K45" s="18"/>
      <c r="L45" s="18"/>
      <c r="M45" s="18"/>
      <c r="N45" s="18"/>
      <c r="O45" s="18">
        <f t="shared" si="5"/>
        <v>0</v>
      </c>
      <c r="P45" s="18">
        <f t="shared" si="2"/>
        <v>558000</v>
      </c>
    </row>
    <row r="46" spans="1:16" ht="20.100000000000001" customHeight="1">
      <c r="A46" s="24" t="s">
        <v>367</v>
      </c>
      <c r="B46" s="16" t="s">
        <v>236</v>
      </c>
      <c r="C46" s="17"/>
      <c r="D46" s="17"/>
      <c r="E46" s="18">
        <f>SUM(C46:D46)</f>
        <v>0</v>
      </c>
      <c r="F46" s="18">
        <v>88000</v>
      </c>
      <c r="G46" s="18"/>
      <c r="H46" s="129">
        <f t="shared" si="1"/>
        <v>88000</v>
      </c>
      <c r="I46" s="18"/>
      <c r="J46" s="18">
        <v>100</v>
      </c>
      <c r="K46" s="18"/>
      <c r="L46" s="18"/>
      <c r="M46" s="18"/>
      <c r="N46" s="18"/>
      <c r="O46" s="18">
        <f t="shared" si="5"/>
        <v>0</v>
      </c>
      <c r="P46" s="18">
        <f t="shared" si="2"/>
        <v>88100</v>
      </c>
    </row>
    <row r="47" spans="1:16" ht="20.100000000000001" customHeight="1">
      <c r="A47" s="24" t="s">
        <v>368</v>
      </c>
      <c r="B47" s="16" t="s">
        <v>237</v>
      </c>
      <c r="C47" s="17"/>
      <c r="D47" s="17"/>
      <c r="E47" s="18"/>
      <c r="F47" s="18"/>
      <c r="G47" s="18"/>
      <c r="H47" s="129">
        <f t="shared" si="1"/>
        <v>0</v>
      </c>
      <c r="I47" s="18"/>
      <c r="J47" s="18"/>
      <c r="K47" s="18">
        <v>5000</v>
      </c>
      <c r="L47" s="18">
        <v>1050</v>
      </c>
      <c r="M47" s="18"/>
      <c r="N47" s="18">
        <v>1050</v>
      </c>
      <c r="O47" s="18">
        <f t="shared" si="5"/>
        <v>5000</v>
      </c>
      <c r="P47" s="18">
        <f t="shared" si="2"/>
        <v>1050</v>
      </c>
    </row>
    <row r="48" spans="1:16" ht="20.100000000000001" customHeight="1">
      <c r="A48" s="24" t="s">
        <v>369</v>
      </c>
      <c r="B48" s="95" t="s">
        <v>446</v>
      </c>
      <c r="C48" s="17"/>
      <c r="D48" s="17"/>
      <c r="E48" s="18"/>
      <c r="F48" s="18">
        <v>4900000</v>
      </c>
      <c r="G48" s="18"/>
      <c r="H48" s="129">
        <f t="shared" si="1"/>
        <v>4900000</v>
      </c>
      <c r="I48" s="18"/>
      <c r="J48" s="18">
        <v>32</v>
      </c>
      <c r="K48" s="18"/>
      <c r="L48" s="18"/>
      <c r="M48" s="18"/>
      <c r="N48" s="18"/>
      <c r="O48" s="18"/>
      <c r="P48" s="18">
        <f t="shared" si="2"/>
        <v>4900032</v>
      </c>
    </row>
    <row r="49" spans="1:16" ht="20.100000000000001" customHeight="1">
      <c r="A49" s="25" t="s">
        <v>391</v>
      </c>
      <c r="B49" s="23" t="s">
        <v>238</v>
      </c>
      <c r="C49" s="17">
        <f>SUM(C39:C48)</f>
        <v>47494057</v>
      </c>
      <c r="D49" s="17"/>
      <c r="E49" s="18">
        <f>SUM(C49:D49)</f>
        <v>47494057</v>
      </c>
      <c r="F49" s="18">
        <f>SUM(F39:F48)</f>
        <v>66552557</v>
      </c>
      <c r="G49" s="18"/>
      <c r="H49" s="129">
        <f t="shared" si="1"/>
        <v>66552557</v>
      </c>
      <c r="I49" s="18">
        <f>SUM(I43:I48)</f>
        <v>2108000</v>
      </c>
      <c r="J49" s="18">
        <f>SUM(J43:J48)</f>
        <v>3481619</v>
      </c>
      <c r="K49" s="18">
        <f>SUM(K39:K48)</f>
        <v>5000</v>
      </c>
      <c r="L49" s="18">
        <v>1050</v>
      </c>
      <c r="M49" s="18"/>
      <c r="N49" s="18">
        <v>1050</v>
      </c>
      <c r="O49" s="18">
        <f>E49+I49+K49</f>
        <v>49607057</v>
      </c>
      <c r="P49" s="18">
        <f t="shared" si="2"/>
        <v>70035226</v>
      </c>
    </row>
    <row r="50" spans="1:16" ht="20.100000000000001" customHeight="1">
      <c r="A50" s="24" t="s">
        <v>370</v>
      </c>
      <c r="B50" s="16" t="s">
        <v>239</v>
      </c>
      <c r="C50" s="17"/>
      <c r="D50" s="17"/>
      <c r="E50" s="18"/>
      <c r="F50" s="18"/>
      <c r="G50" s="18"/>
      <c r="H50" s="129">
        <f t="shared" si="1"/>
        <v>0</v>
      </c>
      <c r="I50" s="18"/>
      <c r="J50" s="18"/>
      <c r="K50" s="18"/>
      <c r="L50" s="18"/>
      <c r="M50" s="18"/>
      <c r="N50" s="18"/>
      <c r="O50" s="18"/>
      <c r="P50" s="18"/>
    </row>
    <row r="51" spans="1:16" ht="20.100000000000001" customHeight="1">
      <c r="A51" s="24" t="s">
        <v>371</v>
      </c>
      <c r="B51" s="16" t="s">
        <v>240</v>
      </c>
      <c r="C51" s="17">
        <v>29000000</v>
      </c>
      <c r="D51" s="17"/>
      <c r="E51" s="18">
        <f>SUM(C51:D51)</f>
        <v>29000000</v>
      </c>
      <c r="F51" s="18">
        <v>37660717</v>
      </c>
      <c r="G51" s="18"/>
      <c r="H51" s="129">
        <f t="shared" si="1"/>
        <v>37660717</v>
      </c>
      <c r="I51" s="18"/>
      <c r="J51" s="18"/>
      <c r="K51" s="18"/>
      <c r="L51" s="18"/>
      <c r="M51" s="18"/>
      <c r="N51" s="18"/>
      <c r="O51" s="18">
        <f>E51+I51+K51</f>
        <v>29000000</v>
      </c>
      <c r="P51" s="18">
        <f t="shared" si="2"/>
        <v>37660717</v>
      </c>
    </row>
    <row r="52" spans="1:16" ht="20.100000000000001" customHeight="1">
      <c r="A52" s="24" t="s">
        <v>241</v>
      </c>
      <c r="B52" s="16" t="s">
        <v>242</v>
      </c>
      <c r="C52" s="17"/>
      <c r="D52" s="17"/>
      <c r="E52" s="18"/>
      <c r="F52" s="18"/>
      <c r="G52" s="18"/>
      <c r="H52" s="129">
        <f t="shared" si="1"/>
        <v>0</v>
      </c>
      <c r="I52" s="18"/>
      <c r="J52" s="18"/>
      <c r="K52" s="18"/>
      <c r="L52" s="18"/>
      <c r="M52" s="18"/>
      <c r="N52" s="18"/>
      <c r="O52" s="18"/>
      <c r="P52" s="18"/>
    </row>
    <row r="53" spans="1:16" ht="20.100000000000001" customHeight="1">
      <c r="A53" s="24" t="s">
        <v>372</v>
      </c>
      <c r="B53" s="16" t="s">
        <v>243</v>
      </c>
      <c r="C53" s="17"/>
      <c r="D53" s="17"/>
      <c r="E53" s="18"/>
      <c r="F53" s="18"/>
      <c r="G53" s="18"/>
      <c r="H53" s="129">
        <f t="shared" si="1"/>
        <v>0</v>
      </c>
      <c r="I53" s="18"/>
      <c r="J53" s="18"/>
      <c r="K53" s="18"/>
      <c r="L53" s="18"/>
      <c r="M53" s="18"/>
      <c r="N53" s="18"/>
      <c r="O53" s="18"/>
      <c r="P53" s="18"/>
    </row>
    <row r="54" spans="1:16" ht="20.100000000000001" customHeight="1">
      <c r="A54" s="24" t="s">
        <v>244</v>
      </c>
      <c r="B54" s="16" t="s">
        <v>245</v>
      </c>
      <c r="C54" s="17"/>
      <c r="D54" s="17"/>
      <c r="E54" s="18"/>
      <c r="F54" s="18"/>
      <c r="G54" s="18"/>
      <c r="H54" s="129">
        <f t="shared" si="1"/>
        <v>0</v>
      </c>
      <c r="I54" s="18"/>
      <c r="J54" s="18"/>
      <c r="K54" s="18"/>
      <c r="L54" s="18"/>
      <c r="M54" s="18"/>
      <c r="N54" s="18"/>
      <c r="O54" s="18"/>
      <c r="P54" s="18"/>
    </row>
    <row r="55" spans="1:16" ht="20.100000000000001" customHeight="1">
      <c r="A55" s="22" t="s">
        <v>392</v>
      </c>
      <c r="B55" s="23" t="s">
        <v>246</v>
      </c>
      <c r="C55" s="17">
        <f>SUM(C50:C54)</f>
        <v>29000000</v>
      </c>
      <c r="D55" s="17"/>
      <c r="E55" s="18">
        <f>SUM(C55:D55)</f>
        <v>29000000</v>
      </c>
      <c r="F55" s="18">
        <f>SUM(F50:F54)</f>
        <v>37660717</v>
      </c>
      <c r="G55" s="18"/>
      <c r="H55" s="129">
        <f t="shared" si="1"/>
        <v>37660717</v>
      </c>
      <c r="I55" s="18"/>
      <c r="J55" s="18"/>
      <c r="K55" s="18"/>
      <c r="L55" s="18"/>
      <c r="M55" s="18"/>
      <c r="N55" s="18"/>
      <c r="O55" s="18">
        <f>E55+I55+K55</f>
        <v>29000000</v>
      </c>
      <c r="P55" s="18">
        <f t="shared" si="2"/>
        <v>37660717</v>
      </c>
    </row>
    <row r="56" spans="1:16" ht="20.100000000000001" customHeight="1">
      <c r="A56" s="24" t="s">
        <v>247</v>
      </c>
      <c r="B56" s="16" t="s">
        <v>248</v>
      </c>
      <c r="C56" s="17"/>
      <c r="D56" s="17"/>
      <c r="E56" s="18"/>
      <c r="F56" s="18"/>
      <c r="G56" s="18"/>
      <c r="H56" s="129">
        <f t="shared" si="1"/>
        <v>0</v>
      </c>
      <c r="I56" s="18"/>
      <c r="J56" s="18"/>
      <c r="K56" s="18"/>
      <c r="L56" s="18"/>
      <c r="M56" s="18"/>
      <c r="N56" s="18"/>
      <c r="O56" s="18"/>
      <c r="P56" s="18"/>
    </row>
    <row r="57" spans="1:16" ht="20.100000000000001" customHeight="1">
      <c r="A57" s="19" t="s">
        <v>373</v>
      </c>
      <c r="B57" s="16" t="s">
        <v>249</v>
      </c>
      <c r="C57" s="17"/>
      <c r="D57" s="17"/>
      <c r="E57" s="18"/>
      <c r="F57" s="18"/>
      <c r="G57" s="18"/>
      <c r="H57" s="129">
        <f t="shared" si="1"/>
        <v>0</v>
      </c>
      <c r="I57" s="18"/>
      <c r="J57" s="18"/>
      <c r="K57" s="18"/>
      <c r="L57" s="18"/>
      <c r="M57" s="18"/>
      <c r="N57" s="18"/>
      <c r="O57" s="18"/>
      <c r="P57" s="18"/>
    </row>
    <row r="58" spans="1:16" ht="20.100000000000001" customHeight="1">
      <c r="A58" s="24" t="s">
        <v>374</v>
      </c>
      <c r="B58" s="16" t="s">
        <v>447</v>
      </c>
      <c r="C58" s="17"/>
      <c r="D58" s="17"/>
      <c r="E58" s="18"/>
      <c r="F58" s="18">
        <v>115000</v>
      </c>
      <c r="G58" s="18"/>
      <c r="H58" s="129">
        <f t="shared" si="1"/>
        <v>115000</v>
      </c>
      <c r="I58" s="18"/>
      <c r="J58" s="18">
        <v>195060</v>
      </c>
      <c r="K58" s="18"/>
      <c r="L58" s="18"/>
      <c r="M58" s="18"/>
      <c r="N58" s="18"/>
      <c r="O58" s="18"/>
      <c r="P58" s="18">
        <f t="shared" si="2"/>
        <v>310060</v>
      </c>
    </row>
    <row r="59" spans="1:16" ht="20.100000000000001" customHeight="1">
      <c r="A59" s="22" t="s">
        <v>393</v>
      </c>
      <c r="B59" s="23" t="s">
        <v>250</v>
      </c>
      <c r="C59" s="17">
        <f>SUM(C57:C58)</f>
        <v>0</v>
      </c>
      <c r="D59" s="17"/>
      <c r="E59" s="18"/>
      <c r="F59" s="18">
        <f>SUM(F56:F58)</f>
        <v>115000</v>
      </c>
      <c r="G59" s="18"/>
      <c r="H59" s="129">
        <f t="shared" si="1"/>
        <v>115000</v>
      </c>
      <c r="I59" s="18">
        <f>SUM(I56:I58)</f>
        <v>0</v>
      </c>
      <c r="J59" s="18">
        <f>SUM(J56:J58)</f>
        <v>195060</v>
      </c>
      <c r="K59" s="18"/>
      <c r="L59" s="18"/>
      <c r="M59" s="18"/>
      <c r="N59" s="18"/>
      <c r="O59" s="18"/>
      <c r="P59" s="18">
        <f t="shared" si="2"/>
        <v>310060</v>
      </c>
    </row>
    <row r="60" spans="1:16" ht="20.100000000000001" customHeight="1">
      <c r="A60" s="24" t="s">
        <v>251</v>
      </c>
      <c r="B60" s="16" t="s">
        <v>252</v>
      </c>
      <c r="C60" s="17"/>
      <c r="D60" s="17"/>
      <c r="E60" s="18"/>
      <c r="F60" s="18"/>
      <c r="G60" s="18"/>
      <c r="H60" s="129">
        <f t="shared" si="1"/>
        <v>0</v>
      </c>
      <c r="I60" s="18"/>
      <c r="J60" s="18"/>
      <c r="K60" s="18"/>
      <c r="L60" s="18"/>
      <c r="M60" s="18"/>
      <c r="N60" s="18"/>
      <c r="O60" s="18"/>
      <c r="P60" s="18"/>
    </row>
    <row r="61" spans="1:16" ht="20.100000000000001" customHeight="1">
      <c r="A61" s="19" t="s">
        <v>375</v>
      </c>
      <c r="B61" s="16" t="s">
        <v>253</v>
      </c>
      <c r="C61" s="17"/>
      <c r="D61" s="17"/>
      <c r="E61" s="18"/>
      <c r="F61" s="18"/>
      <c r="G61" s="18"/>
      <c r="H61" s="129">
        <f t="shared" si="1"/>
        <v>0</v>
      </c>
      <c r="I61" s="18"/>
      <c r="J61" s="18"/>
      <c r="K61" s="18"/>
      <c r="L61" s="18"/>
      <c r="M61" s="18"/>
      <c r="N61" s="18"/>
      <c r="O61" s="18"/>
      <c r="P61" s="18"/>
    </row>
    <row r="62" spans="1:16" ht="20.100000000000001" customHeight="1">
      <c r="A62" s="24" t="s">
        <v>376</v>
      </c>
      <c r="B62" s="16" t="s">
        <v>254</v>
      </c>
      <c r="C62" s="17"/>
      <c r="D62" s="17"/>
      <c r="E62" s="18"/>
      <c r="F62" s="18"/>
      <c r="G62" s="18"/>
      <c r="H62" s="129">
        <f t="shared" si="1"/>
        <v>0</v>
      </c>
      <c r="I62" s="18"/>
      <c r="J62" s="18"/>
      <c r="K62" s="18"/>
      <c r="L62" s="18"/>
      <c r="M62" s="18"/>
      <c r="N62" s="18"/>
      <c r="O62" s="18"/>
      <c r="P62" s="18"/>
    </row>
    <row r="63" spans="1:16" ht="20.100000000000001" customHeight="1">
      <c r="A63" s="22" t="s">
        <v>395</v>
      </c>
      <c r="B63" s="23" t="s">
        <v>255</v>
      </c>
      <c r="C63" s="17">
        <f>SUM(C60:C62)</f>
        <v>0</v>
      </c>
      <c r="D63" s="17"/>
      <c r="E63" s="18"/>
      <c r="F63" s="18"/>
      <c r="G63" s="18"/>
      <c r="H63" s="129">
        <f t="shared" si="1"/>
        <v>0</v>
      </c>
      <c r="I63" s="18"/>
      <c r="J63" s="18"/>
      <c r="K63" s="18"/>
      <c r="L63" s="18"/>
      <c r="M63" s="18"/>
      <c r="N63" s="18"/>
      <c r="O63" s="18"/>
      <c r="P63" s="18"/>
    </row>
    <row r="64" spans="1:16" ht="20.100000000000001" customHeight="1">
      <c r="A64" s="26" t="s">
        <v>394</v>
      </c>
      <c r="B64" s="27" t="s">
        <v>256</v>
      </c>
      <c r="C64" s="118">
        <f>C18+C24+C38+C49+C55+C59+C63</f>
        <v>493406982</v>
      </c>
      <c r="D64" s="118"/>
      <c r="E64" s="118">
        <f>SUM(C64:D64)</f>
        <v>493406982</v>
      </c>
      <c r="F64" s="118">
        <f>F18+F24+F38+F49+F55+F59</f>
        <v>524888398</v>
      </c>
      <c r="G64" s="118"/>
      <c r="H64" s="118">
        <f t="shared" si="1"/>
        <v>524888398</v>
      </c>
      <c r="I64" s="118">
        <f>I12+I18+I24+I38+I49+I55+I59+I63</f>
        <v>2108000</v>
      </c>
      <c r="J64" s="118">
        <f>J12+J18+J24+J38+J49+J55+J59+J63</f>
        <v>3676679</v>
      </c>
      <c r="K64" s="118">
        <f>K49+K18</f>
        <v>7231576</v>
      </c>
      <c r="L64" s="118">
        <f>L18+L49</f>
        <v>241050</v>
      </c>
      <c r="M64" s="118"/>
      <c r="N64" s="118">
        <v>241050</v>
      </c>
      <c r="O64" s="118">
        <f>E64+I64+K64</f>
        <v>502746558</v>
      </c>
      <c r="P64" s="118">
        <f t="shared" si="2"/>
        <v>528806127</v>
      </c>
    </row>
    <row r="65" spans="1:16" ht="20.100000000000001" customHeight="1">
      <c r="A65" s="28" t="s">
        <v>377</v>
      </c>
      <c r="B65" s="19" t="s">
        <v>257</v>
      </c>
      <c r="C65" s="17"/>
      <c r="D65" s="17"/>
      <c r="E65" s="18"/>
      <c r="F65" s="18"/>
      <c r="G65" s="18"/>
      <c r="H65" s="129">
        <f t="shared" si="1"/>
        <v>0</v>
      </c>
      <c r="I65" s="18"/>
      <c r="J65" s="18"/>
      <c r="K65" s="18"/>
      <c r="L65" s="18"/>
      <c r="M65" s="18"/>
      <c r="N65" s="18"/>
      <c r="O65" s="18"/>
      <c r="P65" s="18"/>
    </row>
    <row r="66" spans="1:16" ht="20.100000000000001" customHeight="1">
      <c r="A66" s="24" t="s">
        <v>258</v>
      </c>
      <c r="B66" s="19" t="s">
        <v>259</v>
      </c>
      <c r="C66" s="17"/>
      <c r="D66" s="17"/>
      <c r="E66" s="18"/>
      <c r="F66" s="18"/>
      <c r="G66" s="18"/>
      <c r="H66" s="129">
        <f t="shared" si="1"/>
        <v>0</v>
      </c>
      <c r="I66" s="18"/>
      <c r="J66" s="18"/>
      <c r="K66" s="18"/>
      <c r="L66" s="18"/>
      <c r="M66" s="18"/>
      <c r="N66" s="18"/>
      <c r="O66" s="18"/>
      <c r="P66" s="18"/>
    </row>
    <row r="67" spans="1:16" ht="20.100000000000001" customHeight="1">
      <c r="A67" s="28" t="s">
        <v>378</v>
      </c>
      <c r="B67" s="19" t="s">
        <v>260</v>
      </c>
      <c r="C67" s="17"/>
      <c r="D67" s="17"/>
      <c r="E67" s="18"/>
      <c r="F67" s="18"/>
      <c r="G67" s="18"/>
      <c r="H67" s="129">
        <f t="shared" si="1"/>
        <v>0</v>
      </c>
      <c r="I67" s="18"/>
      <c r="J67" s="18"/>
      <c r="K67" s="18"/>
      <c r="L67" s="18"/>
      <c r="M67" s="18"/>
      <c r="N67" s="18"/>
      <c r="O67" s="18"/>
      <c r="P67" s="18"/>
    </row>
    <row r="68" spans="1:16" ht="20.100000000000001" customHeight="1">
      <c r="A68" s="29" t="s">
        <v>396</v>
      </c>
      <c r="B68" s="20" t="s">
        <v>261</v>
      </c>
      <c r="C68" s="17"/>
      <c r="D68" s="17"/>
      <c r="E68" s="18"/>
      <c r="F68" s="18"/>
      <c r="G68" s="18"/>
      <c r="H68" s="129">
        <f t="shared" si="1"/>
        <v>0</v>
      </c>
      <c r="I68" s="18"/>
      <c r="J68" s="18"/>
      <c r="K68" s="18"/>
      <c r="L68" s="18"/>
      <c r="M68" s="18"/>
      <c r="N68" s="18"/>
      <c r="O68" s="18"/>
      <c r="P68" s="18"/>
    </row>
    <row r="69" spans="1:16" ht="20.100000000000001" customHeight="1">
      <c r="A69" s="24" t="s">
        <v>379</v>
      </c>
      <c r="B69" s="19" t="s">
        <v>262</v>
      </c>
      <c r="C69" s="17"/>
      <c r="D69" s="17"/>
      <c r="E69" s="18"/>
      <c r="F69" s="18">
        <v>320000000</v>
      </c>
      <c r="G69" s="18"/>
      <c r="H69" s="129">
        <f t="shared" ref="H69:H90" si="6">SUM(F69:G69)</f>
        <v>320000000</v>
      </c>
      <c r="I69" s="18"/>
      <c r="J69" s="18"/>
      <c r="K69" s="18"/>
      <c r="L69" s="18"/>
      <c r="M69" s="18"/>
      <c r="N69" s="18"/>
      <c r="O69" s="18"/>
      <c r="P69" s="18">
        <f>H69+J69+N69</f>
        <v>320000000</v>
      </c>
    </row>
    <row r="70" spans="1:16" ht="20.100000000000001" customHeight="1">
      <c r="A70" s="28" t="s">
        <v>263</v>
      </c>
      <c r="B70" s="19" t="s">
        <v>264</v>
      </c>
      <c r="C70" s="17"/>
      <c r="D70" s="17"/>
      <c r="E70" s="18"/>
      <c r="F70" s="18"/>
      <c r="G70" s="18"/>
      <c r="H70" s="129">
        <f t="shared" si="6"/>
        <v>0</v>
      </c>
      <c r="I70" s="18"/>
      <c r="J70" s="18"/>
      <c r="K70" s="18"/>
      <c r="L70" s="18"/>
      <c r="M70" s="18"/>
      <c r="N70" s="18"/>
      <c r="O70" s="18"/>
      <c r="P70" s="18"/>
    </row>
    <row r="71" spans="1:16" ht="20.100000000000001" customHeight="1">
      <c r="A71" s="24" t="s">
        <v>380</v>
      </c>
      <c r="B71" s="19" t="s">
        <v>265</v>
      </c>
      <c r="C71" s="17"/>
      <c r="D71" s="17"/>
      <c r="E71" s="18"/>
      <c r="F71" s="18"/>
      <c r="G71" s="18"/>
      <c r="H71" s="129">
        <f t="shared" si="6"/>
        <v>0</v>
      </c>
      <c r="I71" s="18"/>
      <c r="J71" s="18"/>
      <c r="K71" s="18"/>
      <c r="L71" s="18"/>
      <c r="M71" s="18"/>
      <c r="N71" s="18"/>
      <c r="O71" s="18"/>
      <c r="P71" s="18"/>
    </row>
    <row r="72" spans="1:16" ht="20.100000000000001" customHeight="1">
      <c r="A72" s="28" t="s">
        <v>266</v>
      </c>
      <c r="B72" s="19" t="s">
        <v>267</v>
      </c>
      <c r="C72" s="17"/>
      <c r="D72" s="17"/>
      <c r="E72" s="18"/>
      <c r="F72" s="18"/>
      <c r="G72" s="18"/>
      <c r="H72" s="129">
        <f t="shared" si="6"/>
        <v>0</v>
      </c>
      <c r="I72" s="18"/>
      <c r="J72" s="18"/>
      <c r="K72" s="18"/>
      <c r="L72" s="18"/>
      <c r="M72" s="18"/>
      <c r="N72" s="18"/>
      <c r="O72" s="18"/>
      <c r="P72" s="18"/>
    </row>
    <row r="73" spans="1:16" ht="20.100000000000001" customHeight="1">
      <c r="A73" s="30" t="s">
        <v>397</v>
      </c>
      <c r="B73" s="20" t="s">
        <v>268</v>
      </c>
      <c r="C73" s="17"/>
      <c r="D73" s="17"/>
      <c r="E73" s="18"/>
      <c r="F73" s="18">
        <f>SUM(F69:F72)</f>
        <v>320000000</v>
      </c>
      <c r="G73" s="18"/>
      <c r="H73" s="129">
        <f t="shared" si="6"/>
        <v>320000000</v>
      </c>
      <c r="I73" s="18"/>
      <c r="J73" s="18"/>
      <c r="K73" s="18"/>
      <c r="L73" s="18"/>
      <c r="M73" s="18"/>
      <c r="N73" s="18"/>
      <c r="O73" s="18"/>
      <c r="P73" s="18">
        <f>H73+J73+N73</f>
        <v>320000000</v>
      </c>
    </row>
    <row r="74" spans="1:16" ht="20.100000000000001" customHeight="1">
      <c r="A74" s="19" t="s">
        <v>404</v>
      </c>
      <c r="B74" s="19" t="s">
        <v>269</v>
      </c>
      <c r="C74" s="17">
        <v>81323863</v>
      </c>
      <c r="D74" s="17"/>
      <c r="E74" s="18">
        <f>SUM(C74:D74)</f>
        <v>81323863</v>
      </c>
      <c r="F74" s="18">
        <v>67823663</v>
      </c>
      <c r="G74" s="18"/>
      <c r="H74" s="129">
        <f t="shared" si="6"/>
        <v>67823663</v>
      </c>
      <c r="I74" s="18">
        <v>309900</v>
      </c>
      <c r="J74" s="18">
        <v>310768</v>
      </c>
      <c r="K74" s="18">
        <v>1656624</v>
      </c>
      <c r="L74" s="18">
        <v>1656624</v>
      </c>
      <c r="M74" s="18"/>
      <c r="N74" s="18">
        <v>1656624</v>
      </c>
      <c r="O74" s="18">
        <f>E74+I74+K74</f>
        <v>83290387</v>
      </c>
      <c r="P74" s="18">
        <f>H74+J74+N74</f>
        <v>69791055</v>
      </c>
    </row>
    <row r="75" spans="1:16" ht="20.100000000000001" customHeight="1">
      <c r="A75" s="19" t="s">
        <v>405</v>
      </c>
      <c r="B75" s="19" t="s">
        <v>269</v>
      </c>
      <c r="C75" s="17"/>
      <c r="D75" s="17"/>
      <c r="E75" s="18"/>
      <c r="F75" s="18"/>
      <c r="G75" s="18"/>
      <c r="H75" s="129">
        <f t="shared" si="6"/>
        <v>0</v>
      </c>
      <c r="I75" s="18"/>
      <c r="J75" s="18"/>
      <c r="K75" s="18"/>
      <c r="L75" s="18"/>
      <c r="M75" s="18"/>
      <c r="N75" s="18"/>
      <c r="O75" s="18"/>
      <c r="P75" s="18"/>
    </row>
    <row r="76" spans="1:16" ht="20.100000000000001" customHeight="1">
      <c r="A76" s="19" t="s">
        <v>402</v>
      </c>
      <c r="B76" s="19" t="s">
        <v>270</v>
      </c>
      <c r="C76" s="17"/>
      <c r="D76" s="17"/>
      <c r="E76" s="18"/>
      <c r="F76" s="18"/>
      <c r="G76" s="18"/>
      <c r="H76" s="129">
        <f t="shared" si="6"/>
        <v>0</v>
      </c>
      <c r="I76" s="18"/>
      <c r="J76" s="18"/>
      <c r="K76" s="18"/>
      <c r="L76" s="18"/>
      <c r="M76" s="18"/>
      <c r="N76" s="18"/>
      <c r="O76" s="18"/>
      <c r="P76" s="18"/>
    </row>
    <row r="77" spans="1:16" ht="20.100000000000001" customHeight="1">
      <c r="A77" s="19" t="s">
        <v>403</v>
      </c>
      <c r="B77" s="19" t="s">
        <v>270</v>
      </c>
      <c r="C77" s="17"/>
      <c r="D77" s="17"/>
      <c r="E77" s="18"/>
      <c r="F77" s="18"/>
      <c r="G77" s="18"/>
      <c r="H77" s="129">
        <f t="shared" si="6"/>
        <v>0</v>
      </c>
      <c r="I77" s="18"/>
      <c r="J77" s="18"/>
      <c r="K77" s="18"/>
      <c r="L77" s="18"/>
      <c r="M77" s="18"/>
      <c r="N77" s="18"/>
      <c r="O77" s="18"/>
      <c r="P77" s="18"/>
    </row>
    <row r="78" spans="1:16" ht="20.100000000000001" customHeight="1">
      <c r="A78" s="20" t="s">
        <v>398</v>
      </c>
      <c r="B78" s="20" t="s">
        <v>271</v>
      </c>
      <c r="C78" s="17">
        <f>SUM(C74:C77)</f>
        <v>81323863</v>
      </c>
      <c r="D78" s="17"/>
      <c r="E78" s="18">
        <f>SUM(C78:D78)</f>
        <v>81323863</v>
      </c>
      <c r="F78" s="18">
        <f>SUM(F74:F77)</f>
        <v>67823663</v>
      </c>
      <c r="G78" s="18"/>
      <c r="H78" s="129">
        <f t="shared" si="6"/>
        <v>67823663</v>
      </c>
      <c r="I78" s="18">
        <f>SUM(I74:I77)</f>
        <v>309900</v>
      </c>
      <c r="J78" s="18">
        <f>SUM(J74:J77)</f>
        <v>310768</v>
      </c>
      <c r="K78" s="18">
        <f>SUM(K74:K77)</f>
        <v>1656624</v>
      </c>
      <c r="L78" s="18">
        <v>1656624</v>
      </c>
      <c r="M78" s="18"/>
      <c r="N78" s="18">
        <v>1656624</v>
      </c>
      <c r="O78" s="18">
        <f>E78+I78+K78</f>
        <v>83290387</v>
      </c>
      <c r="P78" s="18">
        <f>H78+J78+N78</f>
        <v>69791055</v>
      </c>
    </row>
    <row r="79" spans="1:16" ht="20.100000000000001" customHeight="1">
      <c r="A79" s="28" t="s">
        <v>272</v>
      </c>
      <c r="B79" s="19" t="s">
        <v>273</v>
      </c>
      <c r="C79" s="17">
        <v>1661462</v>
      </c>
      <c r="D79" s="17"/>
      <c r="E79" s="18"/>
      <c r="F79" s="18">
        <v>1661462</v>
      </c>
      <c r="G79" s="18"/>
      <c r="H79" s="129">
        <f t="shared" si="6"/>
        <v>1661462</v>
      </c>
      <c r="I79" s="18"/>
      <c r="J79" s="18"/>
      <c r="K79" s="18"/>
      <c r="L79" s="18"/>
      <c r="M79" s="18"/>
      <c r="N79" s="18"/>
      <c r="O79" s="18"/>
      <c r="P79" s="18">
        <f>H79+J79+N79</f>
        <v>1661462</v>
      </c>
    </row>
    <row r="80" spans="1:16" ht="20.100000000000001" customHeight="1">
      <c r="A80" s="28" t="s">
        <v>274</v>
      </c>
      <c r="B80" s="19" t="s">
        <v>275</v>
      </c>
      <c r="C80" s="17"/>
      <c r="D80" s="17"/>
      <c r="E80" s="18"/>
      <c r="F80" s="18"/>
      <c r="G80" s="18"/>
      <c r="H80" s="129">
        <f t="shared" si="6"/>
        <v>0</v>
      </c>
      <c r="I80" s="18"/>
      <c r="J80" s="18"/>
      <c r="K80" s="18"/>
      <c r="L80" s="18"/>
      <c r="M80" s="18"/>
      <c r="N80" s="18"/>
      <c r="O80" s="18"/>
      <c r="P80" s="18"/>
    </row>
    <row r="81" spans="1:16" ht="20.100000000000001" customHeight="1">
      <c r="A81" s="28" t="s">
        <v>276</v>
      </c>
      <c r="B81" s="19" t="s">
        <v>277</v>
      </c>
      <c r="C81" s="17"/>
      <c r="D81" s="17"/>
      <c r="E81" s="18"/>
      <c r="F81" s="18"/>
      <c r="G81" s="18"/>
      <c r="H81" s="129">
        <f t="shared" si="6"/>
        <v>0</v>
      </c>
      <c r="I81" s="18">
        <v>48822100</v>
      </c>
      <c r="J81" s="18">
        <v>52784500</v>
      </c>
      <c r="K81" s="18">
        <v>44471800</v>
      </c>
      <c r="L81" s="18">
        <v>54900326</v>
      </c>
      <c r="M81" s="18"/>
      <c r="N81" s="18">
        <v>54900326</v>
      </c>
      <c r="O81" s="18">
        <f>E81+I81+K81</f>
        <v>93293900</v>
      </c>
      <c r="P81" s="18">
        <f>H81+J81+N81</f>
        <v>107684826</v>
      </c>
    </row>
    <row r="82" spans="1:16" ht="20.100000000000001" customHeight="1">
      <c r="A82" s="28" t="s">
        <v>278</v>
      </c>
      <c r="B82" s="19" t="s">
        <v>279</v>
      </c>
      <c r="C82" s="17"/>
      <c r="D82" s="17"/>
      <c r="E82" s="18"/>
      <c r="F82" s="18"/>
      <c r="G82" s="18"/>
      <c r="H82" s="129">
        <f t="shared" si="6"/>
        <v>0</v>
      </c>
      <c r="I82" s="18"/>
      <c r="J82" s="18"/>
      <c r="K82" s="18"/>
      <c r="L82" s="18"/>
      <c r="M82" s="18"/>
      <c r="N82" s="18"/>
      <c r="O82" s="18"/>
      <c r="P82" s="18"/>
    </row>
    <row r="83" spans="1:16" ht="20.100000000000001" customHeight="1">
      <c r="A83" s="24" t="s">
        <v>381</v>
      </c>
      <c r="B83" s="19" t="s">
        <v>280</v>
      </c>
      <c r="C83" s="17"/>
      <c r="D83" s="17"/>
      <c r="E83" s="18"/>
      <c r="F83" s="18"/>
      <c r="G83" s="18"/>
      <c r="H83" s="129">
        <f t="shared" si="6"/>
        <v>0</v>
      </c>
      <c r="I83" s="18"/>
      <c r="J83" s="18"/>
      <c r="K83" s="18"/>
      <c r="L83" s="18"/>
      <c r="M83" s="18"/>
      <c r="N83" s="18"/>
      <c r="O83" s="18"/>
      <c r="P83" s="18"/>
    </row>
    <row r="84" spans="1:16" ht="20.100000000000001" customHeight="1">
      <c r="A84" s="29" t="s">
        <v>399</v>
      </c>
      <c r="B84" s="20" t="s">
        <v>281</v>
      </c>
      <c r="C84" s="17">
        <f>C68+C73+C78+C79</f>
        <v>82985325</v>
      </c>
      <c r="D84" s="17"/>
      <c r="E84" s="18"/>
      <c r="F84" s="18">
        <f>F79+F78+F73</f>
        <v>389485125</v>
      </c>
      <c r="G84" s="18"/>
      <c r="H84" s="129">
        <f t="shared" si="6"/>
        <v>389485125</v>
      </c>
      <c r="I84" s="18">
        <f>I78+I81</f>
        <v>49132000</v>
      </c>
      <c r="J84" s="18">
        <f>J78+J81</f>
        <v>53095268</v>
      </c>
      <c r="K84" s="18">
        <f>K78+K81</f>
        <v>46128424</v>
      </c>
      <c r="L84" s="18">
        <f>L78+L81</f>
        <v>56556950</v>
      </c>
      <c r="M84" s="18"/>
      <c r="N84" s="18">
        <v>56556950</v>
      </c>
      <c r="O84" s="18">
        <f>E84+I84+K84</f>
        <v>95260424</v>
      </c>
      <c r="P84" s="18">
        <f>H84+J84+N84</f>
        <v>499137343</v>
      </c>
    </row>
    <row r="85" spans="1:16" ht="20.100000000000001" customHeight="1">
      <c r="A85" s="24" t="s">
        <v>282</v>
      </c>
      <c r="B85" s="19" t="s">
        <v>283</v>
      </c>
      <c r="C85" s="17"/>
      <c r="D85" s="17"/>
      <c r="E85" s="18"/>
      <c r="F85" s="18"/>
      <c r="G85" s="18"/>
      <c r="H85" s="129">
        <f t="shared" si="6"/>
        <v>0</v>
      </c>
      <c r="I85" s="18"/>
      <c r="J85" s="18"/>
      <c r="K85" s="18"/>
      <c r="L85" s="18"/>
      <c r="M85" s="18"/>
      <c r="N85" s="18"/>
      <c r="O85" s="18"/>
      <c r="P85" s="18"/>
    </row>
    <row r="86" spans="1:16" ht="20.100000000000001" customHeight="1">
      <c r="A86" s="24" t="s">
        <v>284</v>
      </c>
      <c r="B86" s="19" t="s">
        <v>285</v>
      </c>
      <c r="C86" s="17"/>
      <c r="D86" s="17"/>
      <c r="E86" s="18"/>
      <c r="F86" s="18"/>
      <c r="G86" s="18"/>
      <c r="H86" s="129">
        <f t="shared" si="6"/>
        <v>0</v>
      </c>
      <c r="I86" s="18"/>
      <c r="J86" s="18"/>
      <c r="K86" s="18"/>
      <c r="L86" s="18"/>
      <c r="M86" s="18"/>
      <c r="N86" s="18"/>
      <c r="O86" s="18"/>
      <c r="P86" s="18"/>
    </row>
    <row r="87" spans="1:16" ht="20.100000000000001" customHeight="1">
      <c r="A87" s="28" t="s">
        <v>286</v>
      </c>
      <c r="B87" s="19" t="s">
        <v>287</v>
      </c>
      <c r="C87" s="17"/>
      <c r="D87" s="17"/>
      <c r="E87" s="18"/>
      <c r="F87" s="18"/>
      <c r="G87" s="18"/>
      <c r="H87" s="129">
        <f t="shared" si="6"/>
        <v>0</v>
      </c>
      <c r="I87" s="18"/>
      <c r="J87" s="18"/>
      <c r="K87" s="18"/>
      <c r="L87" s="18"/>
      <c r="M87" s="18"/>
      <c r="N87" s="18"/>
      <c r="O87" s="18"/>
      <c r="P87" s="18"/>
    </row>
    <row r="88" spans="1:16" ht="20.100000000000001" customHeight="1">
      <c r="A88" s="28" t="s">
        <v>382</v>
      </c>
      <c r="B88" s="19" t="s">
        <v>288</v>
      </c>
      <c r="C88" s="17"/>
      <c r="D88" s="17"/>
      <c r="E88" s="18"/>
      <c r="F88" s="18"/>
      <c r="G88" s="18"/>
      <c r="H88" s="129">
        <f t="shared" si="6"/>
        <v>0</v>
      </c>
      <c r="I88" s="18"/>
      <c r="J88" s="18"/>
      <c r="K88" s="18"/>
      <c r="L88" s="18"/>
      <c r="M88" s="18"/>
      <c r="N88" s="18"/>
      <c r="O88" s="18"/>
      <c r="P88" s="18"/>
    </row>
    <row r="89" spans="1:16" ht="20.100000000000001" customHeight="1">
      <c r="A89" s="30" t="s">
        <v>400</v>
      </c>
      <c r="B89" s="20" t="s">
        <v>289</v>
      </c>
      <c r="C89" s="17"/>
      <c r="D89" s="17"/>
      <c r="E89" s="18"/>
      <c r="F89" s="18"/>
      <c r="G89" s="18"/>
      <c r="H89" s="129">
        <f t="shared" si="6"/>
        <v>0</v>
      </c>
      <c r="I89" s="18"/>
      <c r="J89" s="18"/>
      <c r="K89" s="18"/>
      <c r="L89" s="18"/>
      <c r="M89" s="18">
        <v>111</v>
      </c>
      <c r="N89" s="18"/>
      <c r="O89" s="18"/>
      <c r="P89" s="18"/>
    </row>
    <row r="90" spans="1:16" ht="20.100000000000001" customHeight="1">
      <c r="A90" s="29" t="s">
        <v>290</v>
      </c>
      <c r="B90" s="20" t="s">
        <v>291</v>
      </c>
      <c r="C90" s="17"/>
      <c r="D90" s="17"/>
      <c r="E90" s="18"/>
      <c r="F90" s="18"/>
      <c r="G90" s="18"/>
      <c r="H90" s="129">
        <f t="shared" si="6"/>
        <v>0</v>
      </c>
      <c r="I90" s="18"/>
      <c r="J90" s="18"/>
      <c r="K90" s="18"/>
      <c r="L90" s="18"/>
      <c r="M90" s="18"/>
      <c r="N90" s="18"/>
      <c r="O90" s="18"/>
      <c r="P90" s="18"/>
    </row>
    <row r="91" spans="1:16" ht="20.100000000000001" customHeight="1">
      <c r="A91" s="31" t="s">
        <v>401</v>
      </c>
      <c r="B91" s="32" t="s">
        <v>292</v>
      </c>
      <c r="C91" s="85">
        <v>82985325</v>
      </c>
      <c r="D91" s="85"/>
      <c r="E91" s="85">
        <f>SUM(C91:D91)</f>
        <v>82985325</v>
      </c>
      <c r="F91" s="85">
        <f>F84+F89+F90</f>
        <v>389485125</v>
      </c>
      <c r="G91" s="85">
        <f>G84+G89+G90</f>
        <v>0</v>
      </c>
      <c r="H91" s="85">
        <f>H84+H89+H90</f>
        <v>389485125</v>
      </c>
      <c r="I91" s="85">
        <f>I84</f>
        <v>49132000</v>
      </c>
      <c r="J91" s="85">
        <f>J84</f>
        <v>53095268</v>
      </c>
      <c r="K91" s="85">
        <f>K84</f>
        <v>46128424</v>
      </c>
      <c r="L91" s="85">
        <f>SUM(L84:L90)</f>
        <v>56556950</v>
      </c>
      <c r="M91" s="85">
        <f>SUM(M84:M90)</f>
        <v>111</v>
      </c>
      <c r="N91" s="85">
        <f>SUM(N84:N90)</f>
        <v>56556950</v>
      </c>
      <c r="O91" s="85">
        <f>E91+I91+K91</f>
        <v>178245749</v>
      </c>
      <c r="P91" s="85">
        <f>H91+J91+N91</f>
        <v>499137343</v>
      </c>
    </row>
    <row r="92" spans="1:16" ht="20.100000000000001" customHeight="1">
      <c r="A92" s="33" t="s">
        <v>384</v>
      </c>
      <c r="B92" s="34"/>
      <c r="C92" s="86">
        <f>C64+C91</f>
        <v>576392307</v>
      </c>
      <c r="D92" s="86"/>
      <c r="E92" s="86">
        <f>SUM(C92:D92)</f>
        <v>576392307</v>
      </c>
      <c r="F92" s="86">
        <f t="shared" ref="F92:N92" si="7">F91+F64</f>
        <v>914373523</v>
      </c>
      <c r="G92" s="86">
        <f t="shared" si="7"/>
        <v>0</v>
      </c>
      <c r="H92" s="86">
        <f t="shared" si="7"/>
        <v>914373523</v>
      </c>
      <c r="I92" s="86">
        <f t="shared" si="7"/>
        <v>51240000</v>
      </c>
      <c r="J92" s="86">
        <f t="shared" si="7"/>
        <v>56771947</v>
      </c>
      <c r="K92" s="86">
        <f t="shared" si="7"/>
        <v>53360000</v>
      </c>
      <c r="L92" s="86">
        <f t="shared" si="7"/>
        <v>56798000</v>
      </c>
      <c r="M92" s="86">
        <f t="shared" si="7"/>
        <v>111</v>
      </c>
      <c r="N92" s="86">
        <f t="shared" si="7"/>
        <v>56798000</v>
      </c>
      <c r="O92" s="86">
        <f>E92+I92+K92</f>
        <v>680992307</v>
      </c>
      <c r="P92" s="86">
        <f>H92+J92+N92</f>
        <v>1027943470</v>
      </c>
    </row>
    <row r="93" spans="1:16" ht="20.100000000000001" customHeight="1"/>
    <row r="98" spans="16:16">
      <c r="P98" s="117"/>
    </row>
  </sheetData>
  <mergeCells count="5">
    <mergeCell ref="A1:O1"/>
    <mergeCell ref="A2:O2"/>
    <mergeCell ref="F4:H4"/>
    <mergeCell ref="L4:N4"/>
    <mergeCell ref="C4:E4"/>
  </mergeCells>
  <pageMargins left="0.70866141732283472" right="0.70866141732283472" top="0.74803149606299213" bottom="0.74803149606299213" header="0.31496062992125984" footer="0.31496062992125984"/>
  <pageSetup paperSize="8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171"/>
  <sheetViews>
    <sheetView tabSelected="1" topLeftCell="E105" zoomScaleNormal="100" workbookViewId="0">
      <selection activeCell="T73" sqref="T73"/>
    </sheetView>
  </sheetViews>
  <sheetFormatPr defaultRowHeight="15"/>
  <cols>
    <col min="1" max="1" width="105.140625" style="1" customWidth="1"/>
    <col min="2" max="2" width="9.140625" style="1" customWidth="1"/>
    <col min="3" max="3" width="17.140625" style="9" customWidth="1"/>
    <col min="4" max="4" width="20.140625" style="1" customWidth="1"/>
    <col min="5" max="5" width="18.28515625" style="11" customWidth="1"/>
    <col min="6" max="7" width="18.28515625" style="79" customWidth="1"/>
    <col min="8" max="8" width="18.28515625" style="130" customWidth="1"/>
    <col min="9" max="10" width="18.28515625" style="11" customWidth="1"/>
    <col min="11" max="11" width="17.140625" style="1" customWidth="1"/>
    <col min="12" max="12" width="18.85546875" style="1" customWidth="1"/>
    <col min="13" max="16" width="18.28515625" style="35" customWidth="1"/>
    <col min="17" max="18" width="18.28515625" style="11" customWidth="1"/>
    <col min="19" max="16384" width="9.140625" style="1"/>
  </cols>
  <sheetData>
    <row r="1" spans="1:19" ht="21" customHeight="1">
      <c r="A1" s="144" t="s">
        <v>435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ht="18.75" customHeight="1">
      <c r="A2" s="141" t="s">
        <v>452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78"/>
    </row>
    <row r="3" spans="1:19" ht="18">
      <c r="A3" s="10"/>
      <c r="Q3" s="79" t="s">
        <v>434</v>
      </c>
      <c r="R3" s="79"/>
    </row>
    <row r="4" spans="1:19" ht="30">
      <c r="A4" s="3"/>
      <c r="C4" s="147" t="s">
        <v>441</v>
      </c>
      <c r="D4" s="147"/>
      <c r="E4" s="147"/>
      <c r="F4" s="151" t="s">
        <v>445</v>
      </c>
      <c r="G4" s="151"/>
      <c r="H4" s="152"/>
      <c r="I4" s="122" t="s">
        <v>441</v>
      </c>
      <c r="J4" s="122" t="s">
        <v>445</v>
      </c>
      <c r="K4" s="147" t="s">
        <v>441</v>
      </c>
      <c r="L4" s="147"/>
      <c r="M4" s="147"/>
      <c r="N4" s="147" t="s">
        <v>440</v>
      </c>
      <c r="O4" s="147"/>
      <c r="P4" s="147"/>
      <c r="Q4" s="91" t="s">
        <v>441</v>
      </c>
      <c r="R4" s="123" t="s">
        <v>445</v>
      </c>
    </row>
    <row r="5" spans="1:19" ht="51.75">
      <c r="A5" s="36" t="s">
        <v>10</v>
      </c>
      <c r="B5" s="37" t="s">
        <v>11</v>
      </c>
      <c r="C5" s="100" t="s">
        <v>425</v>
      </c>
      <c r="D5" s="100" t="s">
        <v>426</v>
      </c>
      <c r="E5" s="98" t="s">
        <v>427</v>
      </c>
      <c r="F5" s="124" t="s">
        <v>425</v>
      </c>
      <c r="G5" s="124" t="s">
        <v>426</v>
      </c>
      <c r="H5" s="131" t="s">
        <v>427</v>
      </c>
      <c r="I5" s="99" t="s">
        <v>448</v>
      </c>
      <c r="J5" s="99" t="s">
        <v>448</v>
      </c>
      <c r="K5" s="120" t="s">
        <v>443</v>
      </c>
      <c r="L5" s="120" t="s">
        <v>444</v>
      </c>
      <c r="M5" s="38" t="s">
        <v>429</v>
      </c>
      <c r="N5" s="120" t="s">
        <v>443</v>
      </c>
      <c r="O5" s="120" t="s">
        <v>444</v>
      </c>
      <c r="P5" s="38" t="s">
        <v>429</v>
      </c>
      <c r="Q5" s="92" t="s">
        <v>430</v>
      </c>
      <c r="R5" s="113" t="s">
        <v>451</v>
      </c>
    </row>
    <row r="6" spans="1:19">
      <c r="A6" s="39" t="s">
        <v>12</v>
      </c>
      <c r="B6" s="40" t="s">
        <v>13</v>
      </c>
      <c r="C6" s="5">
        <v>12473000</v>
      </c>
      <c r="D6" s="41"/>
      <c r="E6" s="18">
        <f>SUM(C6:D6)</f>
        <v>12473000</v>
      </c>
      <c r="F6" s="106">
        <v>12473000</v>
      </c>
      <c r="G6" s="106"/>
      <c r="H6" s="132">
        <f t="shared" ref="H6:H18" si="0">F6+G6</f>
        <v>12473000</v>
      </c>
      <c r="I6" s="18">
        <v>28261000</v>
      </c>
      <c r="J6" s="18">
        <v>28261000</v>
      </c>
      <c r="K6" s="41">
        <v>31316000</v>
      </c>
      <c r="L6" s="41">
        <v>4500000</v>
      </c>
      <c r="M6" s="18">
        <f>SUM(K6:L6)</f>
        <v>35816000</v>
      </c>
      <c r="N6" s="18">
        <v>30461000</v>
      </c>
      <c r="O6" s="18">
        <v>4500000</v>
      </c>
      <c r="P6" s="18">
        <f>SUM(N6:O6)</f>
        <v>34961000</v>
      </c>
      <c r="Q6" s="18">
        <f>E6+I6+M6</f>
        <v>76550000</v>
      </c>
      <c r="R6" s="18">
        <f>H6+J6+P6</f>
        <v>75695000</v>
      </c>
    </row>
    <row r="7" spans="1:19">
      <c r="A7" s="39" t="s">
        <v>14</v>
      </c>
      <c r="B7" s="42" t="s">
        <v>15</v>
      </c>
      <c r="C7" s="5"/>
      <c r="D7" s="41"/>
      <c r="E7" s="18">
        <f t="shared" ref="E7:E19" si="1">SUM(C7:D7)</f>
        <v>0</v>
      </c>
      <c r="F7" s="106"/>
      <c r="G7" s="106"/>
      <c r="H7" s="132">
        <f t="shared" si="0"/>
        <v>0</v>
      </c>
      <c r="I7" s="18"/>
      <c r="J7" s="18"/>
      <c r="K7" s="41"/>
      <c r="L7" s="41"/>
      <c r="M7" s="18">
        <f t="shared" ref="M7:M19" si="2">SUM(K7:L7)</f>
        <v>0</v>
      </c>
      <c r="N7" s="18"/>
      <c r="O7" s="18"/>
      <c r="P7" s="18">
        <f t="shared" ref="P7:P70" si="3">SUM(N7:O7)</f>
        <v>0</v>
      </c>
      <c r="Q7" s="18">
        <f>E7+I7+M7</f>
        <v>0</v>
      </c>
      <c r="R7" s="18">
        <f t="shared" ref="R7:R70" si="4">H7+J7+P7</f>
        <v>0</v>
      </c>
    </row>
    <row r="8" spans="1:19">
      <c r="A8" s="39" t="s">
        <v>16</v>
      </c>
      <c r="B8" s="42" t="s">
        <v>17</v>
      </c>
      <c r="C8" s="5">
        <v>210000</v>
      </c>
      <c r="D8" s="41"/>
      <c r="E8" s="18">
        <f t="shared" si="1"/>
        <v>210000</v>
      </c>
      <c r="F8" s="106">
        <v>210000</v>
      </c>
      <c r="G8" s="106"/>
      <c r="H8" s="132">
        <f t="shared" si="0"/>
        <v>210000</v>
      </c>
      <c r="I8" s="18"/>
      <c r="J8" s="18"/>
      <c r="K8" s="41">
        <v>250000</v>
      </c>
      <c r="L8" s="41"/>
      <c r="M8" s="18">
        <f t="shared" si="2"/>
        <v>250000</v>
      </c>
      <c r="N8" s="18">
        <v>765000</v>
      </c>
      <c r="O8" s="18"/>
      <c r="P8" s="18">
        <f t="shared" si="3"/>
        <v>765000</v>
      </c>
      <c r="Q8" s="18">
        <f>E8+I8+M8</f>
        <v>460000</v>
      </c>
      <c r="R8" s="18">
        <f t="shared" si="4"/>
        <v>975000</v>
      </c>
    </row>
    <row r="9" spans="1:19">
      <c r="A9" s="15" t="s">
        <v>18</v>
      </c>
      <c r="B9" s="42" t="s">
        <v>19</v>
      </c>
      <c r="C9" s="5"/>
      <c r="D9" s="41"/>
      <c r="E9" s="18">
        <f t="shared" si="1"/>
        <v>0</v>
      </c>
      <c r="F9" s="106"/>
      <c r="G9" s="106"/>
      <c r="H9" s="132">
        <f t="shared" si="0"/>
        <v>0</v>
      </c>
      <c r="I9" s="18"/>
      <c r="J9" s="18"/>
      <c r="K9" s="41"/>
      <c r="L9" s="41"/>
      <c r="M9" s="18">
        <f t="shared" si="2"/>
        <v>0</v>
      </c>
      <c r="N9" s="18"/>
      <c r="O9" s="18"/>
      <c r="P9" s="18">
        <f t="shared" si="3"/>
        <v>0</v>
      </c>
      <c r="Q9" s="18"/>
      <c r="R9" s="18">
        <f t="shared" si="4"/>
        <v>0</v>
      </c>
    </row>
    <row r="10" spans="1:19">
      <c r="A10" s="15" t="s">
        <v>20</v>
      </c>
      <c r="B10" s="42" t="s">
        <v>21</v>
      </c>
      <c r="C10" s="5"/>
      <c r="D10" s="41"/>
      <c r="E10" s="18">
        <f t="shared" si="1"/>
        <v>0</v>
      </c>
      <c r="F10" s="106"/>
      <c r="G10" s="106"/>
      <c r="H10" s="132">
        <f t="shared" si="0"/>
        <v>0</v>
      </c>
      <c r="I10" s="18"/>
      <c r="J10" s="18"/>
      <c r="K10" s="41"/>
      <c r="L10" s="41"/>
      <c r="M10" s="18">
        <f t="shared" si="2"/>
        <v>0</v>
      </c>
      <c r="N10" s="18"/>
      <c r="O10" s="18"/>
      <c r="P10" s="18">
        <f t="shared" si="3"/>
        <v>0</v>
      </c>
      <c r="Q10" s="18"/>
      <c r="R10" s="18">
        <f t="shared" si="4"/>
        <v>0</v>
      </c>
    </row>
    <row r="11" spans="1:19">
      <c r="A11" s="15" t="s">
        <v>22</v>
      </c>
      <c r="B11" s="42" t="s">
        <v>23</v>
      </c>
      <c r="C11" s="5"/>
      <c r="D11" s="41"/>
      <c r="E11" s="18">
        <f t="shared" si="1"/>
        <v>0</v>
      </c>
      <c r="F11" s="106"/>
      <c r="G11" s="106"/>
      <c r="H11" s="132">
        <f t="shared" si="0"/>
        <v>0</v>
      </c>
      <c r="I11" s="18"/>
      <c r="J11" s="18"/>
      <c r="K11" s="41"/>
      <c r="L11" s="41"/>
      <c r="M11" s="18">
        <f t="shared" si="2"/>
        <v>0</v>
      </c>
      <c r="N11" s="18"/>
      <c r="O11" s="18"/>
      <c r="P11" s="18">
        <f t="shared" si="3"/>
        <v>0</v>
      </c>
      <c r="Q11" s="18"/>
      <c r="R11" s="18">
        <f t="shared" si="4"/>
        <v>0</v>
      </c>
    </row>
    <row r="12" spans="1:19">
      <c r="A12" s="15" t="s">
        <v>24</v>
      </c>
      <c r="B12" s="42" t="s">
        <v>25</v>
      </c>
      <c r="C12" s="5">
        <v>1532000</v>
      </c>
      <c r="D12" s="5"/>
      <c r="E12" s="18">
        <f t="shared" si="1"/>
        <v>1532000</v>
      </c>
      <c r="F12" s="106">
        <v>1532000</v>
      </c>
      <c r="G12" s="106"/>
      <c r="H12" s="132">
        <f t="shared" si="0"/>
        <v>1532000</v>
      </c>
      <c r="I12" s="18">
        <v>1680000</v>
      </c>
      <c r="J12" s="18">
        <v>1680000</v>
      </c>
      <c r="K12" s="41">
        <v>2057000</v>
      </c>
      <c r="L12" s="41"/>
      <c r="M12" s="18">
        <f t="shared" si="2"/>
        <v>2057000</v>
      </c>
      <c r="N12" s="18">
        <v>2108000</v>
      </c>
      <c r="O12" s="18"/>
      <c r="P12" s="18">
        <f t="shared" si="3"/>
        <v>2108000</v>
      </c>
      <c r="Q12" s="18">
        <f>E12+I12+M12</f>
        <v>5269000</v>
      </c>
      <c r="R12" s="18">
        <f t="shared" si="4"/>
        <v>5320000</v>
      </c>
    </row>
    <row r="13" spans="1:19">
      <c r="A13" s="15" t="s">
        <v>26</v>
      </c>
      <c r="B13" s="42" t="s">
        <v>27</v>
      </c>
      <c r="C13" s="5"/>
      <c r="D13" s="41"/>
      <c r="E13" s="18">
        <f t="shared" si="1"/>
        <v>0</v>
      </c>
      <c r="F13" s="106"/>
      <c r="G13" s="106"/>
      <c r="H13" s="132">
        <f t="shared" si="0"/>
        <v>0</v>
      </c>
      <c r="I13" s="18"/>
      <c r="J13" s="18"/>
      <c r="K13" s="41"/>
      <c r="L13" s="41"/>
      <c r="M13" s="18">
        <f t="shared" si="2"/>
        <v>0</v>
      </c>
      <c r="N13" s="18"/>
      <c r="O13" s="18"/>
      <c r="P13" s="18">
        <f t="shared" si="3"/>
        <v>0</v>
      </c>
      <c r="Q13" s="18"/>
      <c r="R13" s="18">
        <f t="shared" si="4"/>
        <v>0</v>
      </c>
    </row>
    <row r="14" spans="1:19">
      <c r="A14" s="19" t="s">
        <v>28</v>
      </c>
      <c r="B14" s="42" t="s">
        <v>29</v>
      </c>
      <c r="C14" s="5"/>
      <c r="D14" s="41"/>
      <c r="E14" s="18">
        <f t="shared" si="1"/>
        <v>0</v>
      </c>
      <c r="F14" s="106"/>
      <c r="G14" s="106"/>
      <c r="H14" s="132">
        <f t="shared" si="0"/>
        <v>0</v>
      </c>
      <c r="I14" s="18">
        <v>150000</v>
      </c>
      <c r="J14" s="18">
        <v>150000</v>
      </c>
      <c r="K14" s="41">
        <v>350000</v>
      </c>
      <c r="L14" s="41"/>
      <c r="M14" s="18">
        <f t="shared" si="2"/>
        <v>350000</v>
      </c>
      <c r="N14" s="18">
        <v>410000</v>
      </c>
      <c r="O14" s="18"/>
      <c r="P14" s="18">
        <f t="shared" si="3"/>
        <v>410000</v>
      </c>
      <c r="Q14" s="18">
        <f>E14+I14+M14</f>
        <v>500000</v>
      </c>
      <c r="R14" s="18">
        <f t="shared" si="4"/>
        <v>560000</v>
      </c>
    </row>
    <row r="15" spans="1:19">
      <c r="A15" s="19" t="s">
        <v>30</v>
      </c>
      <c r="B15" s="42" t="s">
        <v>31</v>
      </c>
      <c r="C15" s="5"/>
      <c r="D15" s="5"/>
      <c r="E15" s="18">
        <f t="shared" si="1"/>
        <v>0</v>
      </c>
      <c r="F15" s="106"/>
      <c r="G15" s="106"/>
      <c r="H15" s="132">
        <f t="shared" si="0"/>
        <v>0</v>
      </c>
      <c r="I15" s="18"/>
      <c r="J15" s="18"/>
      <c r="K15" s="41"/>
      <c r="L15" s="41"/>
      <c r="M15" s="18">
        <f t="shared" si="2"/>
        <v>0</v>
      </c>
      <c r="N15" s="18"/>
      <c r="O15" s="18"/>
      <c r="P15" s="18">
        <f t="shared" si="3"/>
        <v>0</v>
      </c>
      <c r="Q15" s="18">
        <f>E15+I15+M15</f>
        <v>0</v>
      </c>
      <c r="R15" s="18">
        <f t="shared" si="4"/>
        <v>0</v>
      </c>
    </row>
    <row r="16" spans="1:19">
      <c r="A16" s="19" t="s">
        <v>32</v>
      </c>
      <c r="B16" s="42" t="s">
        <v>33</v>
      </c>
      <c r="C16" s="5"/>
      <c r="D16" s="41"/>
      <c r="E16" s="18">
        <f t="shared" si="1"/>
        <v>0</v>
      </c>
      <c r="F16" s="106"/>
      <c r="G16" s="106"/>
      <c r="H16" s="132">
        <f t="shared" si="0"/>
        <v>0</v>
      </c>
      <c r="I16" s="18"/>
      <c r="J16" s="18"/>
      <c r="K16" s="41"/>
      <c r="L16" s="41"/>
      <c r="M16" s="18">
        <f t="shared" si="2"/>
        <v>0</v>
      </c>
      <c r="N16" s="18">
        <v>60000</v>
      </c>
      <c r="O16" s="18"/>
      <c r="P16" s="18">
        <f t="shared" si="3"/>
        <v>60000</v>
      </c>
      <c r="Q16" s="18"/>
      <c r="R16" s="18">
        <f t="shared" si="4"/>
        <v>60000</v>
      </c>
    </row>
    <row r="17" spans="1:18">
      <c r="A17" s="19" t="s">
        <v>34</v>
      </c>
      <c r="B17" s="42" t="s">
        <v>35</v>
      </c>
      <c r="C17" s="5"/>
      <c r="D17" s="41"/>
      <c r="E17" s="18">
        <f t="shared" si="1"/>
        <v>0</v>
      </c>
      <c r="F17" s="106"/>
      <c r="G17" s="106"/>
      <c r="H17" s="132">
        <f t="shared" si="0"/>
        <v>0</v>
      </c>
      <c r="I17" s="18"/>
      <c r="J17" s="18"/>
      <c r="K17" s="41"/>
      <c r="L17" s="41"/>
      <c r="M17" s="18">
        <f t="shared" si="2"/>
        <v>0</v>
      </c>
      <c r="N17" s="18"/>
      <c r="O17" s="18"/>
      <c r="P17" s="18">
        <f t="shared" si="3"/>
        <v>0</v>
      </c>
      <c r="Q17" s="18"/>
      <c r="R17" s="18">
        <f t="shared" si="4"/>
        <v>0</v>
      </c>
    </row>
    <row r="18" spans="1:18">
      <c r="A18" s="19" t="s">
        <v>314</v>
      </c>
      <c r="B18" s="42" t="s">
        <v>36</v>
      </c>
      <c r="C18" s="5">
        <v>144000</v>
      </c>
      <c r="D18" s="41"/>
      <c r="E18" s="18">
        <f t="shared" si="1"/>
        <v>144000</v>
      </c>
      <c r="F18" s="106">
        <v>450000</v>
      </c>
      <c r="G18" s="106"/>
      <c r="H18" s="132">
        <f t="shared" si="0"/>
        <v>450000</v>
      </c>
      <c r="I18" s="18">
        <v>156000</v>
      </c>
      <c r="J18" s="18">
        <v>400000</v>
      </c>
      <c r="K18" s="41"/>
      <c r="L18" s="41"/>
      <c r="M18" s="18">
        <f t="shared" si="2"/>
        <v>0</v>
      </c>
      <c r="N18" s="18">
        <v>410323</v>
      </c>
      <c r="O18" s="18"/>
      <c r="P18" s="18">
        <f t="shared" si="3"/>
        <v>410323</v>
      </c>
      <c r="Q18" s="18">
        <f t="shared" ref="Q18:Q27" si="5">E18+I18+M18</f>
        <v>300000</v>
      </c>
      <c r="R18" s="18">
        <f t="shared" si="4"/>
        <v>1260323</v>
      </c>
    </row>
    <row r="19" spans="1:18">
      <c r="A19" s="13" t="s">
        <v>293</v>
      </c>
      <c r="B19" s="43" t="s">
        <v>37</v>
      </c>
      <c r="C19" s="5">
        <f>SUM(C6:C18)</f>
        <v>14359000</v>
      </c>
      <c r="D19" s="5">
        <f>SUM(D6:D18)</f>
        <v>0</v>
      </c>
      <c r="E19" s="18">
        <f t="shared" si="1"/>
        <v>14359000</v>
      </c>
      <c r="F19" s="106">
        <f t="shared" ref="F19:L19" si="6">SUM(F6:F18)</f>
        <v>14665000</v>
      </c>
      <c r="G19" s="106">
        <f t="shared" si="6"/>
        <v>0</v>
      </c>
      <c r="H19" s="132">
        <f t="shared" si="6"/>
        <v>14665000</v>
      </c>
      <c r="I19" s="18">
        <f t="shared" si="6"/>
        <v>30247000</v>
      </c>
      <c r="J19" s="18">
        <f t="shared" si="6"/>
        <v>30491000</v>
      </c>
      <c r="K19" s="41">
        <f t="shared" si="6"/>
        <v>33973000</v>
      </c>
      <c r="L19" s="41">
        <f t="shared" si="6"/>
        <v>4500000</v>
      </c>
      <c r="M19" s="18">
        <f t="shared" si="2"/>
        <v>38473000</v>
      </c>
      <c r="N19" s="18">
        <f>SUM(N6:N18)</f>
        <v>34214323</v>
      </c>
      <c r="O19" s="18">
        <f>SUM(O6:O18)</f>
        <v>4500000</v>
      </c>
      <c r="P19" s="18">
        <f t="shared" si="3"/>
        <v>38714323</v>
      </c>
      <c r="Q19" s="18">
        <f t="shared" si="5"/>
        <v>83079000</v>
      </c>
      <c r="R19" s="18">
        <f t="shared" si="4"/>
        <v>83870323</v>
      </c>
    </row>
    <row r="20" spans="1:18">
      <c r="A20" s="19" t="s">
        <v>38</v>
      </c>
      <c r="B20" s="42" t="s">
        <v>39</v>
      </c>
      <c r="C20" s="5">
        <v>9538000</v>
      </c>
      <c r="D20" s="5"/>
      <c r="E20" s="2">
        <v>9538000</v>
      </c>
      <c r="F20" s="107">
        <v>8464000</v>
      </c>
      <c r="G20" s="107"/>
      <c r="H20" s="133">
        <f>F20+G20</f>
        <v>8464000</v>
      </c>
      <c r="I20" s="18"/>
      <c r="J20" s="18"/>
      <c r="K20" s="41"/>
      <c r="L20" s="41"/>
      <c r="M20" s="18"/>
      <c r="N20" s="18">
        <v>200000</v>
      </c>
      <c r="O20" s="18"/>
      <c r="P20" s="18">
        <f t="shared" si="3"/>
        <v>200000</v>
      </c>
      <c r="Q20" s="18">
        <f t="shared" si="5"/>
        <v>9538000</v>
      </c>
      <c r="R20" s="18">
        <f t="shared" si="4"/>
        <v>8664000</v>
      </c>
    </row>
    <row r="21" spans="1:18">
      <c r="A21" s="19" t="s">
        <v>40</v>
      </c>
      <c r="B21" s="42" t="s">
        <v>41</v>
      </c>
      <c r="C21" s="5">
        <v>774000</v>
      </c>
      <c r="D21" s="41"/>
      <c r="E21" s="2">
        <f>C21+D21</f>
        <v>774000</v>
      </c>
      <c r="F21" s="107">
        <v>1542000</v>
      </c>
      <c r="G21" s="107"/>
      <c r="H21" s="133">
        <f>F21+G21</f>
        <v>1542000</v>
      </c>
      <c r="I21" s="18">
        <v>366000</v>
      </c>
      <c r="J21" s="18">
        <v>102000</v>
      </c>
      <c r="K21" s="41"/>
      <c r="L21" s="41"/>
      <c r="M21" s="18"/>
      <c r="N21" s="18"/>
      <c r="O21" s="18"/>
      <c r="P21" s="18">
        <f t="shared" si="3"/>
        <v>0</v>
      </c>
      <c r="Q21" s="18">
        <f t="shared" si="5"/>
        <v>1140000</v>
      </c>
      <c r="R21" s="18">
        <f t="shared" si="4"/>
        <v>1644000</v>
      </c>
    </row>
    <row r="22" spans="1:18">
      <c r="A22" s="16" t="s">
        <v>42</v>
      </c>
      <c r="B22" s="42" t="s">
        <v>43</v>
      </c>
      <c r="C22" s="5">
        <v>1900000</v>
      </c>
      <c r="D22" s="41"/>
      <c r="E22" s="2">
        <f>C22+D22</f>
        <v>1900000</v>
      </c>
      <c r="F22" s="107">
        <v>1900000</v>
      </c>
      <c r="G22" s="107"/>
      <c r="H22" s="133">
        <f>F22+G22</f>
        <v>1900000</v>
      </c>
      <c r="I22" s="18"/>
      <c r="J22" s="18">
        <v>20000</v>
      </c>
      <c r="K22" s="41">
        <v>250000</v>
      </c>
      <c r="L22" s="41"/>
      <c r="M22" s="18">
        <v>250000</v>
      </c>
      <c r="N22" s="18">
        <v>400000</v>
      </c>
      <c r="O22" s="18"/>
      <c r="P22" s="18">
        <f t="shared" si="3"/>
        <v>400000</v>
      </c>
      <c r="Q22" s="18">
        <f t="shared" si="5"/>
        <v>2150000</v>
      </c>
      <c r="R22" s="18">
        <f t="shared" si="4"/>
        <v>2320000</v>
      </c>
    </row>
    <row r="23" spans="1:18">
      <c r="A23" s="20" t="s">
        <v>294</v>
      </c>
      <c r="B23" s="43" t="s">
        <v>44</v>
      </c>
      <c r="C23" s="5">
        <f>SUM(C20:C22)</f>
        <v>12212000</v>
      </c>
      <c r="D23" s="5">
        <f>SUM(D20:D22)</f>
        <v>0</v>
      </c>
      <c r="E23" s="2">
        <f>C23+D23</f>
        <v>12212000</v>
      </c>
      <c r="F23" s="107">
        <f t="shared" ref="F23:K23" si="7">SUM(F20:F22)</f>
        <v>11906000</v>
      </c>
      <c r="G23" s="107">
        <f t="shared" si="7"/>
        <v>0</v>
      </c>
      <c r="H23" s="133">
        <f t="shared" si="7"/>
        <v>11906000</v>
      </c>
      <c r="I23" s="18">
        <f t="shared" si="7"/>
        <v>366000</v>
      </c>
      <c r="J23" s="18">
        <f t="shared" si="7"/>
        <v>122000</v>
      </c>
      <c r="K23" s="41">
        <f t="shared" si="7"/>
        <v>250000</v>
      </c>
      <c r="L23" s="41"/>
      <c r="M23" s="18">
        <v>250000</v>
      </c>
      <c r="N23" s="18">
        <f>SUM(N20:N22)</f>
        <v>600000</v>
      </c>
      <c r="O23" s="18">
        <f>SUM(O20:O22)</f>
        <v>0</v>
      </c>
      <c r="P23" s="18">
        <f t="shared" si="3"/>
        <v>600000</v>
      </c>
      <c r="Q23" s="18">
        <f t="shared" si="5"/>
        <v>12828000</v>
      </c>
      <c r="R23" s="18">
        <f t="shared" si="4"/>
        <v>12628000</v>
      </c>
    </row>
    <row r="24" spans="1:18" s="35" customFormat="1">
      <c r="A24" s="44" t="s">
        <v>344</v>
      </c>
      <c r="B24" s="45" t="s">
        <v>45</v>
      </c>
      <c r="C24" s="2">
        <f t="shared" ref="C24:J24" si="8">C19+C23</f>
        <v>26571000</v>
      </c>
      <c r="D24" s="2">
        <f t="shared" si="8"/>
        <v>0</v>
      </c>
      <c r="E24" s="2">
        <f t="shared" si="8"/>
        <v>26571000</v>
      </c>
      <c r="F24" s="107">
        <f t="shared" si="8"/>
        <v>26571000</v>
      </c>
      <c r="G24" s="107">
        <f t="shared" si="8"/>
        <v>0</v>
      </c>
      <c r="H24" s="133">
        <f>H19+H23</f>
        <v>26571000</v>
      </c>
      <c r="I24" s="18">
        <f t="shared" si="8"/>
        <v>30613000</v>
      </c>
      <c r="J24" s="18">
        <f t="shared" si="8"/>
        <v>30613000</v>
      </c>
      <c r="K24" s="46">
        <f>K19+K23</f>
        <v>34223000</v>
      </c>
      <c r="L24" s="46">
        <f>SUM(L19)</f>
        <v>4500000</v>
      </c>
      <c r="M24" s="2">
        <f>SUM(K24:L24)</f>
        <v>38723000</v>
      </c>
      <c r="N24" s="2">
        <f>N19+N23</f>
        <v>34814323</v>
      </c>
      <c r="O24" s="2">
        <v>4500000</v>
      </c>
      <c r="P24" s="18">
        <f t="shared" si="3"/>
        <v>39314323</v>
      </c>
      <c r="Q24" s="18">
        <f t="shared" si="5"/>
        <v>95907000</v>
      </c>
      <c r="R24" s="18">
        <f t="shared" si="4"/>
        <v>96498323</v>
      </c>
    </row>
    <row r="25" spans="1:18">
      <c r="A25" s="22" t="s">
        <v>315</v>
      </c>
      <c r="B25" s="45" t="s">
        <v>46</v>
      </c>
      <c r="C25" s="5">
        <v>6621000</v>
      </c>
      <c r="D25" s="41"/>
      <c r="E25" s="18">
        <f>SUM(C25:D25)</f>
        <v>6621000</v>
      </c>
      <c r="F25" s="106">
        <v>6621000</v>
      </c>
      <c r="G25" s="106"/>
      <c r="H25" s="132">
        <f>F25+G25</f>
        <v>6621000</v>
      </c>
      <c r="I25" s="18">
        <v>6861000</v>
      </c>
      <c r="J25" s="18">
        <v>6861000</v>
      </c>
      <c r="K25" s="46">
        <v>7967000</v>
      </c>
      <c r="L25" s="46">
        <v>990000</v>
      </c>
      <c r="M25" s="18">
        <f>SUM(K25:L25)</f>
        <v>8957000</v>
      </c>
      <c r="N25" s="18">
        <v>8692000</v>
      </c>
      <c r="O25" s="18">
        <v>990000</v>
      </c>
      <c r="P25" s="18">
        <f t="shared" si="3"/>
        <v>9682000</v>
      </c>
      <c r="Q25" s="18">
        <f t="shared" si="5"/>
        <v>22439000</v>
      </c>
      <c r="R25" s="18">
        <f t="shared" si="4"/>
        <v>23164000</v>
      </c>
    </row>
    <row r="26" spans="1:18">
      <c r="A26" s="19" t="s">
        <v>47</v>
      </c>
      <c r="B26" s="42" t="s">
        <v>48</v>
      </c>
      <c r="C26" s="5">
        <v>229000</v>
      </c>
      <c r="D26" s="41"/>
      <c r="E26" s="18">
        <f>SUM(C26:D26)</f>
        <v>229000</v>
      </c>
      <c r="F26" s="106">
        <v>250000</v>
      </c>
      <c r="G26" s="106"/>
      <c r="H26" s="132">
        <f>F26+G26</f>
        <v>250000</v>
      </c>
      <c r="I26" s="18">
        <v>560000</v>
      </c>
      <c r="J26" s="18">
        <v>560000</v>
      </c>
      <c r="K26" s="5">
        <v>200000</v>
      </c>
      <c r="L26" s="5"/>
      <c r="M26" s="18">
        <f>SUM(K26:L26)</f>
        <v>200000</v>
      </c>
      <c r="N26" s="18">
        <v>200000</v>
      </c>
      <c r="O26" s="18"/>
      <c r="P26" s="18">
        <f t="shared" si="3"/>
        <v>200000</v>
      </c>
      <c r="Q26" s="18">
        <f t="shared" si="5"/>
        <v>989000</v>
      </c>
      <c r="R26" s="18">
        <f t="shared" si="4"/>
        <v>1010000</v>
      </c>
    </row>
    <row r="27" spans="1:18">
      <c r="A27" s="19" t="s">
        <v>49</v>
      </c>
      <c r="B27" s="42" t="s">
        <v>50</v>
      </c>
      <c r="C27" s="5">
        <v>3312000</v>
      </c>
      <c r="D27" s="41"/>
      <c r="E27" s="18">
        <f>SUM(C27:D27)</f>
        <v>3312000</v>
      </c>
      <c r="F27" s="106">
        <v>3312000</v>
      </c>
      <c r="G27" s="106"/>
      <c r="H27" s="132">
        <f>F27+G27</f>
        <v>3312000</v>
      </c>
      <c r="I27" s="18">
        <v>1315000</v>
      </c>
      <c r="J27" s="18">
        <v>1315000</v>
      </c>
      <c r="K27" s="5">
        <v>750000</v>
      </c>
      <c r="L27" s="5"/>
      <c r="M27" s="18">
        <f>SUM(K27:L27)</f>
        <v>750000</v>
      </c>
      <c r="N27" s="18">
        <v>945000</v>
      </c>
      <c r="O27" s="18"/>
      <c r="P27" s="18">
        <f t="shared" si="3"/>
        <v>945000</v>
      </c>
      <c r="Q27" s="18">
        <f t="shared" si="5"/>
        <v>5377000</v>
      </c>
      <c r="R27" s="18">
        <f t="shared" si="4"/>
        <v>5572000</v>
      </c>
    </row>
    <row r="28" spans="1:18">
      <c r="A28" s="19" t="s">
        <v>51</v>
      </c>
      <c r="B28" s="42" t="s">
        <v>52</v>
      </c>
      <c r="C28" s="5"/>
      <c r="D28" s="41"/>
      <c r="E28" s="18">
        <f t="shared" ref="E28:E58" si="9">SUM(C28:D28)</f>
        <v>0</v>
      </c>
      <c r="F28" s="106"/>
      <c r="G28" s="106"/>
      <c r="H28" s="132"/>
      <c r="I28" s="18"/>
      <c r="J28" s="18"/>
      <c r="K28" s="5"/>
      <c r="L28" s="5"/>
      <c r="M28" s="18"/>
      <c r="N28" s="18"/>
      <c r="O28" s="18"/>
      <c r="P28" s="18">
        <f t="shared" si="3"/>
        <v>0</v>
      </c>
      <c r="Q28" s="18"/>
      <c r="R28" s="18">
        <f t="shared" si="4"/>
        <v>0</v>
      </c>
    </row>
    <row r="29" spans="1:18">
      <c r="A29" s="20" t="s">
        <v>295</v>
      </c>
      <c r="B29" s="43" t="s">
        <v>53</v>
      </c>
      <c r="C29" s="5">
        <f>SUM(C26:C28)</f>
        <v>3541000</v>
      </c>
      <c r="D29" s="5"/>
      <c r="E29" s="18">
        <f t="shared" ref="E29:K29" si="10">SUM(E26:E28)</f>
        <v>3541000</v>
      </c>
      <c r="F29" s="106">
        <f t="shared" si="10"/>
        <v>3562000</v>
      </c>
      <c r="G29" s="106">
        <f t="shared" si="10"/>
        <v>0</v>
      </c>
      <c r="H29" s="106">
        <f t="shared" si="10"/>
        <v>3562000</v>
      </c>
      <c r="I29" s="18">
        <f t="shared" si="10"/>
        <v>1875000</v>
      </c>
      <c r="J29" s="18">
        <f t="shared" si="10"/>
        <v>1875000</v>
      </c>
      <c r="K29" s="5">
        <f t="shared" si="10"/>
        <v>950000</v>
      </c>
      <c r="L29" s="5"/>
      <c r="M29" s="18">
        <f>SUM(K29:L29)</f>
        <v>950000</v>
      </c>
      <c r="N29" s="18">
        <f>SUM(N26:N28)</f>
        <v>1145000</v>
      </c>
      <c r="O29" s="18"/>
      <c r="P29" s="18">
        <f t="shared" si="3"/>
        <v>1145000</v>
      </c>
      <c r="Q29" s="18">
        <f t="shared" ref="Q29:Q35" si="11">E29+I29+M29</f>
        <v>6366000</v>
      </c>
      <c r="R29" s="18">
        <f t="shared" si="4"/>
        <v>6582000</v>
      </c>
    </row>
    <row r="30" spans="1:18">
      <c r="A30" s="19" t="s">
        <v>54</v>
      </c>
      <c r="B30" s="42" t="s">
        <v>55</v>
      </c>
      <c r="C30" s="5">
        <v>308000</v>
      </c>
      <c r="D30" s="41"/>
      <c r="E30" s="18">
        <f t="shared" si="9"/>
        <v>308000</v>
      </c>
      <c r="F30" s="106">
        <v>350000</v>
      </c>
      <c r="G30" s="106"/>
      <c r="H30" s="132">
        <f>F30+G30</f>
        <v>350000</v>
      </c>
      <c r="I30" s="18">
        <v>15000</v>
      </c>
      <c r="J30" s="18">
        <v>15000</v>
      </c>
      <c r="K30" s="5">
        <v>350000</v>
      </c>
      <c r="L30" s="5"/>
      <c r="M30" s="18">
        <f>SUM(K30:L30)</f>
        <v>350000</v>
      </c>
      <c r="N30" s="18">
        <v>323000</v>
      </c>
      <c r="O30" s="18"/>
      <c r="P30" s="18">
        <f t="shared" si="3"/>
        <v>323000</v>
      </c>
      <c r="Q30" s="18">
        <f t="shared" si="11"/>
        <v>673000</v>
      </c>
      <c r="R30" s="18">
        <f t="shared" si="4"/>
        <v>688000</v>
      </c>
    </row>
    <row r="31" spans="1:18">
      <c r="A31" s="19" t="s">
        <v>56</v>
      </c>
      <c r="B31" s="42" t="s">
        <v>57</v>
      </c>
      <c r="C31" s="5">
        <v>700000</v>
      </c>
      <c r="D31" s="41"/>
      <c r="E31" s="18">
        <f t="shared" si="9"/>
        <v>700000</v>
      </c>
      <c r="F31" s="106">
        <v>900000</v>
      </c>
      <c r="G31" s="106"/>
      <c r="H31" s="132">
        <f>F31+G31</f>
        <v>900000</v>
      </c>
      <c r="I31" s="18">
        <v>180000</v>
      </c>
      <c r="J31" s="18">
        <v>180000</v>
      </c>
      <c r="K31" s="5"/>
      <c r="L31" s="5"/>
      <c r="M31" s="18">
        <f>SUM(K31:L31)</f>
        <v>0</v>
      </c>
      <c r="N31" s="18"/>
      <c r="O31" s="18"/>
      <c r="P31" s="18">
        <f t="shared" si="3"/>
        <v>0</v>
      </c>
      <c r="Q31" s="18">
        <f t="shared" si="11"/>
        <v>880000</v>
      </c>
      <c r="R31" s="18">
        <f t="shared" si="4"/>
        <v>1080000</v>
      </c>
    </row>
    <row r="32" spans="1:18" ht="15" customHeight="1">
      <c r="A32" s="20" t="s">
        <v>345</v>
      </c>
      <c r="B32" s="43" t="s">
        <v>58</v>
      </c>
      <c r="C32" s="5">
        <f>SUM(C30:C31)</f>
        <v>1008000</v>
      </c>
      <c r="D32" s="5"/>
      <c r="E32" s="18">
        <f t="shared" si="9"/>
        <v>1008000</v>
      </c>
      <c r="F32" s="106">
        <f t="shared" ref="F32:K32" si="12">SUM(F30:F31)</f>
        <v>1250000</v>
      </c>
      <c r="G32" s="106">
        <f t="shared" si="12"/>
        <v>0</v>
      </c>
      <c r="H32" s="106">
        <f t="shared" si="12"/>
        <v>1250000</v>
      </c>
      <c r="I32" s="18">
        <f t="shared" si="12"/>
        <v>195000</v>
      </c>
      <c r="J32" s="18">
        <f t="shared" si="12"/>
        <v>195000</v>
      </c>
      <c r="K32" s="5">
        <f t="shared" si="12"/>
        <v>350000</v>
      </c>
      <c r="L32" s="5"/>
      <c r="M32" s="18">
        <f>SUM(K32:L32)</f>
        <v>350000</v>
      </c>
      <c r="N32" s="18">
        <v>323000</v>
      </c>
      <c r="O32" s="18"/>
      <c r="P32" s="18">
        <f t="shared" si="3"/>
        <v>323000</v>
      </c>
      <c r="Q32" s="18">
        <f t="shared" si="11"/>
        <v>1553000</v>
      </c>
      <c r="R32" s="18">
        <f t="shared" si="4"/>
        <v>1768000</v>
      </c>
    </row>
    <row r="33" spans="1:18">
      <c r="A33" s="19" t="s">
        <v>59</v>
      </c>
      <c r="B33" s="42" t="s">
        <v>60</v>
      </c>
      <c r="C33" s="5">
        <v>6458000</v>
      </c>
      <c r="D33" s="41"/>
      <c r="E33" s="18">
        <f t="shared" si="9"/>
        <v>6458000</v>
      </c>
      <c r="F33" s="106">
        <v>6458000</v>
      </c>
      <c r="G33" s="106"/>
      <c r="H33" s="132">
        <f>F33+G33</f>
        <v>6458000</v>
      </c>
      <c r="I33" s="18">
        <v>2036000</v>
      </c>
      <c r="J33" s="18">
        <v>2036000</v>
      </c>
      <c r="K33" s="5"/>
      <c r="L33" s="5"/>
      <c r="M33" s="18"/>
      <c r="N33" s="18"/>
      <c r="O33" s="18"/>
      <c r="P33" s="18">
        <f t="shared" si="3"/>
        <v>0</v>
      </c>
      <c r="Q33" s="18">
        <f t="shared" si="11"/>
        <v>8494000</v>
      </c>
      <c r="R33" s="18">
        <f t="shared" si="4"/>
        <v>8494000</v>
      </c>
    </row>
    <row r="34" spans="1:18">
      <c r="A34" s="19" t="s">
        <v>61</v>
      </c>
      <c r="B34" s="42" t="s">
        <v>62</v>
      </c>
      <c r="C34" s="5">
        <v>17237000</v>
      </c>
      <c r="D34" s="41"/>
      <c r="E34" s="18">
        <f t="shared" si="9"/>
        <v>17237000</v>
      </c>
      <c r="F34" s="106">
        <v>17237000</v>
      </c>
      <c r="G34" s="106"/>
      <c r="H34" s="132">
        <f t="shared" ref="H34:H39" si="13">F34+G34</f>
        <v>17237000</v>
      </c>
      <c r="I34" s="18">
        <v>5972000</v>
      </c>
      <c r="J34" s="18">
        <v>6615510</v>
      </c>
      <c r="K34" s="5"/>
      <c r="L34" s="5"/>
      <c r="M34" s="18"/>
      <c r="N34" s="18"/>
      <c r="O34" s="18"/>
      <c r="P34" s="18">
        <f t="shared" si="3"/>
        <v>0</v>
      </c>
      <c r="Q34" s="18">
        <f t="shared" si="11"/>
        <v>23209000</v>
      </c>
      <c r="R34" s="18">
        <f t="shared" si="4"/>
        <v>23852510</v>
      </c>
    </row>
    <row r="35" spans="1:18">
      <c r="A35" s="19" t="s">
        <v>316</v>
      </c>
      <c r="B35" s="42" t="s">
        <v>63</v>
      </c>
      <c r="C35" s="5">
        <v>3800000</v>
      </c>
      <c r="D35" s="41"/>
      <c r="E35" s="18">
        <f t="shared" si="9"/>
        <v>3800000</v>
      </c>
      <c r="F35" s="106">
        <v>3800000</v>
      </c>
      <c r="G35" s="106"/>
      <c r="H35" s="132">
        <f t="shared" si="13"/>
        <v>3800000</v>
      </c>
      <c r="I35" s="18"/>
      <c r="J35" s="18"/>
      <c r="K35" s="5"/>
      <c r="L35" s="5"/>
      <c r="M35" s="18"/>
      <c r="N35" s="18">
        <v>300000</v>
      </c>
      <c r="O35" s="18"/>
      <c r="P35" s="18">
        <f t="shared" si="3"/>
        <v>300000</v>
      </c>
      <c r="Q35" s="18">
        <f t="shared" si="11"/>
        <v>3800000</v>
      </c>
      <c r="R35" s="18">
        <f t="shared" si="4"/>
        <v>4100000</v>
      </c>
    </row>
    <row r="36" spans="1:18">
      <c r="A36" s="19" t="s">
        <v>64</v>
      </c>
      <c r="B36" s="42" t="s">
        <v>65</v>
      </c>
      <c r="C36" s="5">
        <v>13000000</v>
      </c>
      <c r="D36" s="41"/>
      <c r="E36" s="18">
        <f t="shared" si="9"/>
        <v>13000000</v>
      </c>
      <c r="F36" s="106">
        <v>13000000</v>
      </c>
      <c r="G36" s="106"/>
      <c r="H36" s="132">
        <f t="shared" si="13"/>
        <v>13000000</v>
      </c>
      <c r="I36" s="18">
        <v>400000</v>
      </c>
      <c r="J36" s="18">
        <v>3400000</v>
      </c>
      <c r="K36" s="5">
        <v>700000</v>
      </c>
      <c r="L36" s="5"/>
      <c r="M36" s="18">
        <f>SUM(K36:L36)</f>
        <v>700000</v>
      </c>
      <c r="N36" s="18">
        <v>653000</v>
      </c>
      <c r="O36" s="18"/>
      <c r="P36" s="18">
        <f t="shared" si="3"/>
        <v>653000</v>
      </c>
      <c r="Q36" s="18">
        <f>E36+I36+M36</f>
        <v>14100000</v>
      </c>
      <c r="R36" s="18">
        <f t="shared" si="4"/>
        <v>17053000</v>
      </c>
    </row>
    <row r="37" spans="1:18">
      <c r="A37" s="47" t="s">
        <v>317</v>
      </c>
      <c r="B37" s="42" t="s">
        <v>66</v>
      </c>
      <c r="C37" s="5"/>
      <c r="D37" s="41"/>
      <c r="E37" s="18">
        <f t="shared" si="9"/>
        <v>0</v>
      </c>
      <c r="F37" s="106">
        <v>1000000</v>
      </c>
      <c r="G37" s="106"/>
      <c r="H37" s="132">
        <f t="shared" si="13"/>
        <v>1000000</v>
      </c>
      <c r="I37" s="18"/>
      <c r="J37" s="18"/>
      <c r="K37" s="5"/>
      <c r="L37" s="5"/>
      <c r="M37" s="18"/>
      <c r="N37" s="18"/>
      <c r="O37" s="18"/>
      <c r="P37" s="18">
        <f t="shared" si="3"/>
        <v>0</v>
      </c>
      <c r="Q37" s="18"/>
      <c r="R37" s="18">
        <f t="shared" si="4"/>
        <v>1000000</v>
      </c>
    </row>
    <row r="38" spans="1:18">
      <c r="A38" s="16" t="s">
        <v>67</v>
      </c>
      <c r="B38" s="42" t="s">
        <v>68</v>
      </c>
      <c r="C38" s="5">
        <v>7510000</v>
      </c>
      <c r="D38" s="41"/>
      <c r="E38" s="18">
        <f t="shared" si="9"/>
        <v>7510000</v>
      </c>
      <c r="F38" s="106">
        <v>7510000</v>
      </c>
      <c r="G38" s="106"/>
      <c r="H38" s="132">
        <f t="shared" si="13"/>
        <v>7510000</v>
      </c>
      <c r="I38" s="18"/>
      <c r="J38" s="18">
        <v>147700</v>
      </c>
      <c r="K38" s="5">
        <v>1600000</v>
      </c>
      <c r="L38" s="5"/>
      <c r="M38" s="18">
        <f>SUM(K38:L38)</f>
        <v>1600000</v>
      </c>
      <c r="N38" s="18">
        <v>1600000</v>
      </c>
      <c r="O38" s="18"/>
      <c r="P38" s="18">
        <f t="shared" si="3"/>
        <v>1600000</v>
      </c>
      <c r="Q38" s="18">
        <f>E38+I38+M38</f>
        <v>9110000</v>
      </c>
      <c r="R38" s="18">
        <f t="shared" si="4"/>
        <v>9257700</v>
      </c>
    </row>
    <row r="39" spans="1:18">
      <c r="A39" s="19" t="s">
        <v>318</v>
      </c>
      <c r="B39" s="42" t="s">
        <v>69</v>
      </c>
      <c r="C39" s="5">
        <v>16172000</v>
      </c>
      <c r="D39" s="41"/>
      <c r="E39" s="18">
        <f t="shared" si="9"/>
        <v>16172000</v>
      </c>
      <c r="F39" s="106">
        <v>16172000</v>
      </c>
      <c r="G39" s="106"/>
      <c r="H39" s="132">
        <f t="shared" si="13"/>
        <v>16172000</v>
      </c>
      <c r="I39" s="18">
        <v>250000</v>
      </c>
      <c r="J39" s="18">
        <v>1120000</v>
      </c>
      <c r="K39" s="5">
        <v>850000</v>
      </c>
      <c r="L39" s="5"/>
      <c r="M39" s="18">
        <f>SUM(K39:L39)</f>
        <v>850000</v>
      </c>
      <c r="N39" s="18">
        <v>1980000</v>
      </c>
      <c r="O39" s="18"/>
      <c r="P39" s="18">
        <f t="shared" si="3"/>
        <v>1980000</v>
      </c>
      <c r="Q39" s="18">
        <f>E39+I39+M39</f>
        <v>17272000</v>
      </c>
      <c r="R39" s="18">
        <f t="shared" si="4"/>
        <v>19272000</v>
      </c>
    </row>
    <row r="40" spans="1:18">
      <c r="A40" s="20" t="s">
        <v>296</v>
      </c>
      <c r="B40" s="43" t="s">
        <v>70</v>
      </c>
      <c r="C40" s="5">
        <f t="shared" ref="C40:J40" si="14">SUM(C33:C39)</f>
        <v>64177000</v>
      </c>
      <c r="D40" s="41">
        <f t="shared" si="14"/>
        <v>0</v>
      </c>
      <c r="E40" s="18">
        <f t="shared" si="14"/>
        <v>64177000</v>
      </c>
      <c r="F40" s="106">
        <f>SUM(F33:F39)</f>
        <v>65177000</v>
      </c>
      <c r="G40" s="106">
        <f t="shared" si="14"/>
        <v>0</v>
      </c>
      <c r="H40" s="132">
        <f t="shared" si="14"/>
        <v>65177000</v>
      </c>
      <c r="I40" s="18">
        <f t="shared" si="14"/>
        <v>8658000</v>
      </c>
      <c r="J40" s="18">
        <f t="shared" si="14"/>
        <v>13319210</v>
      </c>
      <c r="K40" s="5">
        <f>SUM(K33:K39)</f>
        <v>3150000</v>
      </c>
      <c r="L40" s="5"/>
      <c r="M40" s="18">
        <f>SUM(K40:L40)</f>
        <v>3150000</v>
      </c>
      <c r="N40" s="18">
        <f>SUM(N33:N39)</f>
        <v>4533000</v>
      </c>
      <c r="O40" s="18">
        <f>SUM(O33:O39)</f>
        <v>0</v>
      </c>
      <c r="P40" s="18">
        <f t="shared" si="3"/>
        <v>4533000</v>
      </c>
      <c r="Q40" s="18">
        <f>E40+I40+M40</f>
        <v>75985000</v>
      </c>
      <c r="R40" s="18">
        <f t="shared" si="4"/>
        <v>83029210</v>
      </c>
    </row>
    <row r="41" spans="1:18">
      <c r="A41" s="19" t="s">
        <v>71</v>
      </c>
      <c r="B41" s="42" t="s">
        <v>72</v>
      </c>
      <c r="C41" s="5">
        <v>15000</v>
      </c>
      <c r="D41" s="41"/>
      <c r="E41" s="18">
        <f>SUM(C41:D41)</f>
        <v>15000</v>
      </c>
      <c r="F41" s="106">
        <v>60000</v>
      </c>
      <c r="G41" s="106"/>
      <c r="H41" s="132">
        <f>F41+G41</f>
        <v>60000</v>
      </c>
      <c r="I41" s="18">
        <v>50000</v>
      </c>
      <c r="J41" s="18">
        <v>50000</v>
      </c>
      <c r="K41" s="5">
        <v>250000</v>
      </c>
      <c r="L41" s="5"/>
      <c r="M41" s="18">
        <f>SUM(K41:L41)</f>
        <v>250000</v>
      </c>
      <c r="N41" s="18"/>
      <c r="O41" s="18"/>
      <c r="P41" s="18">
        <f t="shared" si="3"/>
        <v>0</v>
      </c>
      <c r="Q41" s="18">
        <f>E41+I41+M41</f>
        <v>315000</v>
      </c>
      <c r="R41" s="18">
        <f t="shared" si="4"/>
        <v>110000</v>
      </c>
    </row>
    <row r="42" spans="1:18">
      <c r="A42" s="19" t="s">
        <v>73</v>
      </c>
      <c r="B42" s="42" t="s">
        <v>74</v>
      </c>
      <c r="C42" s="5"/>
      <c r="D42" s="41"/>
      <c r="E42" s="18"/>
      <c r="F42" s="106"/>
      <c r="G42" s="106"/>
      <c r="H42" s="132"/>
      <c r="I42" s="18"/>
      <c r="J42" s="18"/>
      <c r="K42" s="5"/>
      <c r="L42" s="5"/>
      <c r="M42" s="18"/>
      <c r="N42" s="18"/>
      <c r="O42" s="18"/>
      <c r="P42" s="18">
        <f t="shared" si="3"/>
        <v>0</v>
      </c>
      <c r="Q42" s="18"/>
      <c r="R42" s="18">
        <f t="shared" si="4"/>
        <v>0</v>
      </c>
    </row>
    <row r="43" spans="1:18">
      <c r="A43" s="20" t="s">
        <v>297</v>
      </c>
      <c r="B43" s="43" t="s">
        <v>75</v>
      </c>
      <c r="C43" s="5">
        <f>SUM(C41:C42)</f>
        <v>15000</v>
      </c>
      <c r="D43" s="41"/>
      <c r="E43" s="18">
        <f>SUM(C43:D43)</f>
        <v>15000</v>
      </c>
      <c r="F43" s="106">
        <f t="shared" ref="F43:K43" si="15">SUM(F41:F42)</f>
        <v>60000</v>
      </c>
      <c r="G43" s="106">
        <f t="shared" si="15"/>
        <v>0</v>
      </c>
      <c r="H43" s="132">
        <f t="shared" si="15"/>
        <v>60000</v>
      </c>
      <c r="I43" s="18">
        <f t="shared" si="15"/>
        <v>50000</v>
      </c>
      <c r="J43" s="18">
        <f t="shared" si="15"/>
        <v>50000</v>
      </c>
      <c r="K43" s="5">
        <f t="shared" si="15"/>
        <v>250000</v>
      </c>
      <c r="L43" s="5"/>
      <c r="M43" s="18">
        <f>SUM(K43:L43)</f>
        <v>250000</v>
      </c>
      <c r="N43" s="18">
        <v>350000</v>
      </c>
      <c r="O43" s="18">
        <f>SUM(O41:O42)</f>
        <v>0</v>
      </c>
      <c r="P43" s="18">
        <f t="shared" si="3"/>
        <v>350000</v>
      </c>
      <c r="Q43" s="18">
        <f>E43+I43+M43</f>
        <v>315000</v>
      </c>
      <c r="R43" s="18">
        <f t="shared" si="4"/>
        <v>460000</v>
      </c>
    </row>
    <row r="44" spans="1:18">
      <c r="A44" s="19" t="s">
        <v>76</v>
      </c>
      <c r="B44" s="42" t="s">
        <v>77</v>
      </c>
      <c r="C44" s="5">
        <v>16462000</v>
      </c>
      <c r="D44" s="41"/>
      <c r="E44" s="18">
        <f t="shared" si="9"/>
        <v>16462000</v>
      </c>
      <c r="F44" s="106">
        <v>16462000</v>
      </c>
      <c r="G44" s="106"/>
      <c r="H44" s="132">
        <f>F44+G44</f>
        <v>16462000</v>
      </c>
      <c r="I44" s="18">
        <v>2861000</v>
      </c>
      <c r="J44" s="18">
        <v>3703400</v>
      </c>
      <c r="K44" s="5">
        <v>980000</v>
      </c>
      <c r="L44" s="5"/>
      <c r="M44" s="18">
        <f>SUM(K44:L44)</f>
        <v>980000</v>
      </c>
      <c r="N44" s="18">
        <v>1210677</v>
      </c>
      <c r="O44" s="18"/>
      <c r="P44" s="18">
        <f t="shared" si="3"/>
        <v>1210677</v>
      </c>
      <c r="Q44" s="18">
        <f>E44+I44+M44</f>
        <v>20303000</v>
      </c>
      <c r="R44" s="18">
        <f t="shared" si="4"/>
        <v>21376077</v>
      </c>
    </row>
    <row r="45" spans="1:18">
      <c r="A45" s="19" t="s">
        <v>78</v>
      </c>
      <c r="B45" s="42" t="s">
        <v>79</v>
      </c>
      <c r="C45" s="5">
        <v>12000000</v>
      </c>
      <c r="D45" s="41"/>
      <c r="E45" s="18">
        <f t="shared" si="9"/>
        <v>12000000</v>
      </c>
      <c r="F45" s="106">
        <v>14000000</v>
      </c>
      <c r="G45" s="106"/>
      <c r="H45" s="132">
        <f>F45+G45</f>
        <v>14000000</v>
      </c>
      <c r="I45" s="18"/>
      <c r="J45" s="18"/>
      <c r="K45" s="5"/>
      <c r="L45" s="5"/>
      <c r="M45" s="18"/>
      <c r="N45" s="18"/>
      <c r="O45" s="18"/>
      <c r="P45" s="18">
        <f t="shared" si="3"/>
        <v>0</v>
      </c>
      <c r="Q45" s="18">
        <f>E45+I45+M45</f>
        <v>12000000</v>
      </c>
      <c r="R45" s="18">
        <f t="shared" si="4"/>
        <v>14000000</v>
      </c>
    </row>
    <row r="46" spans="1:18">
      <c r="A46" s="19" t="s">
        <v>319</v>
      </c>
      <c r="B46" s="42" t="s">
        <v>80</v>
      </c>
      <c r="C46" s="5"/>
      <c r="D46" s="41"/>
      <c r="E46" s="18"/>
      <c r="F46" s="106"/>
      <c r="G46" s="106"/>
      <c r="H46" s="132">
        <f>F46+G46</f>
        <v>0</v>
      </c>
      <c r="I46" s="18"/>
      <c r="J46" s="18"/>
      <c r="K46" s="5"/>
      <c r="L46" s="5"/>
      <c r="M46" s="18"/>
      <c r="N46" s="18"/>
      <c r="O46" s="18"/>
      <c r="P46" s="18">
        <f t="shared" si="3"/>
        <v>0</v>
      </c>
      <c r="Q46" s="18"/>
      <c r="R46" s="18">
        <f t="shared" si="4"/>
        <v>0</v>
      </c>
    </row>
    <row r="47" spans="1:18">
      <c r="A47" s="19" t="s">
        <v>320</v>
      </c>
      <c r="B47" s="42" t="s">
        <v>81</v>
      </c>
      <c r="C47" s="5"/>
      <c r="D47" s="41"/>
      <c r="E47" s="18"/>
      <c r="F47" s="106"/>
      <c r="G47" s="106"/>
      <c r="H47" s="132">
        <f>F47+G47</f>
        <v>0</v>
      </c>
      <c r="I47" s="18"/>
      <c r="J47" s="18"/>
      <c r="K47" s="5"/>
      <c r="L47" s="5"/>
      <c r="M47" s="18"/>
      <c r="N47" s="18"/>
      <c r="O47" s="18"/>
      <c r="P47" s="18">
        <f t="shared" si="3"/>
        <v>0</v>
      </c>
      <c r="Q47" s="18"/>
      <c r="R47" s="18">
        <f t="shared" si="4"/>
        <v>0</v>
      </c>
    </row>
    <row r="48" spans="1:18">
      <c r="A48" s="19" t="s">
        <v>82</v>
      </c>
      <c r="B48" s="42" t="s">
        <v>83</v>
      </c>
      <c r="C48" s="5"/>
      <c r="D48" s="41"/>
      <c r="E48" s="18">
        <f t="shared" si="9"/>
        <v>0</v>
      </c>
      <c r="F48" s="106">
        <v>1000</v>
      </c>
      <c r="G48" s="106"/>
      <c r="H48" s="132">
        <f>F48+G48</f>
        <v>1000</v>
      </c>
      <c r="I48" s="18"/>
      <c r="J48" s="18">
        <v>100</v>
      </c>
      <c r="K48" s="5"/>
      <c r="L48" s="5"/>
      <c r="M48" s="18"/>
      <c r="N48" s="18"/>
      <c r="O48" s="18"/>
      <c r="P48" s="18">
        <f t="shared" si="3"/>
        <v>0</v>
      </c>
      <c r="Q48" s="18">
        <f>E48+I48+M48</f>
        <v>0</v>
      </c>
      <c r="R48" s="18">
        <f t="shared" si="4"/>
        <v>1100</v>
      </c>
    </row>
    <row r="49" spans="1:18">
      <c r="A49" s="20" t="s">
        <v>298</v>
      </c>
      <c r="B49" s="43" t="s">
        <v>84</v>
      </c>
      <c r="C49" s="5">
        <f t="shared" ref="C49:J49" si="16">SUM(C44:C48)</f>
        <v>28462000</v>
      </c>
      <c r="D49" s="5">
        <f t="shared" si="16"/>
        <v>0</v>
      </c>
      <c r="E49" s="18">
        <f t="shared" si="16"/>
        <v>28462000</v>
      </c>
      <c r="F49" s="106">
        <f>SUM(F44:F48)</f>
        <v>30463000</v>
      </c>
      <c r="G49" s="106">
        <f t="shared" si="16"/>
        <v>0</v>
      </c>
      <c r="H49" s="132">
        <f t="shared" si="16"/>
        <v>30463000</v>
      </c>
      <c r="I49" s="18">
        <f t="shared" si="16"/>
        <v>2861000</v>
      </c>
      <c r="J49" s="18">
        <f t="shared" si="16"/>
        <v>3703500</v>
      </c>
      <c r="K49" s="5">
        <f>SUM(K44:K48)</f>
        <v>980000</v>
      </c>
      <c r="L49" s="5"/>
      <c r="M49" s="18">
        <f>SUM(K49:L49)</f>
        <v>980000</v>
      </c>
      <c r="N49" s="18">
        <f>SUM(N44:N48)</f>
        <v>1210677</v>
      </c>
      <c r="O49" s="18">
        <f>SUM(O44:O48)</f>
        <v>0</v>
      </c>
      <c r="P49" s="18">
        <f t="shared" si="3"/>
        <v>1210677</v>
      </c>
      <c r="Q49" s="18">
        <f>E49+I49+M49</f>
        <v>32303000</v>
      </c>
      <c r="R49" s="18">
        <f t="shared" si="4"/>
        <v>35377177</v>
      </c>
    </row>
    <row r="50" spans="1:18">
      <c r="A50" s="22" t="s">
        <v>299</v>
      </c>
      <c r="B50" s="45" t="s">
        <v>85</v>
      </c>
      <c r="C50" s="5">
        <f t="shared" ref="C50:J50" si="17">C29+C32+C40+C43+C49</f>
        <v>97203000</v>
      </c>
      <c r="D50" s="5">
        <f t="shared" si="17"/>
        <v>0</v>
      </c>
      <c r="E50" s="18">
        <f t="shared" si="17"/>
        <v>97203000</v>
      </c>
      <c r="F50" s="106">
        <f>F29+F32+F40+F43+F49</f>
        <v>100512000</v>
      </c>
      <c r="G50" s="106">
        <f t="shared" si="17"/>
        <v>0</v>
      </c>
      <c r="H50" s="132">
        <f>H29+H32+H40+H43+H49</f>
        <v>100512000</v>
      </c>
      <c r="I50" s="18">
        <f t="shared" si="17"/>
        <v>13639000</v>
      </c>
      <c r="J50" s="18">
        <f t="shared" si="17"/>
        <v>19142710</v>
      </c>
      <c r="K50" s="5">
        <f>K29+K32+K40+K49+K43</f>
        <v>5680000</v>
      </c>
      <c r="L50" s="5"/>
      <c r="M50" s="18">
        <f>SUM(K50:L50)</f>
        <v>5680000</v>
      </c>
      <c r="N50" s="18">
        <f>N29+N32+N40+N43+N49</f>
        <v>7561677</v>
      </c>
      <c r="O50" s="18">
        <f>O29+O32+O40+O43+O49</f>
        <v>0</v>
      </c>
      <c r="P50" s="18">
        <f>P29+P32+P40+P43+P49</f>
        <v>7561677</v>
      </c>
      <c r="Q50" s="18">
        <f>E50+I50+M50</f>
        <v>116522000</v>
      </c>
      <c r="R50" s="18">
        <f t="shared" si="4"/>
        <v>127216387</v>
      </c>
    </row>
    <row r="51" spans="1:18">
      <c r="A51" s="24" t="s">
        <v>86</v>
      </c>
      <c r="B51" s="42" t="s">
        <v>87</v>
      </c>
      <c r="C51" s="5"/>
      <c r="D51" s="41"/>
      <c r="E51" s="18"/>
      <c r="F51" s="106"/>
      <c r="G51" s="106"/>
      <c r="H51" s="132">
        <f>F51+G51</f>
        <v>0</v>
      </c>
      <c r="I51" s="18"/>
      <c r="J51" s="18"/>
      <c r="K51" s="5"/>
      <c r="L51" s="5"/>
      <c r="M51" s="18"/>
      <c r="N51" s="18"/>
      <c r="O51" s="18"/>
      <c r="P51" s="18">
        <f t="shared" si="3"/>
        <v>0</v>
      </c>
      <c r="Q51" s="18"/>
      <c r="R51" s="18">
        <f t="shared" si="4"/>
        <v>0</v>
      </c>
    </row>
    <row r="52" spans="1:18">
      <c r="A52" s="24" t="s">
        <v>300</v>
      </c>
      <c r="B52" s="42" t="s">
        <v>88</v>
      </c>
      <c r="C52" s="5"/>
      <c r="D52" s="41"/>
      <c r="E52" s="18"/>
      <c r="F52" s="106"/>
      <c r="G52" s="106"/>
      <c r="H52" s="132">
        <f t="shared" ref="H52:H58" si="18">F52+G52</f>
        <v>0</v>
      </c>
      <c r="I52" s="18"/>
      <c r="J52" s="18"/>
      <c r="K52" s="5"/>
      <c r="L52" s="5"/>
      <c r="M52" s="18"/>
      <c r="N52" s="18"/>
      <c r="O52" s="18"/>
      <c r="P52" s="18">
        <f t="shared" si="3"/>
        <v>0</v>
      </c>
      <c r="Q52" s="18"/>
      <c r="R52" s="18">
        <f t="shared" si="4"/>
        <v>0</v>
      </c>
    </row>
    <row r="53" spans="1:18">
      <c r="A53" s="48" t="s">
        <v>321</v>
      </c>
      <c r="B53" s="42" t="s">
        <v>89</v>
      </c>
      <c r="C53" s="5"/>
      <c r="D53" s="41"/>
      <c r="E53" s="18"/>
      <c r="F53" s="106"/>
      <c r="G53" s="106"/>
      <c r="H53" s="132">
        <f t="shared" si="18"/>
        <v>0</v>
      </c>
      <c r="I53" s="18"/>
      <c r="J53" s="18"/>
      <c r="K53" s="5"/>
      <c r="L53" s="5"/>
      <c r="M53" s="18"/>
      <c r="N53" s="18"/>
      <c r="O53" s="18"/>
      <c r="P53" s="18">
        <f t="shared" si="3"/>
        <v>0</v>
      </c>
      <c r="Q53" s="18"/>
      <c r="R53" s="18">
        <f t="shared" si="4"/>
        <v>0</v>
      </c>
    </row>
    <row r="54" spans="1:18">
      <c r="A54" s="48" t="s">
        <v>322</v>
      </c>
      <c r="B54" s="42" t="s">
        <v>90</v>
      </c>
      <c r="C54" s="5"/>
      <c r="D54" s="41"/>
      <c r="E54" s="75"/>
      <c r="F54" s="108"/>
      <c r="G54" s="108"/>
      <c r="H54" s="132">
        <f t="shared" si="18"/>
        <v>0</v>
      </c>
      <c r="I54" s="18"/>
      <c r="J54" s="18"/>
      <c r="K54" s="5"/>
      <c r="L54" s="5"/>
      <c r="M54" s="18"/>
      <c r="N54" s="18"/>
      <c r="O54" s="18"/>
      <c r="P54" s="18">
        <f t="shared" si="3"/>
        <v>0</v>
      </c>
      <c r="Q54" s="18">
        <f>E54+I54+M54</f>
        <v>0</v>
      </c>
      <c r="R54" s="18">
        <f t="shared" si="4"/>
        <v>0</v>
      </c>
    </row>
    <row r="55" spans="1:18">
      <c r="A55" s="48" t="s">
        <v>323</v>
      </c>
      <c r="B55" s="42" t="s">
        <v>91</v>
      </c>
      <c r="C55" s="5"/>
      <c r="D55" s="41"/>
      <c r="E55" s="75"/>
      <c r="F55" s="108"/>
      <c r="G55" s="108"/>
      <c r="H55" s="132">
        <f t="shared" si="18"/>
        <v>0</v>
      </c>
      <c r="I55" s="18"/>
      <c r="J55" s="18"/>
      <c r="K55" s="5"/>
      <c r="L55" s="5"/>
      <c r="M55" s="18"/>
      <c r="N55" s="18"/>
      <c r="O55" s="18"/>
      <c r="P55" s="18">
        <f t="shared" si="3"/>
        <v>0</v>
      </c>
      <c r="Q55" s="18"/>
      <c r="R55" s="18">
        <f t="shared" si="4"/>
        <v>0</v>
      </c>
    </row>
    <row r="56" spans="1:18">
      <c r="A56" s="24" t="s">
        <v>324</v>
      </c>
      <c r="B56" s="42" t="s">
        <v>92</v>
      </c>
      <c r="C56" s="5"/>
      <c r="D56" s="41"/>
      <c r="E56" s="75"/>
      <c r="F56" s="108"/>
      <c r="G56" s="108"/>
      <c r="H56" s="132">
        <f t="shared" si="18"/>
        <v>0</v>
      </c>
      <c r="I56" s="18"/>
      <c r="J56" s="18"/>
      <c r="K56" s="5"/>
      <c r="L56" s="5"/>
      <c r="M56" s="18"/>
      <c r="N56" s="18"/>
      <c r="O56" s="18"/>
      <c r="P56" s="18">
        <f t="shared" si="3"/>
        <v>0</v>
      </c>
      <c r="Q56" s="18">
        <f>E56+I56+M56</f>
        <v>0</v>
      </c>
      <c r="R56" s="18">
        <f t="shared" si="4"/>
        <v>0</v>
      </c>
    </row>
    <row r="57" spans="1:18">
      <c r="A57" s="24" t="s">
        <v>325</v>
      </c>
      <c r="B57" s="42" t="s">
        <v>93</v>
      </c>
      <c r="C57" s="5"/>
      <c r="D57" s="41"/>
      <c r="E57" s="75"/>
      <c r="F57" s="108"/>
      <c r="G57" s="108"/>
      <c r="H57" s="132">
        <f t="shared" si="18"/>
        <v>0</v>
      </c>
      <c r="I57" s="18"/>
      <c r="J57" s="18"/>
      <c r="K57" s="5"/>
      <c r="L57" s="5"/>
      <c r="M57" s="18"/>
      <c r="N57" s="18"/>
      <c r="O57" s="18"/>
      <c r="P57" s="18">
        <f t="shared" si="3"/>
        <v>0</v>
      </c>
      <c r="Q57" s="18"/>
      <c r="R57" s="18">
        <f t="shared" si="4"/>
        <v>0</v>
      </c>
    </row>
    <row r="58" spans="1:18">
      <c r="A58" s="24" t="s">
        <v>326</v>
      </c>
      <c r="B58" s="42" t="s">
        <v>94</v>
      </c>
      <c r="C58" s="5"/>
      <c r="D58" s="5">
        <v>5000000</v>
      </c>
      <c r="E58" s="75">
        <f t="shared" si="9"/>
        <v>5000000</v>
      </c>
      <c r="F58" s="108"/>
      <c r="G58" s="108">
        <v>5000000</v>
      </c>
      <c r="H58" s="132">
        <f t="shared" si="18"/>
        <v>5000000</v>
      </c>
      <c r="I58" s="18"/>
      <c r="J58" s="18"/>
      <c r="K58" s="5"/>
      <c r="L58" s="5"/>
      <c r="M58" s="18"/>
      <c r="N58" s="18">
        <v>240000</v>
      </c>
      <c r="O58" s="18"/>
      <c r="P58" s="18">
        <f t="shared" si="3"/>
        <v>240000</v>
      </c>
      <c r="Q58" s="18">
        <f>E58+I58+M58</f>
        <v>5000000</v>
      </c>
      <c r="R58" s="18">
        <f t="shared" si="4"/>
        <v>5240000</v>
      </c>
    </row>
    <row r="59" spans="1:18">
      <c r="A59" s="25" t="s">
        <v>301</v>
      </c>
      <c r="B59" s="45" t="s">
        <v>95</v>
      </c>
      <c r="C59" s="5">
        <f>SUM(C51:C58)</f>
        <v>0</v>
      </c>
      <c r="D59" s="5">
        <f>SUM(D51:D58)</f>
        <v>5000000</v>
      </c>
      <c r="E59" s="75">
        <f>SUM(C59:D59)</f>
        <v>5000000</v>
      </c>
      <c r="F59" s="108">
        <f>SUM(F51:F58)</f>
        <v>0</v>
      </c>
      <c r="G59" s="108">
        <f>SUM(G51:G58)</f>
        <v>5000000</v>
      </c>
      <c r="H59" s="134">
        <f>SUM(H51:H58)</f>
        <v>5000000</v>
      </c>
      <c r="I59" s="18"/>
      <c r="J59" s="18"/>
      <c r="K59" s="5"/>
      <c r="L59" s="5"/>
      <c r="M59" s="18"/>
      <c r="N59" s="18">
        <f>SUM(N51:N58)</f>
        <v>240000</v>
      </c>
      <c r="O59" s="18">
        <f>SUM(O51:O58)</f>
        <v>0</v>
      </c>
      <c r="P59" s="18">
        <f t="shared" si="3"/>
        <v>240000</v>
      </c>
      <c r="Q59" s="18">
        <f>E59+I59+M59</f>
        <v>5000000</v>
      </c>
      <c r="R59" s="18">
        <f t="shared" si="4"/>
        <v>5240000</v>
      </c>
    </row>
    <row r="60" spans="1:18">
      <c r="A60" s="49" t="s">
        <v>327</v>
      </c>
      <c r="B60" s="42" t="s">
        <v>96</v>
      </c>
      <c r="C60" s="5"/>
      <c r="D60" s="41"/>
      <c r="E60" s="75">
        <f>SUM(C60:D60)</f>
        <v>0</v>
      </c>
      <c r="F60" s="108"/>
      <c r="G60" s="108"/>
      <c r="H60" s="134">
        <f>F60+G60</f>
        <v>0</v>
      </c>
      <c r="I60" s="18"/>
      <c r="J60" s="18"/>
      <c r="K60" s="5"/>
      <c r="L60" s="5"/>
      <c r="M60" s="18"/>
      <c r="N60" s="18"/>
      <c r="O60" s="18"/>
      <c r="P60" s="18">
        <f t="shared" si="3"/>
        <v>0</v>
      </c>
      <c r="Q60" s="18">
        <f t="shared" ref="Q60:Q69" si="19">E60+I60+M60</f>
        <v>0</v>
      </c>
      <c r="R60" s="18">
        <f t="shared" si="4"/>
        <v>0</v>
      </c>
    </row>
    <row r="61" spans="1:18">
      <c r="A61" s="49" t="s">
        <v>438</v>
      </c>
      <c r="B61" s="42" t="s">
        <v>97</v>
      </c>
      <c r="C61" s="5">
        <v>57899401</v>
      </c>
      <c r="D61" s="41"/>
      <c r="E61" s="75">
        <f>SUM(C61:D61)</f>
        <v>57899401</v>
      </c>
      <c r="F61" s="108">
        <v>57899401</v>
      </c>
      <c r="G61" s="108"/>
      <c r="H61" s="134">
        <f t="shared" ref="H61:H72" si="20">F61+G61</f>
        <v>57899401</v>
      </c>
      <c r="I61" s="18"/>
      <c r="J61" s="18"/>
      <c r="K61" s="5"/>
      <c r="L61" s="5"/>
      <c r="M61" s="18"/>
      <c r="N61" s="18"/>
      <c r="O61" s="18"/>
      <c r="P61" s="18">
        <f t="shared" si="3"/>
        <v>0</v>
      </c>
      <c r="Q61" s="18">
        <f t="shared" si="19"/>
        <v>57899401</v>
      </c>
      <c r="R61" s="18">
        <f t="shared" si="4"/>
        <v>57899401</v>
      </c>
    </row>
    <row r="62" spans="1:18">
      <c r="A62" s="49" t="s">
        <v>98</v>
      </c>
      <c r="B62" s="42" t="s">
        <v>99</v>
      </c>
      <c r="C62" s="5"/>
      <c r="D62" s="41"/>
      <c r="E62" s="75"/>
      <c r="F62" s="108"/>
      <c r="G62" s="108"/>
      <c r="H62" s="134">
        <f t="shared" si="20"/>
        <v>0</v>
      </c>
      <c r="I62" s="18"/>
      <c r="J62" s="18"/>
      <c r="K62" s="5"/>
      <c r="L62" s="5"/>
      <c r="M62" s="18"/>
      <c r="N62" s="18"/>
      <c r="O62" s="18"/>
      <c r="P62" s="18">
        <f t="shared" si="3"/>
        <v>0</v>
      </c>
      <c r="Q62" s="18">
        <f t="shared" si="19"/>
        <v>0</v>
      </c>
      <c r="R62" s="18">
        <f t="shared" si="4"/>
        <v>0</v>
      </c>
    </row>
    <row r="63" spans="1:18">
      <c r="A63" s="49" t="s">
        <v>302</v>
      </c>
      <c r="B63" s="42" t="s">
        <v>100</v>
      </c>
      <c r="C63" s="5"/>
      <c r="D63" s="41"/>
      <c r="E63" s="75"/>
      <c r="F63" s="108"/>
      <c r="G63" s="108"/>
      <c r="H63" s="134">
        <f t="shared" si="20"/>
        <v>0</v>
      </c>
      <c r="I63" s="18"/>
      <c r="J63" s="18"/>
      <c r="K63" s="5"/>
      <c r="L63" s="5"/>
      <c r="M63" s="18"/>
      <c r="N63" s="18"/>
      <c r="O63" s="18"/>
      <c r="P63" s="18">
        <f t="shared" si="3"/>
        <v>0</v>
      </c>
      <c r="Q63" s="18">
        <f t="shared" si="19"/>
        <v>0</v>
      </c>
      <c r="R63" s="18">
        <f t="shared" si="4"/>
        <v>0</v>
      </c>
    </row>
    <row r="64" spans="1:18">
      <c r="A64" s="49" t="s">
        <v>328</v>
      </c>
      <c r="B64" s="42" t="s">
        <v>101</v>
      </c>
      <c r="C64" s="5"/>
      <c r="D64" s="41"/>
      <c r="E64" s="75"/>
      <c r="F64" s="108"/>
      <c r="G64" s="108"/>
      <c r="H64" s="134">
        <f t="shared" si="20"/>
        <v>0</v>
      </c>
      <c r="I64" s="18"/>
      <c r="J64" s="18"/>
      <c r="K64" s="5"/>
      <c r="L64" s="5"/>
      <c r="M64" s="18"/>
      <c r="N64" s="18"/>
      <c r="O64" s="18"/>
      <c r="P64" s="18">
        <f t="shared" si="3"/>
        <v>0</v>
      </c>
      <c r="Q64" s="18">
        <f t="shared" si="19"/>
        <v>0</v>
      </c>
      <c r="R64" s="18">
        <f t="shared" si="4"/>
        <v>0</v>
      </c>
    </row>
    <row r="65" spans="1:18">
      <c r="A65" s="49" t="s">
        <v>303</v>
      </c>
      <c r="B65" s="42" t="s">
        <v>102</v>
      </c>
      <c r="C65" s="5">
        <v>8766576</v>
      </c>
      <c r="D65" s="41"/>
      <c r="E65" s="75">
        <v>8910576</v>
      </c>
      <c r="F65" s="108">
        <v>8766576</v>
      </c>
      <c r="G65" s="108"/>
      <c r="H65" s="134">
        <f t="shared" si="20"/>
        <v>8766576</v>
      </c>
      <c r="I65" s="18"/>
      <c r="J65" s="18"/>
      <c r="K65" s="5"/>
      <c r="L65" s="5"/>
      <c r="M65" s="18"/>
      <c r="N65" s="18"/>
      <c r="O65" s="18"/>
      <c r="P65" s="18">
        <f t="shared" si="3"/>
        <v>0</v>
      </c>
      <c r="Q65" s="18">
        <f t="shared" si="19"/>
        <v>8910576</v>
      </c>
      <c r="R65" s="18">
        <f t="shared" si="4"/>
        <v>8766576</v>
      </c>
    </row>
    <row r="66" spans="1:18">
      <c r="A66" s="49" t="s">
        <v>329</v>
      </c>
      <c r="B66" s="42" t="s">
        <v>103</v>
      </c>
      <c r="C66" s="5"/>
      <c r="D66" s="41"/>
      <c r="E66" s="75"/>
      <c r="F66" s="108"/>
      <c r="G66" s="108"/>
      <c r="H66" s="134">
        <f t="shared" si="20"/>
        <v>0</v>
      </c>
      <c r="I66" s="18"/>
      <c r="J66" s="18"/>
      <c r="K66" s="5"/>
      <c r="L66" s="5"/>
      <c r="M66" s="18"/>
      <c r="N66" s="18"/>
      <c r="O66" s="18"/>
      <c r="P66" s="18">
        <f t="shared" si="3"/>
        <v>0</v>
      </c>
      <c r="Q66" s="18">
        <f t="shared" si="19"/>
        <v>0</v>
      </c>
      <c r="R66" s="18">
        <f t="shared" si="4"/>
        <v>0</v>
      </c>
    </row>
    <row r="67" spans="1:18">
      <c r="A67" s="49" t="s">
        <v>330</v>
      </c>
      <c r="B67" s="42" t="s">
        <v>104</v>
      </c>
      <c r="C67" s="5"/>
      <c r="D67" s="41"/>
      <c r="E67" s="75"/>
      <c r="F67" s="108"/>
      <c r="G67" s="108"/>
      <c r="H67" s="134">
        <f t="shared" si="20"/>
        <v>0</v>
      </c>
      <c r="I67" s="18"/>
      <c r="J67" s="18"/>
      <c r="K67" s="5"/>
      <c r="L67" s="5"/>
      <c r="M67" s="18"/>
      <c r="N67" s="18"/>
      <c r="O67" s="18"/>
      <c r="P67" s="18">
        <f t="shared" si="3"/>
        <v>0</v>
      </c>
      <c r="Q67" s="18">
        <f t="shared" si="19"/>
        <v>0</v>
      </c>
      <c r="R67" s="18">
        <f t="shared" si="4"/>
        <v>0</v>
      </c>
    </row>
    <row r="68" spans="1:18">
      <c r="A68" s="49" t="s">
        <v>105</v>
      </c>
      <c r="B68" s="42" t="s">
        <v>106</v>
      </c>
      <c r="C68" s="5"/>
      <c r="D68" s="41"/>
      <c r="E68" s="75"/>
      <c r="F68" s="108"/>
      <c r="G68" s="108"/>
      <c r="H68" s="134">
        <f t="shared" si="20"/>
        <v>0</v>
      </c>
      <c r="I68" s="18"/>
      <c r="J68" s="18"/>
      <c r="K68" s="5"/>
      <c r="L68" s="5"/>
      <c r="M68" s="18"/>
      <c r="N68" s="18"/>
      <c r="O68" s="18"/>
      <c r="P68" s="18">
        <f t="shared" si="3"/>
        <v>0</v>
      </c>
      <c r="Q68" s="18">
        <f t="shared" si="19"/>
        <v>0</v>
      </c>
      <c r="R68" s="18">
        <f t="shared" si="4"/>
        <v>0</v>
      </c>
    </row>
    <row r="69" spans="1:18">
      <c r="A69" s="50" t="s">
        <v>107</v>
      </c>
      <c r="B69" s="42" t="s">
        <v>108</v>
      </c>
      <c r="C69" s="5"/>
      <c r="D69" s="41"/>
      <c r="E69" s="75"/>
      <c r="F69" s="108"/>
      <c r="G69" s="108"/>
      <c r="H69" s="134">
        <f t="shared" si="20"/>
        <v>0</v>
      </c>
      <c r="I69" s="18"/>
      <c r="J69" s="18"/>
      <c r="K69" s="5"/>
      <c r="L69" s="5"/>
      <c r="M69" s="18"/>
      <c r="N69" s="18"/>
      <c r="O69" s="18"/>
      <c r="P69" s="18">
        <f t="shared" si="3"/>
        <v>0</v>
      </c>
      <c r="Q69" s="18">
        <f t="shared" si="19"/>
        <v>0</v>
      </c>
      <c r="R69" s="18">
        <f t="shared" si="4"/>
        <v>0</v>
      </c>
    </row>
    <row r="70" spans="1:18">
      <c r="A70" s="49" t="s">
        <v>331</v>
      </c>
      <c r="B70" s="42" t="s">
        <v>109</v>
      </c>
      <c r="C70" s="5"/>
      <c r="D70" s="41">
        <v>13000000</v>
      </c>
      <c r="E70" s="75">
        <f>SUM(C70:D70)</f>
        <v>13000000</v>
      </c>
      <c r="F70" s="108"/>
      <c r="G70" s="108">
        <v>13000000</v>
      </c>
      <c r="H70" s="134">
        <f t="shared" si="20"/>
        <v>13000000</v>
      </c>
      <c r="I70" s="18"/>
      <c r="J70" s="18"/>
      <c r="K70" s="5"/>
      <c r="L70" s="5"/>
      <c r="M70" s="18"/>
      <c r="N70" s="18"/>
      <c r="O70" s="18"/>
      <c r="P70" s="18">
        <f t="shared" si="3"/>
        <v>0</v>
      </c>
      <c r="Q70" s="18"/>
      <c r="R70" s="18">
        <f t="shared" si="4"/>
        <v>13000000</v>
      </c>
    </row>
    <row r="71" spans="1:18">
      <c r="A71" s="50" t="s">
        <v>406</v>
      </c>
      <c r="B71" s="42" t="s">
        <v>110</v>
      </c>
      <c r="C71" s="5">
        <v>5899968</v>
      </c>
      <c r="D71" s="5"/>
      <c r="E71" s="75">
        <f>SUM(C71:D71)</f>
        <v>5899968</v>
      </c>
      <c r="F71" s="108">
        <v>9991258</v>
      </c>
      <c r="G71" s="108"/>
      <c r="H71" s="134">
        <f t="shared" si="20"/>
        <v>9991258</v>
      </c>
      <c r="I71" s="18"/>
      <c r="J71" s="18"/>
      <c r="K71" s="5"/>
      <c r="L71" s="5"/>
      <c r="M71" s="18"/>
      <c r="N71" s="18"/>
      <c r="O71" s="18"/>
      <c r="P71" s="18">
        <f t="shared" ref="P71:P122" si="21">SUM(N71:O71)</f>
        <v>0</v>
      </c>
      <c r="Q71" s="18">
        <f>E71+I71+M71</f>
        <v>5899968</v>
      </c>
      <c r="R71" s="18">
        <f t="shared" ref="R71:R122" si="22">H71+J71+P71</f>
        <v>9991258</v>
      </c>
    </row>
    <row r="72" spans="1:18">
      <c r="A72" s="50" t="s">
        <v>407</v>
      </c>
      <c r="B72" s="42" t="s">
        <v>110</v>
      </c>
      <c r="C72" s="5"/>
      <c r="D72" s="41"/>
      <c r="E72" s="75"/>
      <c r="F72" s="108"/>
      <c r="G72" s="108"/>
      <c r="H72" s="134">
        <f t="shared" si="20"/>
        <v>0</v>
      </c>
      <c r="I72" s="18"/>
      <c r="J72" s="18"/>
      <c r="K72" s="5"/>
      <c r="L72" s="5"/>
      <c r="M72" s="18"/>
      <c r="N72" s="18"/>
      <c r="O72" s="18"/>
      <c r="P72" s="18">
        <f t="shared" si="21"/>
        <v>0</v>
      </c>
      <c r="Q72" s="18">
        <f>E72+I72+M72</f>
        <v>0</v>
      </c>
      <c r="R72" s="18">
        <f t="shared" si="22"/>
        <v>0</v>
      </c>
    </row>
    <row r="73" spans="1:18">
      <c r="A73" s="25" t="s">
        <v>304</v>
      </c>
      <c r="B73" s="45" t="s">
        <v>111</v>
      </c>
      <c r="C73" s="5">
        <f>SUM(C60:C72)</f>
        <v>72565945</v>
      </c>
      <c r="D73" s="5">
        <f>SUM(D60:D72)</f>
        <v>13000000</v>
      </c>
      <c r="E73" s="75">
        <f>SUM(C73:D73)</f>
        <v>85565945</v>
      </c>
      <c r="F73" s="108">
        <f>SUM(F60:F72)</f>
        <v>76657235</v>
      </c>
      <c r="G73" s="108">
        <f>SUM(G60:G72)</f>
        <v>13000000</v>
      </c>
      <c r="H73" s="134">
        <f>SUM(H60:H72)</f>
        <v>89657235</v>
      </c>
      <c r="I73" s="18"/>
      <c r="J73" s="18"/>
      <c r="K73" s="17">
        <f>SUM(I73:I73)</f>
        <v>0</v>
      </c>
      <c r="L73" s="5"/>
      <c r="M73" s="18"/>
      <c r="N73" s="18">
        <f>SUM(N60:N72)</f>
        <v>0</v>
      </c>
      <c r="O73" s="18">
        <f>SUM(O60:O72)</f>
        <v>0</v>
      </c>
      <c r="P73" s="18">
        <f t="shared" si="21"/>
        <v>0</v>
      </c>
      <c r="Q73" s="18">
        <f>E73+I73+M73</f>
        <v>85565945</v>
      </c>
      <c r="R73" s="18">
        <f t="shared" si="22"/>
        <v>89657235</v>
      </c>
    </row>
    <row r="74" spans="1:18" ht="15.75">
      <c r="A74" s="51" t="s">
        <v>431</v>
      </c>
      <c r="B74" s="115" t="s">
        <v>450</v>
      </c>
      <c r="C74" s="115">
        <f>C24+C50+C59+C73</f>
        <v>196339945</v>
      </c>
      <c r="D74" s="115">
        <f>D24+D50+D59+D73</f>
        <v>18000000</v>
      </c>
      <c r="E74" s="115">
        <f>E24+E50+E59+E73</f>
        <v>214339945</v>
      </c>
      <c r="F74" s="115">
        <f>F24+F50+F59+F73</f>
        <v>203740235</v>
      </c>
      <c r="G74" s="115">
        <f>G24+G50+G59+G73</f>
        <v>18000000</v>
      </c>
      <c r="H74" s="115">
        <f>H24+H50+H59+H73+H25</f>
        <v>228361235</v>
      </c>
      <c r="I74" s="115">
        <f>I24+I50+I59+I73+I25</f>
        <v>51113000</v>
      </c>
      <c r="J74" s="115">
        <f>J24+J50+J59+J73+J25</f>
        <v>56616710</v>
      </c>
      <c r="K74" s="115">
        <f>K24+K25+K50</f>
        <v>47870000</v>
      </c>
      <c r="L74" s="115">
        <f>L24+L25+L50</f>
        <v>5490000</v>
      </c>
      <c r="M74" s="115">
        <f>SUM(K74:L74)</f>
        <v>53360000</v>
      </c>
      <c r="N74" s="115">
        <f>N24+N25+N50+N59+N73</f>
        <v>51308000</v>
      </c>
      <c r="O74" s="115">
        <f>O24+O25+O50+O59+O73</f>
        <v>5490000</v>
      </c>
      <c r="P74" s="115">
        <f>SUM(N74:O74)</f>
        <v>56798000</v>
      </c>
      <c r="Q74" s="115">
        <f>SUM(L74:M74)</f>
        <v>58850000</v>
      </c>
      <c r="R74" s="115">
        <f t="shared" si="22"/>
        <v>341775945</v>
      </c>
    </row>
    <row r="75" spans="1:18">
      <c r="A75" s="52" t="s">
        <v>112</v>
      </c>
      <c r="B75" s="42" t="s">
        <v>113</v>
      </c>
      <c r="C75" s="5"/>
      <c r="D75" s="41"/>
      <c r="E75" s="75">
        <f>SUM(C75:D75)</f>
        <v>0</v>
      </c>
      <c r="F75" s="108">
        <v>5050000</v>
      </c>
      <c r="G75" s="108"/>
      <c r="H75" s="134">
        <f>SUM(F75:G75)</f>
        <v>5050000</v>
      </c>
      <c r="I75" s="18"/>
      <c r="J75" s="18"/>
      <c r="K75" s="5"/>
      <c r="L75" s="5"/>
      <c r="M75" s="18"/>
      <c r="N75" s="18"/>
      <c r="O75" s="18"/>
      <c r="P75" s="18">
        <f t="shared" si="21"/>
        <v>0</v>
      </c>
      <c r="Q75" s="18"/>
      <c r="R75" s="18">
        <f t="shared" si="22"/>
        <v>5050000</v>
      </c>
    </row>
    <row r="76" spans="1:18">
      <c r="A76" s="52" t="s">
        <v>332</v>
      </c>
      <c r="B76" s="42" t="s">
        <v>114</v>
      </c>
      <c r="C76" s="5">
        <v>123000000</v>
      </c>
      <c r="D76" s="5"/>
      <c r="E76" s="75">
        <f>SUM(C76:D76)</f>
        <v>123000000</v>
      </c>
      <c r="F76" s="108">
        <v>110210260</v>
      </c>
      <c r="G76" s="108"/>
      <c r="H76" s="134">
        <f t="shared" ref="H76:H81" si="23">SUM(F76:G76)</f>
        <v>110210260</v>
      </c>
      <c r="I76" s="18"/>
      <c r="J76" s="18"/>
      <c r="K76" s="5"/>
      <c r="L76" s="5"/>
      <c r="M76" s="18"/>
      <c r="N76" s="18"/>
      <c r="O76" s="18"/>
      <c r="P76" s="18">
        <f t="shared" si="21"/>
        <v>0</v>
      </c>
      <c r="Q76" s="18">
        <f>E76+I76+M76</f>
        <v>123000000</v>
      </c>
      <c r="R76" s="18">
        <f t="shared" si="22"/>
        <v>110210260</v>
      </c>
    </row>
    <row r="77" spans="1:18">
      <c r="A77" s="52" t="s">
        <v>115</v>
      </c>
      <c r="B77" s="42" t="s">
        <v>116</v>
      </c>
      <c r="C77" s="5">
        <v>2480000</v>
      </c>
      <c r="D77" s="41"/>
      <c r="E77" s="75">
        <v>2480000</v>
      </c>
      <c r="F77" s="108">
        <v>2480000</v>
      </c>
      <c r="G77" s="108"/>
      <c r="H77" s="134">
        <f t="shared" si="23"/>
        <v>2480000</v>
      </c>
      <c r="I77" s="18"/>
      <c r="J77" s="18"/>
      <c r="K77" s="5"/>
      <c r="L77" s="5"/>
      <c r="M77" s="18"/>
      <c r="N77" s="18"/>
      <c r="O77" s="18"/>
      <c r="P77" s="18">
        <f t="shared" si="21"/>
        <v>0</v>
      </c>
      <c r="Q77" s="18">
        <f>E77+I77+M77</f>
        <v>2480000</v>
      </c>
      <c r="R77" s="18">
        <f t="shared" si="22"/>
        <v>2480000</v>
      </c>
    </row>
    <row r="78" spans="1:18">
      <c r="A78" s="52" t="s">
        <v>117</v>
      </c>
      <c r="B78" s="42" t="s">
        <v>118</v>
      </c>
      <c r="C78" s="5">
        <v>2738000</v>
      </c>
      <c r="D78" s="41"/>
      <c r="E78" s="75">
        <f>SUM(C78:D78)</f>
        <v>2738000</v>
      </c>
      <c r="F78" s="108">
        <v>11407040</v>
      </c>
      <c r="G78" s="108"/>
      <c r="H78" s="134">
        <f t="shared" si="23"/>
        <v>11407040</v>
      </c>
      <c r="I78" s="2">
        <v>100000</v>
      </c>
      <c r="J78" s="2">
        <v>122234</v>
      </c>
      <c r="K78" s="5"/>
      <c r="L78" s="5"/>
      <c r="M78" s="18"/>
      <c r="N78" s="18"/>
      <c r="O78" s="18"/>
      <c r="P78" s="18">
        <f t="shared" si="21"/>
        <v>0</v>
      </c>
      <c r="Q78" s="18">
        <f>E78+I78+M78</f>
        <v>2838000</v>
      </c>
      <c r="R78" s="18">
        <f t="shared" si="22"/>
        <v>11529274</v>
      </c>
    </row>
    <row r="79" spans="1:18">
      <c r="A79" s="16" t="s">
        <v>119</v>
      </c>
      <c r="B79" s="42" t="s">
        <v>120</v>
      </c>
      <c r="C79" s="5"/>
      <c r="D79" s="41"/>
      <c r="E79" s="76"/>
      <c r="F79" s="109"/>
      <c r="G79" s="109"/>
      <c r="H79" s="134">
        <f t="shared" si="23"/>
        <v>0</v>
      </c>
      <c r="I79" s="18"/>
      <c r="J79" s="18"/>
      <c r="K79" s="5"/>
      <c r="L79" s="5"/>
      <c r="M79" s="18"/>
      <c r="N79" s="18"/>
      <c r="O79" s="18"/>
      <c r="P79" s="18">
        <f t="shared" si="21"/>
        <v>0</v>
      </c>
      <c r="Q79" s="18"/>
      <c r="R79" s="18">
        <f t="shared" si="22"/>
        <v>0</v>
      </c>
    </row>
    <row r="80" spans="1:18">
      <c r="A80" s="16" t="s">
        <v>121</v>
      </c>
      <c r="B80" s="42" t="s">
        <v>122</v>
      </c>
      <c r="C80" s="5"/>
      <c r="D80" s="41"/>
      <c r="E80" s="76"/>
      <c r="F80" s="109"/>
      <c r="G80" s="109"/>
      <c r="H80" s="134">
        <f t="shared" si="23"/>
        <v>0</v>
      </c>
      <c r="I80" s="18"/>
      <c r="J80" s="18"/>
      <c r="K80" s="5"/>
      <c r="L80" s="5"/>
      <c r="M80" s="18"/>
      <c r="N80" s="18"/>
      <c r="O80" s="18"/>
      <c r="P80" s="18">
        <f t="shared" si="21"/>
        <v>0</v>
      </c>
      <c r="Q80" s="18"/>
      <c r="R80" s="18">
        <f t="shared" si="22"/>
        <v>0</v>
      </c>
    </row>
    <row r="81" spans="1:18">
      <c r="A81" s="16" t="s">
        <v>123</v>
      </c>
      <c r="B81" s="42" t="s">
        <v>124</v>
      </c>
      <c r="C81" s="5">
        <v>29216000</v>
      </c>
      <c r="D81" s="41"/>
      <c r="E81" s="76">
        <f>SUM(C81:D81)</f>
        <v>29216000</v>
      </c>
      <c r="F81" s="109">
        <v>29216000</v>
      </c>
      <c r="G81" s="109"/>
      <c r="H81" s="134">
        <f t="shared" si="23"/>
        <v>29216000</v>
      </c>
      <c r="I81" s="18">
        <v>27000</v>
      </c>
      <c r="J81" s="18">
        <v>33003</v>
      </c>
      <c r="K81" s="5"/>
      <c r="L81" s="5"/>
      <c r="M81" s="18"/>
      <c r="N81" s="18"/>
      <c r="O81" s="18"/>
      <c r="P81" s="18">
        <f t="shared" si="21"/>
        <v>0</v>
      </c>
      <c r="Q81" s="18">
        <f>E81+I81+M81</f>
        <v>29243000</v>
      </c>
      <c r="R81" s="18">
        <f t="shared" si="22"/>
        <v>29249003</v>
      </c>
    </row>
    <row r="82" spans="1:18">
      <c r="A82" s="23" t="s">
        <v>305</v>
      </c>
      <c r="B82" s="45" t="s">
        <v>125</v>
      </c>
      <c r="C82" s="5">
        <f>SUM(C75:C81)</f>
        <v>157434000</v>
      </c>
      <c r="D82" s="5">
        <f>SUM(D76:D81)</f>
        <v>0</v>
      </c>
      <c r="E82" s="76">
        <f>SUM(C82:D82)</f>
        <v>157434000</v>
      </c>
      <c r="F82" s="109">
        <f>SUM(F75:F81)</f>
        <v>158363300</v>
      </c>
      <c r="G82" s="109">
        <f>SUM(G75:G81)</f>
        <v>0</v>
      </c>
      <c r="H82" s="135">
        <f>SUM(H75:H81)</f>
        <v>158363300</v>
      </c>
      <c r="I82" s="2">
        <f>SUM(I78:I81)</f>
        <v>127000</v>
      </c>
      <c r="J82" s="2">
        <f>SUM(J78:J81)</f>
        <v>155237</v>
      </c>
      <c r="K82" s="5"/>
      <c r="L82" s="5"/>
      <c r="M82" s="18"/>
      <c r="N82" s="18">
        <f>SUM(N75:N81)</f>
        <v>0</v>
      </c>
      <c r="O82" s="18">
        <f>SUM(O75:O81)</f>
        <v>0</v>
      </c>
      <c r="P82" s="18">
        <f t="shared" si="21"/>
        <v>0</v>
      </c>
      <c r="Q82" s="18">
        <f>E82+I82+M82</f>
        <v>157561000</v>
      </c>
      <c r="R82" s="18">
        <f t="shared" si="22"/>
        <v>158518537</v>
      </c>
    </row>
    <row r="83" spans="1:18">
      <c r="A83" s="24" t="s">
        <v>126</v>
      </c>
      <c r="B83" s="42" t="s">
        <v>127</v>
      </c>
      <c r="C83" s="5">
        <v>81137000</v>
      </c>
      <c r="D83" s="5"/>
      <c r="E83" s="76">
        <f>SUM(C83:D83)</f>
        <v>81137000</v>
      </c>
      <c r="F83" s="109">
        <v>77043006</v>
      </c>
      <c r="G83" s="109"/>
      <c r="H83" s="135">
        <f>SUM(F83:G83)</f>
        <v>77043006</v>
      </c>
      <c r="I83" s="18"/>
      <c r="J83" s="18"/>
      <c r="K83" s="5"/>
      <c r="L83" s="5"/>
      <c r="M83" s="18"/>
      <c r="N83" s="18"/>
      <c r="O83" s="18"/>
      <c r="P83" s="18">
        <f t="shared" si="21"/>
        <v>0</v>
      </c>
      <c r="Q83" s="18">
        <f>E83+I83+M83</f>
        <v>81137000</v>
      </c>
      <c r="R83" s="18">
        <f t="shared" si="22"/>
        <v>77043006</v>
      </c>
    </row>
    <row r="84" spans="1:18">
      <c r="A84" s="24" t="s">
        <v>128</v>
      </c>
      <c r="B84" s="42" t="s">
        <v>129</v>
      </c>
      <c r="C84" s="5"/>
      <c r="D84" s="41"/>
      <c r="E84" s="2"/>
      <c r="F84" s="107"/>
      <c r="G84" s="107"/>
      <c r="H84" s="135">
        <f>SUM(F84:G84)</f>
        <v>0</v>
      </c>
      <c r="I84" s="18"/>
      <c r="J84" s="18"/>
      <c r="K84" s="5"/>
      <c r="L84" s="5"/>
      <c r="M84" s="18"/>
      <c r="N84" s="18"/>
      <c r="O84" s="18"/>
      <c r="P84" s="18">
        <f t="shared" si="21"/>
        <v>0</v>
      </c>
      <c r="Q84" s="18"/>
      <c r="R84" s="18">
        <f t="shared" si="22"/>
        <v>0</v>
      </c>
    </row>
    <row r="85" spans="1:18">
      <c r="A85" s="24" t="s">
        <v>130</v>
      </c>
      <c r="B85" s="42" t="s">
        <v>131</v>
      </c>
      <c r="C85" s="5"/>
      <c r="D85" s="41"/>
      <c r="E85" s="2"/>
      <c r="F85" s="107">
        <v>164694</v>
      </c>
      <c r="G85" s="107"/>
      <c r="H85" s="135">
        <f>SUM(F85:G85)</f>
        <v>164694</v>
      </c>
      <c r="I85" s="18"/>
      <c r="J85" s="18"/>
      <c r="K85" s="5"/>
      <c r="L85" s="5"/>
      <c r="M85" s="18"/>
      <c r="N85" s="18"/>
      <c r="O85" s="18"/>
      <c r="P85" s="18">
        <f t="shared" si="21"/>
        <v>0</v>
      </c>
      <c r="Q85" s="18"/>
      <c r="R85" s="18">
        <f t="shared" si="22"/>
        <v>164694</v>
      </c>
    </row>
    <row r="86" spans="1:18">
      <c r="A86" s="24" t="s">
        <v>132</v>
      </c>
      <c r="B86" s="42" t="s">
        <v>133</v>
      </c>
      <c r="C86" s="5">
        <v>21905000</v>
      </c>
      <c r="D86" s="41"/>
      <c r="E86" s="2">
        <f>SUM(C86:D86)</f>
        <v>21905000</v>
      </c>
      <c r="F86" s="107">
        <v>21095000</v>
      </c>
      <c r="G86" s="107"/>
      <c r="H86" s="135">
        <f>SUM(F86:G86)</f>
        <v>21095000</v>
      </c>
      <c r="I86" s="18"/>
      <c r="J86" s="18"/>
      <c r="K86" s="5"/>
      <c r="L86" s="5"/>
      <c r="M86" s="18"/>
      <c r="N86" s="18"/>
      <c r="O86" s="18"/>
      <c r="P86" s="18">
        <f t="shared" si="21"/>
        <v>0</v>
      </c>
      <c r="Q86" s="18">
        <f>E86+I86+M86</f>
        <v>21905000</v>
      </c>
      <c r="R86" s="18">
        <f t="shared" si="22"/>
        <v>21095000</v>
      </c>
    </row>
    <row r="87" spans="1:18">
      <c r="A87" s="25" t="s">
        <v>306</v>
      </c>
      <c r="B87" s="45" t="s">
        <v>134</v>
      </c>
      <c r="C87" s="5">
        <f>SUM(C83:C86)</f>
        <v>103042000</v>
      </c>
      <c r="D87" s="41"/>
      <c r="E87" s="2">
        <f>SUM(C87:D87)</f>
        <v>103042000</v>
      </c>
      <c r="F87" s="107">
        <f>SUM(F83:F86)</f>
        <v>98302700</v>
      </c>
      <c r="G87" s="107">
        <f>SUM(G83:G86)</f>
        <v>0</v>
      </c>
      <c r="H87" s="133">
        <f>SUM(H83:H86)</f>
        <v>98302700</v>
      </c>
      <c r="I87" s="18"/>
      <c r="J87" s="18"/>
      <c r="K87" s="5"/>
      <c r="L87" s="5"/>
      <c r="M87" s="18"/>
      <c r="N87" s="18">
        <f>SUM(N83:N86)</f>
        <v>0</v>
      </c>
      <c r="O87" s="18">
        <f>SUM(O83:O86)</f>
        <v>0</v>
      </c>
      <c r="P87" s="18">
        <f t="shared" si="21"/>
        <v>0</v>
      </c>
      <c r="Q87" s="18">
        <f>E87+I87+M87</f>
        <v>103042000</v>
      </c>
      <c r="R87" s="18">
        <f t="shared" si="22"/>
        <v>98302700</v>
      </c>
    </row>
    <row r="88" spans="1:18">
      <c r="A88" s="24" t="s">
        <v>135</v>
      </c>
      <c r="B88" s="42" t="s">
        <v>136</v>
      </c>
      <c r="C88" s="5"/>
      <c r="D88" s="41"/>
      <c r="E88" s="18"/>
      <c r="F88" s="106"/>
      <c r="G88" s="106"/>
      <c r="H88" s="132">
        <f>SUM(F88:G88)</f>
        <v>0</v>
      </c>
      <c r="I88" s="18"/>
      <c r="J88" s="18"/>
      <c r="K88" s="5"/>
      <c r="L88" s="5"/>
      <c r="M88" s="18"/>
      <c r="N88" s="18"/>
      <c r="O88" s="18"/>
      <c r="P88" s="18">
        <f t="shared" si="21"/>
        <v>0</v>
      </c>
      <c r="Q88" s="18">
        <f t="shared" ref="Q88:Q97" si="24">E88+I88+M88</f>
        <v>0</v>
      </c>
      <c r="R88" s="18">
        <f t="shared" si="22"/>
        <v>0</v>
      </c>
    </row>
    <row r="89" spans="1:18">
      <c r="A89" s="24" t="s">
        <v>333</v>
      </c>
      <c r="B89" s="42" t="s">
        <v>137</v>
      </c>
      <c r="C89" s="5"/>
      <c r="D89" s="41"/>
      <c r="E89" s="18"/>
      <c r="F89" s="106"/>
      <c r="G89" s="106"/>
      <c r="H89" s="132">
        <f t="shared" ref="H89:H95" si="25">SUM(F89:G89)</f>
        <v>0</v>
      </c>
      <c r="I89" s="18"/>
      <c r="J89" s="18"/>
      <c r="K89" s="5"/>
      <c r="L89" s="5"/>
      <c r="M89" s="18"/>
      <c r="N89" s="18"/>
      <c r="O89" s="18"/>
      <c r="P89" s="18">
        <f t="shared" si="21"/>
        <v>0</v>
      </c>
      <c r="Q89" s="18">
        <f t="shared" si="24"/>
        <v>0</v>
      </c>
      <c r="R89" s="18">
        <f t="shared" si="22"/>
        <v>0</v>
      </c>
    </row>
    <row r="90" spans="1:18">
      <c r="A90" s="24" t="s">
        <v>334</v>
      </c>
      <c r="B90" s="42" t="s">
        <v>138</v>
      </c>
      <c r="C90" s="5"/>
      <c r="D90" s="41"/>
      <c r="E90" s="18"/>
      <c r="F90" s="106"/>
      <c r="G90" s="106"/>
      <c r="H90" s="132">
        <f t="shared" si="25"/>
        <v>0</v>
      </c>
      <c r="I90" s="18"/>
      <c r="J90" s="18"/>
      <c r="K90" s="5"/>
      <c r="L90" s="5"/>
      <c r="M90" s="18"/>
      <c r="N90" s="18"/>
      <c r="O90" s="18"/>
      <c r="P90" s="18">
        <f t="shared" si="21"/>
        <v>0</v>
      </c>
      <c r="Q90" s="18">
        <f t="shared" si="24"/>
        <v>0</v>
      </c>
      <c r="R90" s="18">
        <f t="shared" si="22"/>
        <v>0</v>
      </c>
    </row>
    <row r="91" spans="1:18">
      <c r="A91" s="24" t="s">
        <v>335</v>
      </c>
      <c r="B91" s="42" t="s">
        <v>139</v>
      </c>
      <c r="C91" s="5"/>
      <c r="D91" s="41"/>
      <c r="E91" s="18"/>
      <c r="F91" s="106"/>
      <c r="G91" s="106"/>
      <c r="H91" s="132">
        <f t="shared" si="25"/>
        <v>0</v>
      </c>
      <c r="I91" s="18"/>
      <c r="J91" s="18"/>
      <c r="K91" s="5"/>
      <c r="L91" s="5"/>
      <c r="M91" s="18"/>
      <c r="N91" s="18"/>
      <c r="O91" s="18"/>
      <c r="P91" s="18">
        <f t="shared" si="21"/>
        <v>0</v>
      </c>
      <c r="Q91" s="18">
        <f t="shared" si="24"/>
        <v>0</v>
      </c>
      <c r="R91" s="18">
        <f t="shared" si="22"/>
        <v>0</v>
      </c>
    </row>
    <row r="92" spans="1:18">
      <c r="A92" s="24" t="s">
        <v>336</v>
      </c>
      <c r="B92" s="42" t="s">
        <v>140</v>
      </c>
      <c r="C92" s="5"/>
      <c r="D92" s="41"/>
      <c r="E92" s="18"/>
      <c r="F92" s="106"/>
      <c r="G92" s="106"/>
      <c r="H92" s="132">
        <f t="shared" si="25"/>
        <v>0</v>
      </c>
      <c r="I92" s="18"/>
      <c r="J92" s="18"/>
      <c r="K92" s="5"/>
      <c r="L92" s="5"/>
      <c r="M92" s="18"/>
      <c r="N92" s="18"/>
      <c r="O92" s="18"/>
      <c r="P92" s="18">
        <f t="shared" si="21"/>
        <v>0</v>
      </c>
      <c r="Q92" s="18">
        <f t="shared" si="24"/>
        <v>0</v>
      </c>
      <c r="R92" s="18">
        <f t="shared" si="22"/>
        <v>0</v>
      </c>
    </row>
    <row r="93" spans="1:18">
      <c r="A93" s="24" t="s">
        <v>337</v>
      </c>
      <c r="B93" s="42" t="s">
        <v>141</v>
      </c>
      <c r="C93" s="5"/>
      <c r="D93" s="41"/>
      <c r="E93" s="18"/>
      <c r="F93" s="106"/>
      <c r="G93" s="106"/>
      <c r="H93" s="132">
        <f t="shared" si="25"/>
        <v>0</v>
      </c>
      <c r="I93" s="18"/>
      <c r="J93" s="18"/>
      <c r="K93" s="5"/>
      <c r="L93" s="5"/>
      <c r="M93" s="18"/>
      <c r="N93" s="18"/>
      <c r="O93" s="18"/>
      <c r="P93" s="18">
        <f t="shared" si="21"/>
        <v>0</v>
      </c>
      <c r="Q93" s="18">
        <f t="shared" si="24"/>
        <v>0</v>
      </c>
      <c r="R93" s="18">
        <f t="shared" si="22"/>
        <v>0</v>
      </c>
    </row>
    <row r="94" spans="1:18">
      <c r="A94" s="24" t="s">
        <v>142</v>
      </c>
      <c r="B94" s="42" t="s">
        <v>143</v>
      </c>
      <c r="C94" s="5"/>
      <c r="D94" s="41"/>
      <c r="E94" s="18"/>
      <c r="F94" s="106"/>
      <c r="G94" s="106"/>
      <c r="H94" s="132">
        <f t="shared" si="25"/>
        <v>0</v>
      </c>
      <c r="I94" s="18"/>
      <c r="J94" s="18"/>
      <c r="K94" s="5"/>
      <c r="L94" s="5"/>
      <c r="M94" s="18"/>
      <c r="N94" s="18"/>
      <c r="O94" s="18"/>
      <c r="P94" s="18">
        <f t="shared" si="21"/>
        <v>0</v>
      </c>
      <c r="Q94" s="18">
        <f t="shared" si="24"/>
        <v>0</v>
      </c>
      <c r="R94" s="18">
        <f t="shared" si="22"/>
        <v>0</v>
      </c>
    </row>
    <row r="95" spans="1:18">
      <c r="A95" s="24" t="s">
        <v>338</v>
      </c>
      <c r="B95" s="42" t="s">
        <v>144</v>
      </c>
      <c r="C95" s="5"/>
      <c r="D95" s="41"/>
      <c r="E95" s="18"/>
      <c r="F95" s="106"/>
      <c r="G95" s="106"/>
      <c r="H95" s="132">
        <f t="shared" si="25"/>
        <v>0</v>
      </c>
      <c r="I95" s="18"/>
      <c r="J95" s="18"/>
      <c r="K95" s="5"/>
      <c r="L95" s="5"/>
      <c r="M95" s="18"/>
      <c r="N95" s="18"/>
      <c r="O95" s="18"/>
      <c r="P95" s="18">
        <f t="shared" si="21"/>
        <v>0</v>
      </c>
      <c r="Q95" s="18">
        <f t="shared" si="24"/>
        <v>0</v>
      </c>
      <c r="R95" s="18">
        <f t="shared" si="22"/>
        <v>0</v>
      </c>
    </row>
    <row r="96" spans="1:18">
      <c r="A96" s="25" t="s">
        <v>307</v>
      </c>
      <c r="B96" s="45" t="s">
        <v>145</v>
      </c>
      <c r="C96" s="5"/>
      <c r="D96" s="41"/>
      <c r="E96" s="18"/>
      <c r="F96" s="106">
        <f>SUM(F88:F95)</f>
        <v>0</v>
      </c>
      <c r="G96" s="106">
        <f>SUM(G88:G95)</f>
        <v>0</v>
      </c>
      <c r="H96" s="132">
        <f>SUM(H88:H95)</f>
        <v>0</v>
      </c>
      <c r="I96" s="18"/>
      <c r="J96" s="18"/>
      <c r="K96" s="5"/>
      <c r="L96" s="5"/>
      <c r="M96" s="18"/>
      <c r="N96" s="18">
        <f>SUM(N88:N95)</f>
        <v>0</v>
      </c>
      <c r="O96" s="18">
        <f>SUM(O88:O95)</f>
        <v>0</v>
      </c>
      <c r="P96" s="18">
        <f t="shared" si="21"/>
        <v>0</v>
      </c>
      <c r="Q96" s="18">
        <f t="shared" si="24"/>
        <v>0</v>
      </c>
      <c r="R96" s="18">
        <f t="shared" si="22"/>
        <v>0</v>
      </c>
    </row>
    <row r="97" spans="1:28" ht="15.75">
      <c r="A97" s="51" t="s">
        <v>432</v>
      </c>
      <c r="B97" s="114" t="s">
        <v>449</v>
      </c>
      <c r="C97" s="115">
        <f>C82+C87</f>
        <v>260476000</v>
      </c>
      <c r="D97" s="115"/>
      <c r="E97" s="115">
        <f>SUM(C97:D97)</f>
        <v>260476000</v>
      </c>
      <c r="F97" s="115">
        <f>F82+F87+F96</f>
        <v>256666000</v>
      </c>
      <c r="G97" s="115">
        <f>G82+G87+G96</f>
        <v>0</v>
      </c>
      <c r="H97" s="115">
        <f>H82+H87+H96</f>
        <v>256666000</v>
      </c>
      <c r="I97" s="115">
        <v>127000</v>
      </c>
      <c r="J97" s="115">
        <v>155234</v>
      </c>
      <c r="K97" s="115"/>
      <c r="L97" s="115"/>
      <c r="M97" s="115"/>
      <c r="N97" s="115">
        <f>N82+N87+N96</f>
        <v>0</v>
      </c>
      <c r="O97" s="115"/>
      <c r="P97" s="115">
        <f t="shared" si="21"/>
        <v>0</v>
      </c>
      <c r="Q97" s="115">
        <f t="shared" si="24"/>
        <v>260603000</v>
      </c>
      <c r="R97" s="115">
        <f t="shared" si="22"/>
        <v>256821234</v>
      </c>
    </row>
    <row r="98" spans="1:28" ht="15.75">
      <c r="A98" s="27" t="s">
        <v>346</v>
      </c>
      <c r="B98" s="53" t="s">
        <v>146</v>
      </c>
      <c r="C98" s="116">
        <f>C24+C25+C50+C59+C73+C82+C87</f>
        <v>463436945</v>
      </c>
      <c r="D98" s="116">
        <f>D24+D25+D50+D59+D73+D82+D87</f>
        <v>18000000</v>
      </c>
      <c r="E98" s="116">
        <f>E24+E25+E50+E59+E73+E82+E87</f>
        <v>481436945</v>
      </c>
      <c r="F98" s="116">
        <f>F74+F97</f>
        <v>460406235</v>
      </c>
      <c r="G98" s="116">
        <f>G74+G97</f>
        <v>18000000</v>
      </c>
      <c r="H98" s="116">
        <f>H74+H97</f>
        <v>485027235</v>
      </c>
      <c r="I98" s="116">
        <f>I24+I25+I50+I59+I73+I82+I87</f>
        <v>51240000</v>
      </c>
      <c r="J98" s="116">
        <f>J24+J25+J50+J59+J73+J82+J87</f>
        <v>56771947</v>
      </c>
      <c r="K98" s="116">
        <f>K24+K25+K50+K59+K73+K82+K87</f>
        <v>47870000</v>
      </c>
      <c r="L98" s="116">
        <f>L24+L25+L50+L59+L73+L82+L87</f>
        <v>5490000</v>
      </c>
      <c r="M98" s="116">
        <f>M24+M25+M50+M59+M73+M82+M87</f>
        <v>53360000</v>
      </c>
      <c r="N98" s="116">
        <f>N74+N97</f>
        <v>51308000</v>
      </c>
      <c r="O98" s="116">
        <f>O74+O97</f>
        <v>5490000</v>
      </c>
      <c r="P98" s="116">
        <f t="shared" si="21"/>
        <v>56798000</v>
      </c>
      <c r="Q98" s="116">
        <f>Q24+Q25+Q50+Q59+Q73+Q82+Q87</f>
        <v>586036945</v>
      </c>
      <c r="R98" s="116">
        <f t="shared" si="22"/>
        <v>598597182</v>
      </c>
    </row>
    <row r="99" spans="1:28">
      <c r="A99" s="24" t="s">
        <v>339</v>
      </c>
      <c r="B99" s="19" t="s">
        <v>147</v>
      </c>
      <c r="C99" s="54"/>
      <c r="D99" s="24"/>
      <c r="E99" s="55"/>
      <c r="F99" s="110"/>
      <c r="G99" s="110"/>
      <c r="H99" s="136">
        <f>SUM(F99:G99)</f>
        <v>0</v>
      </c>
      <c r="I99" s="55"/>
      <c r="J99" s="55"/>
      <c r="K99" s="54"/>
      <c r="L99" s="54"/>
      <c r="M99" s="18"/>
      <c r="N99" s="18"/>
      <c r="O99" s="18"/>
      <c r="P99" s="18">
        <f t="shared" si="21"/>
        <v>0</v>
      </c>
      <c r="Q99" s="18"/>
      <c r="R99" s="18">
        <f t="shared" si="22"/>
        <v>0</v>
      </c>
      <c r="S99" s="56"/>
      <c r="T99" s="56"/>
      <c r="U99" s="56"/>
      <c r="V99" s="56"/>
      <c r="W99" s="56"/>
      <c r="X99" s="56"/>
      <c r="Y99" s="56"/>
      <c r="Z99" s="56"/>
      <c r="AA99" s="57"/>
      <c r="AB99" s="57"/>
    </row>
    <row r="100" spans="1:28">
      <c r="A100" s="24" t="s">
        <v>148</v>
      </c>
      <c r="B100" s="19" t="s">
        <v>149</v>
      </c>
      <c r="C100" s="54"/>
      <c r="D100" s="24"/>
      <c r="E100" s="55"/>
      <c r="F100" s="110"/>
      <c r="G100" s="110"/>
      <c r="H100" s="136">
        <f>SUM(F100:G100)</f>
        <v>0</v>
      </c>
      <c r="I100" s="55"/>
      <c r="J100" s="55"/>
      <c r="K100" s="54"/>
      <c r="L100" s="54"/>
      <c r="M100" s="18"/>
      <c r="N100" s="18"/>
      <c r="O100" s="18"/>
      <c r="P100" s="18">
        <f t="shared" si="21"/>
        <v>0</v>
      </c>
      <c r="Q100" s="18"/>
      <c r="R100" s="18">
        <f t="shared" si="22"/>
        <v>0</v>
      </c>
      <c r="S100" s="56"/>
      <c r="T100" s="56"/>
      <c r="U100" s="56"/>
      <c r="V100" s="56"/>
      <c r="W100" s="56"/>
      <c r="X100" s="56"/>
      <c r="Y100" s="56"/>
      <c r="Z100" s="56"/>
      <c r="AA100" s="57"/>
      <c r="AB100" s="57"/>
    </row>
    <row r="101" spans="1:28">
      <c r="A101" s="24" t="s">
        <v>340</v>
      </c>
      <c r="B101" s="19" t="s">
        <v>150</v>
      </c>
      <c r="C101" s="54"/>
      <c r="D101" s="24"/>
      <c r="E101" s="55"/>
      <c r="F101" s="110"/>
      <c r="G101" s="110"/>
      <c r="H101" s="136">
        <f>SUM(F101:G101)</f>
        <v>0</v>
      </c>
      <c r="I101" s="55"/>
      <c r="J101" s="55"/>
      <c r="K101" s="54"/>
      <c r="L101" s="54"/>
      <c r="M101" s="18"/>
      <c r="N101" s="18"/>
      <c r="O101" s="18"/>
      <c r="P101" s="18">
        <f t="shared" si="21"/>
        <v>0</v>
      </c>
      <c r="Q101" s="18"/>
      <c r="R101" s="18">
        <f t="shared" si="22"/>
        <v>0</v>
      </c>
      <c r="S101" s="56"/>
      <c r="T101" s="56"/>
      <c r="U101" s="56"/>
      <c r="V101" s="56"/>
      <c r="W101" s="56"/>
      <c r="X101" s="56"/>
      <c r="Y101" s="56"/>
      <c r="Z101" s="56"/>
      <c r="AA101" s="57"/>
      <c r="AB101" s="57"/>
    </row>
    <row r="102" spans="1:28">
      <c r="A102" s="29" t="s">
        <v>308</v>
      </c>
      <c r="B102" s="20" t="s">
        <v>151</v>
      </c>
      <c r="C102" s="58"/>
      <c r="D102" s="29"/>
      <c r="E102" s="55"/>
      <c r="F102" s="110">
        <f>SUM(F99:F101)</f>
        <v>0</v>
      </c>
      <c r="G102" s="110">
        <f>SUM(G99:G101)</f>
        <v>0</v>
      </c>
      <c r="H102" s="136">
        <f>SUM(H99:H101)</f>
        <v>0</v>
      </c>
      <c r="I102" s="55"/>
      <c r="J102" s="55"/>
      <c r="K102" s="58"/>
      <c r="L102" s="58"/>
      <c r="M102" s="18"/>
      <c r="N102" s="18"/>
      <c r="O102" s="18"/>
      <c r="P102" s="18">
        <f t="shared" si="21"/>
        <v>0</v>
      </c>
      <c r="Q102" s="18"/>
      <c r="R102" s="18">
        <f t="shared" si="22"/>
        <v>0</v>
      </c>
      <c r="S102" s="59"/>
      <c r="T102" s="59"/>
      <c r="U102" s="59"/>
      <c r="V102" s="59"/>
      <c r="W102" s="59"/>
      <c r="X102" s="59"/>
      <c r="Y102" s="59"/>
      <c r="Z102" s="59"/>
      <c r="AA102" s="57"/>
      <c r="AB102" s="57"/>
    </row>
    <row r="103" spans="1:28">
      <c r="A103" s="28" t="s">
        <v>341</v>
      </c>
      <c r="B103" s="19" t="s">
        <v>152</v>
      </c>
      <c r="C103" s="60"/>
      <c r="D103" s="28"/>
      <c r="E103" s="61"/>
      <c r="F103" s="111">
        <v>320000000</v>
      </c>
      <c r="G103" s="111"/>
      <c r="H103" s="137">
        <f>SUM(F103:G103)</f>
        <v>320000000</v>
      </c>
      <c r="I103" s="61"/>
      <c r="J103" s="61"/>
      <c r="K103" s="60"/>
      <c r="L103" s="60"/>
      <c r="M103" s="18"/>
      <c r="N103" s="18"/>
      <c r="O103" s="18"/>
      <c r="P103" s="18">
        <f t="shared" si="21"/>
        <v>0</v>
      </c>
      <c r="Q103" s="18"/>
      <c r="R103" s="18">
        <f t="shared" si="22"/>
        <v>320000000</v>
      </c>
      <c r="S103" s="62"/>
      <c r="T103" s="62"/>
      <c r="U103" s="62"/>
      <c r="V103" s="62"/>
      <c r="W103" s="62"/>
      <c r="X103" s="62"/>
      <c r="Y103" s="62"/>
      <c r="Z103" s="62"/>
      <c r="AA103" s="57"/>
      <c r="AB103" s="57"/>
    </row>
    <row r="104" spans="1:28">
      <c r="A104" s="28" t="s">
        <v>311</v>
      </c>
      <c r="B104" s="19" t="s">
        <v>153</v>
      </c>
      <c r="C104" s="60"/>
      <c r="D104" s="28"/>
      <c r="E104" s="61"/>
      <c r="F104" s="111"/>
      <c r="G104" s="111"/>
      <c r="H104" s="137">
        <f>SUM(F104:G104)</f>
        <v>0</v>
      </c>
      <c r="I104" s="61"/>
      <c r="J104" s="61"/>
      <c r="K104" s="60"/>
      <c r="L104" s="60"/>
      <c r="M104" s="18"/>
      <c r="N104" s="18"/>
      <c r="O104" s="18"/>
      <c r="P104" s="18">
        <f t="shared" si="21"/>
        <v>0</v>
      </c>
      <c r="Q104" s="18"/>
      <c r="R104" s="18">
        <f t="shared" si="22"/>
        <v>0</v>
      </c>
      <c r="S104" s="62"/>
      <c r="T104" s="62"/>
      <c r="U104" s="62"/>
      <c r="V104" s="62"/>
      <c r="W104" s="62"/>
      <c r="X104" s="62"/>
      <c r="Y104" s="62"/>
      <c r="Z104" s="62"/>
      <c r="AA104" s="57"/>
      <c r="AB104" s="57"/>
    </row>
    <row r="105" spans="1:28">
      <c r="A105" s="24" t="s">
        <v>154</v>
      </c>
      <c r="B105" s="19" t="s">
        <v>155</v>
      </c>
      <c r="C105" s="54"/>
      <c r="D105" s="24"/>
      <c r="E105" s="55"/>
      <c r="F105" s="110"/>
      <c r="G105" s="110"/>
      <c r="H105" s="137">
        <f>SUM(F105:G105)</f>
        <v>0</v>
      </c>
      <c r="I105" s="55"/>
      <c r="J105" s="55"/>
      <c r="K105" s="54"/>
      <c r="L105" s="54"/>
      <c r="M105" s="18"/>
      <c r="N105" s="18"/>
      <c r="O105" s="18"/>
      <c r="P105" s="18">
        <f t="shared" si="21"/>
        <v>0</v>
      </c>
      <c r="Q105" s="18"/>
      <c r="R105" s="18">
        <f t="shared" si="22"/>
        <v>0</v>
      </c>
      <c r="S105" s="56"/>
      <c r="T105" s="56"/>
      <c r="U105" s="56"/>
      <c r="V105" s="56"/>
      <c r="W105" s="56"/>
      <c r="X105" s="56"/>
      <c r="Y105" s="56"/>
      <c r="Z105" s="56"/>
      <c r="AA105" s="57"/>
      <c r="AB105" s="57"/>
    </row>
    <row r="106" spans="1:28">
      <c r="A106" s="24" t="s">
        <v>342</v>
      </c>
      <c r="B106" s="19" t="s">
        <v>156</v>
      </c>
      <c r="C106" s="54"/>
      <c r="D106" s="24"/>
      <c r="E106" s="55"/>
      <c r="F106" s="110"/>
      <c r="G106" s="110"/>
      <c r="H106" s="137">
        <f>SUM(F106:G106)</f>
        <v>0</v>
      </c>
      <c r="I106" s="55"/>
      <c r="J106" s="55"/>
      <c r="K106" s="54"/>
      <c r="L106" s="54"/>
      <c r="M106" s="18"/>
      <c r="N106" s="18"/>
      <c r="O106" s="18"/>
      <c r="P106" s="18">
        <f t="shared" si="21"/>
        <v>0</v>
      </c>
      <c r="Q106" s="18"/>
      <c r="R106" s="18">
        <f t="shared" si="22"/>
        <v>0</v>
      </c>
      <c r="S106" s="56"/>
      <c r="T106" s="56"/>
      <c r="U106" s="56"/>
      <c r="V106" s="56"/>
      <c r="W106" s="56"/>
      <c r="X106" s="56"/>
      <c r="Y106" s="56"/>
      <c r="Z106" s="56"/>
      <c r="AA106" s="57"/>
      <c r="AB106" s="57"/>
    </row>
    <row r="107" spans="1:28">
      <c r="A107" s="30" t="s">
        <v>309</v>
      </c>
      <c r="B107" s="20" t="s">
        <v>157</v>
      </c>
      <c r="C107" s="70"/>
      <c r="D107" s="71"/>
      <c r="E107" s="72"/>
      <c r="F107" s="72">
        <f>SUM(F103:F106)</f>
        <v>320000000</v>
      </c>
      <c r="G107" s="72">
        <f>SUM(G103:G106)</f>
        <v>0</v>
      </c>
      <c r="H107" s="138">
        <f>SUM(H103:H106)</f>
        <v>320000000</v>
      </c>
      <c r="I107" s="61"/>
      <c r="J107" s="61"/>
      <c r="K107" s="63"/>
      <c r="L107" s="63"/>
      <c r="M107" s="18"/>
      <c r="N107" s="18"/>
      <c r="O107" s="18"/>
      <c r="P107" s="18">
        <f t="shared" si="21"/>
        <v>0</v>
      </c>
      <c r="Q107" s="18"/>
      <c r="R107" s="18">
        <f t="shared" si="22"/>
        <v>320000000</v>
      </c>
      <c r="S107" s="64"/>
      <c r="T107" s="64"/>
      <c r="U107" s="64"/>
      <c r="V107" s="64"/>
      <c r="W107" s="64"/>
      <c r="X107" s="64"/>
      <c r="Y107" s="64"/>
      <c r="Z107" s="64"/>
      <c r="AA107" s="57"/>
      <c r="AB107" s="57"/>
    </row>
    <row r="108" spans="1:28">
      <c r="A108" s="28" t="s">
        <v>158</v>
      </c>
      <c r="B108" s="19" t="s">
        <v>159</v>
      </c>
      <c r="C108" s="73"/>
      <c r="D108" s="74"/>
      <c r="E108" s="72"/>
      <c r="F108" s="72"/>
      <c r="G108" s="72"/>
      <c r="H108" s="138">
        <f>SUM(F108:G108)</f>
        <v>0</v>
      </c>
      <c r="I108" s="61"/>
      <c r="J108" s="61"/>
      <c r="K108" s="60"/>
      <c r="L108" s="60"/>
      <c r="M108" s="18"/>
      <c r="N108" s="18"/>
      <c r="O108" s="18"/>
      <c r="P108" s="18">
        <f t="shared" si="21"/>
        <v>0</v>
      </c>
      <c r="Q108" s="18"/>
      <c r="R108" s="18">
        <f t="shared" si="22"/>
        <v>0</v>
      </c>
      <c r="S108" s="62"/>
      <c r="T108" s="62"/>
      <c r="U108" s="62"/>
      <c r="V108" s="62"/>
      <c r="W108" s="62"/>
      <c r="X108" s="62"/>
      <c r="Y108" s="62"/>
      <c r="Z108" s="62"/>
      <c r="AA108" s="57"/>
      <c r="AB108" s="57"/>
    </row>
    <row r="109" spans="1:28">
      <c r="A109" s="28" t="s">
        <v>160</v>
      </c>
      <c r="B109" s="19" t="s">
        <v>161</v>
      </c>
      <c r="C109" s="73">
        <v>1661462</v>
      </c>
      <c r="D109" s="74"/>
      <c r="E109" s="72">
        <f>SUM(C109:D109)</f>
        <v>1661462</v>
      </c>
      <c r="F109" s="72">
        <v>1661462</v>
      </c>
      <c r="G109" s="72"/>
      <c r="H109" s="138">
        <f>SUM(F109:G109)</f>
        <v>1661462</v>
      </c>
      <c r="I109" s="61"/>
      <c r="J109" s="61"/>
      <c r="K109" s="60"/>
      <c r="L109" s="60"/>
      <c r="M109" s="18"/>
      <c r="N109" s="18"/>
      <c r="O109" s="18"/>
      <c r="P109" s="18">
        <f t="shared" si="21"/>
        <v>0</v>
      </c>
      <c r="Q109" s="18">
        <f>E109+I109+M109</f>
        <v>1661462</v>
      </c>
      <c r="R109" s="18">
        <f t="shared" si="22"/>
        <v>1661462</v>
      </c>
      <c r="S109" s="62"/>
      <c r="T109" s="62"/>
      <c r="U109" s="62"/>
      <c r="V109" s="62"/>
      <c r="W109" s="62"/>
      <c r="X109" s="62"/>
      <c r="Y109" s="62"/>
      <c r="Z109" s="62"/>
      <c r="AA109" s="57"/>
      <c r="AB109" s="57"/>
    </row>
    <row r="110" spans="1:28">
      <c r="A110" s="30" t="s">
        <v>162</v>
      </c>
      <c r="B110" s="20" t="s">
        <v>163</v>
      </c>
      <c r="C110" s="73">
        <v>1661462</v>
      </c>
      <c r="D110" s="74"/>
      <c r="E110" s="72">
        <v>1661462</v>
      </c>
      <c r="F110" s="72">
        <f>SUM(F108:F109)</f>
        <v>1661462</v>
      </c>
      <c r="G110" s="72">
        <f>SUM(G108:G109)</f>
        <v>0</v>
      </c>
      <c r="H110" s="138">
        <f>SUM(H108:H109)</f>
        <v>1661462</v>
      </c>
      <c r="I110" s="61"/>
      <c r="J110" s="61"/>
      <c r="K110" s="60"/>
      <c r="L110" s="60"/>
      <c r="M110" s="18"/>
      <c r="N110" s="18"/>
      <c r="O110" s="18"/>
      <c r="P110" s="18">
        <f t="shared" si="21"/>
        <v>0</v>
      </c>
      <c r="Q110" s="18"/>
      <c r="R110" s="18">
        <f t="shared" si="22"/>
        <v>1661462</v>
      </c>
      <c r="S110" s="62"/>
      <c r="T110" s="62"/>
      <c r="U110" s="62"/>
      <c r="V110" s="62"/>
      <c r="W110" s="62"/>
      <c r="X110" s="62"/>
      <c r="Y110" s="62"/>
      <c r="Z110" s="62"/>
      <c r="AA110" s="57"/>
      <c r="AB110" s="57"/>
    </row>
    <row r="111" spans="1:28">
      <c r="A111" s="28" t="s">
        <v>164</v>
      </c>
      <c r="B111" s="19" t="s">
        <v>165</v>
      </c>
      <c r="C111" s="73"/>
      <c r="D111" s="74"/>
      <c r="E111" s="72"/>
      <c r="F111" s="72"/>
      <c r="G111" s="72"/>
      <c r="H111" s="138">
        <f>SUM(F111:G111)</f>
        <v>0</v>
      </c>
      <c r="I111" s="61"/>
      <c r="J111" s="61"/>
      <c r="K111" s="60"/>
      <c r="L111" s="60"/>
      <c r="M111" s="18"/>
      <c r="N111" s="18"/>
      <c r="O111" s="18"/>
      <c r="P111" s="18">
        <f t="shared" si="21"/>
        <v>0</v>
      </c>
      <c r="Q111" s="18"/>
      <c r="R111" s="18">
        <f t="shared" si="22"/>
        <v>0</v>
      </c>
      <c r="S111" s="62"/>
      <c r="T111" s="62"/>
      <c r="U111" s="62"/>
      <c r="V111" s="62"/>
      <c r="W111" s="62"/>
      <c r="X111" s="62"/>
      <c r="Y111" s="62"/>
      <c r="Z111" s="62"/>
      <c r="AA111" s="57"/>
      <c r="AB111" s="57"/>
    </row>
    <row r="112" spans="1:28">
      <c r="A112" s="28" t="s">
        <v>166</v>
      </c>
      <c r="B112" s="19" t="s">
        <v>167</v>
      </c>
      <c r="C112" s="73"/>
      <c r="D112" s="74"/>
      <c r="E112" s="72"/>
      <c r="F112" s="72"/>
      <c r="G112" s="72"/>
      <c r="H112" s="138">
        <f>SUM(F112:G112)</f>
        <v>0</v>
      </c>
      <c r="I112" s="61"/>
      <c r="J112" s="61"/>
      <c r="K112" s="60"/>
      <c r="L112" s="60"/>
      <c r="M112" s="18"/>
      <c r="N112" s="18"/>
      <c r="O112" s="18"/>
      <c r="P112" s="18">
        <f t="shared" si="21"/>
        <v>0</v>
      </c>
      <c r="Q112" s="18"/>
      <c r="R112" s="18">
        <f t="shared" si="22"/>
        <v>0</v>
      </c>
      <c r="S112" s="62"/>
      <c r="T112" s="62"/>
      <c r="U112" s="62"/>
      <c r="V112" s="62"/>
      <c r="W112" s="62"/>
      <c r="X112" s="62"/>
      <c r="Y112" s="62"/>
      <c r="Z112" s="62"/>
      <c r="AA112" s="57"/>
      <c r="AB112" s="57"/>
    </row>
    <row r="113" spans="1:28">
      <c r="A113" s="28" t="s">
        <v>168</v>
      </c>
      <c r="B113" s="19" t="s">
        <v>169</v>
      </c>
      <c r="C113" s="73">
        <v>93293900</v>
      </c>
      <c r="D113" s="74"/>
      <c r="E113" s="72">
        <f>SUM(C113:D113)</f>
        <v>93293900</v>
      </c>
      <c r="F113" s="72">
        <v>107684826</v>
      </c>
      <c r="G113" s="72"/>
      <c r="H113" s="138">
        <f>SUM(F113:G113)</f>
        <v>107684826</v>
      </c>
      <c r="I113" s="61"/>
      <c r="J113" s="61"/>
      <c r="K113" s="60"/>
      <c r="L113" s="60"/>
      <c r="M113" s="18"/>
      <c r="N113" s="18"/>
      <c r="O113" s="18"/>
      <c r="P113" s="18">
        <f t="shared" si="21"/>
        <v>0</v>
      </c>
      <c r="Q113" s="18">
        <f>E113+I113+M113</f>
        <v>93293900</v>
      </c>
      <c r="R113" s="18">
        <f t="shared" si="22"/>
        <v>107684826</v>
      </c>
      <c r="S113" s="62"/>
      <c r="T113" s="62"/>
      <c r="U113" s="62"/>
      <c r="V113" s="62"/>
      <c r="W113" s="62"/>
      <c r="X113" s="62"/>
      <c r="Y113" s="62"/>
      <c r="Z113" s="62"/>
      <c r="AA113" s="57"/>
      <c r="AB113" s="57"/>
    </row>
    <row r="114" spans="1:28">
      <c r="A114" s="65" t="s">
        <v>310</v>
      </c>
      <c r="B114" s="22" t="s">
        <v>170</v>
      </c>
      <c r="C114" s="70">
        <f>SUM(C110:C113)</f>
        <v>94955362</v>
      </c>
      <c r="D114" s="70"/>
      <c r="E114" s="72">
        <f>SUM(C114:D114)</f>
        <v>94955362</v>
      </c>
      <c r="F114" s="72">
        <f>F102+F107+F110+F111+F112+F113</f>
        <v>429346288</v>
      </c>
      <c r="G114" s="72">
        <f>G102+G107+G110+G111+G112+G113</f>
        <v>0</v>
      </c>
      <c r="H114" s="138">
        <f>H102+H107+H110+H111+H112+H113</f>
        <v>429346288</v>
      </c>
      <c r="I114" s="61"/>
      <c r="J114" s="61"/>
      <c r="K114" s="63"/>
      <c r="L114" s="63"/>
      <c r="M114" s="18"/>
      <c r="N114" s="18"/>
      <c r="O114" s="18"/>
      <c r="P114" s="18">
        <f t="shared" si="21"/>
        <v>0</v>
      </c>
      <c r="Q114" s="18">
        <f>E114+I114+M114</f>
        <v>94955362</v>
      </c>
      <c r="R114" s="18">
        <f t="shared" si="22"/>
        <v>429346288</v>
      </c>
      <c r="S114" s="64"/>
      <c r="T114" s="64"/>
      <c r="U114" s="64"/>
      <c r="V114" s="64"/>
      <c r="W114" s="64"/>
      <c r="X114" s="64"/>
      <c r="Y114" s="64"/>
      <c r="Z114" s="64"/>
      <c r="AA114" s="57"/>
      <c r="AB114" s="57"/>
    </row>
    <row r="115" spans="1:28">
      <c r="A115" s="28" t="s">
        <v>171</v>
      </c>
      <c r="B115" s="19" t="s">
        <v>172</v>
      </c>
      <c r="C115" s="60"/>
      <c r="D115" s="28"/>
      <c r="E115" s="61"/>
      <c r="F115" s="111"/>
      <c r="G115" s="111"/>
      <c r="H115" s="137">
        <f t="shared" ref="H115:H120" si="26">SUM(F115:G115)</f>
        <v>0</v>
      </c>
      <c r="I115" s="61"/>
      <c r="J115" s="61"/>
      <c r="K115" s="60"/>
      <c r="L115" s="60"/>
      <c r="M115" s="18"/>
      <c r="N115" s="18"/>
      <c r="O115" s="18"/>
      <c r="P115" s="18">
        <f t="shared" si="21"/>
        <v>0</v>
      </c>
      <c r="Q115" s="18"/>
      <c r="R115" s="18">
        <f t="shared" si="22"/>
        <v>0</v>
      </c>
      <c r="S115" s="62"/>
      <c r="T115" s="62"/>
      <c r="U115" s="62"/>
      <c r="V115" s="62"/>
      <c r="W115" s="62"/>
      <c r="X115" s="62"/>
      <c r="Y115" s="62"/>
      <c r="Z115" s="62"/>
      <c r="AA115" s="57"/>
      <c r="AB115" s="57"/>
    </row>
    <row r="116" spans="1:28">
      <c r="A116" s="24" t="s">
        <v>173</v>
      </c>
      <c r="B116" s="19" t="s">
        <v>174</v>
      </c>
      <c r="C116" s="54"/>
      <c r="D116" s="24"/>
      <c r="E116" s="55"/>
      <c r="F116" s="110"/>
      <c r="G116" s="110"/>
      <c r="H116" s="137">
        <f t="shared" si="26"/>
        <v>0</v>
      </c>
      <c r="I116" s="55"/>
      <c r="J116" s="55"/>
      <c r="K116" s="54"/>
      <c r="L116" s="54"/>
      <c r="M116" s="18"/>
      <c r="N116" s="18"/>
      <c r="O116" s="18"/>
      <c r="P116" s="18">
        <f t="shared" si="21"/>
        <v>0</v>
      </c>
      <c r="Q116" s="18"/>
      <c r="R116" s="18">
        <f t="shared" si="22"/>
        <v>0</v>
      </c>
      <c r="S116" s="56"/>
      <c r="T116" s="56"/>
      <c r="U116" s="56"/>
      <c r="V116" s="56"/>
      <c r="W116" s="56"/>
      <c r="X116" s="56"/>
      <c r="Y116" s="56"/>
      <c r="Z116" s="56"/>
      <c r="AA116" s="57"/>
      <c r="AB116" s="57"/>
    </row>
    <row r="117" spans="1:28">
      <c r="A117" s="28" t="s">
        <v>343</v>
      </c>
      <c r="B117" s="19" t="s">
        <v>175</v>
      </c>
      <c r="C117" s="60"/>
      <c r="D117" s="28"/>
      <c r="E117" s="61"/>
      <c r="F117" s="111"/>
      <c r="G117" s="111"/>
      <c r="H117" s="137">
        <f t="shared" si="26"/>
        <v>0</v>
      </c>
      <c r="I117" s="61"/>
      <c r="J117" s="61"/>
      <c r="K117" s="60"/>
      <c r="L117" s="60"/>
      <c r="M117" s="18"/>
      <c r="N117" s="18"/>
      <c r="O117" s="18"/>
      <c r="P117" s="18">
        <f t="shared" si="21"/>
        <v>0</v>
      </c>
      <c r="Q117" s="18"/>
      <c r="R117" s="18">
        <f t="shared" si="22"/>
        <v>0</v>
      </c>
      <c r="S117" s="62"/>
      <c r="T117" s="62"/>
      <c r="U117" s="62"/>
      <c r="V117" s="62"/>
      <c r="W117" s="62"/>
      <c r="X117" s="62"/>
      <c r="Y117" s="62"/>
      <c r="Z117" s="62"/>
      <c r="AA117" s="57"/>
      <c r="AB117" s="57"/>
    </row>
    <row r="118" spans="1:28">
      <c r="A118" s="28" t="s">
        <v>312</v>
      </c>
      <c r="B118" s="19" t="s">
        <v>176</v>
      </c>
      <c r="C118" s="60"/>
      <c r="D118" s="28"/>
      <c r="E118" s="61"/>
      <c r="F118" s="111"/>
      <c r="G118" s="111"/>
      <c r="H118" s="137">
        <f t="shared" si="26"/>
        <v>0</v>
      </c>
      <c r="I118" s="61"/>
      <c r="J118" s="61"/>
      <c r="K118" s="60"/>
      <c r="L118" s="60"/>
      <c r="M118" s="18"/>
      <c r="N118" s="18"/>
      <c r="O118" s="18"/>
      <c r="P118" s="18">
        <f t="shared" si="21"/>
        <v>0</v>
      </c>
      <c r="Q118" s="18"/>
      <c r="R118" s="18">
        <f t="shared" si="22"/>
        <v>0</v>
      </c>
      <c r="S118" s="62"/>
      <c r="T118" s="62"/>
      <c r="U118" s="62"/>
      <c r="V118" s="62"/>
      <c r="W118" s="62"/>
      <c r="X118" s="62"/>
      <c r="Y118" s="62"/>
      <c r="Z118" s="62"/>
      <c r="AA118" s="57"/>
      <c r="AB118" s="57"/>
    </row>
    <row r="119" spans="1:28">
      <c r="A119" s="65" t="s">
        <v>313</v>
      </c>
      <c r="B119" s="22" t="s">
        <v>177</v>
      </c>
      <c r="C119" s="63"/>
      <c r="D119" s="30"/>
      <c r="E119" s="61"/>
      <c r="F119" s="111">
        <f>SUM(F115:F118)</f>
        <v>0</v>
      </c>
      <c r="G119" s="111">
        <f>SUM(G115:G118)</f>
        <v>0</v>
      </c>
      <c r="H119" s="137">
        <f t="shared" si="26"/>
        <v>0</v>
      </c>
      <c r="I119" s="61"/>
      <c r="J119" s="61"/>
      <c r="K119" s="63"/>
      <c r="L119" s="63"/>
      <c r="M119" s="18"/>
      <c r="N119" s="18"/>
      <c r="O119" s="18"/>
      <c r="P119" s="18">
        <f t="shared" si="21"/>
        <v>0</v>
      </c>
      <c r="Q119" s="18"/>
      <c r="R119" s="18">
        <f t="shared" si="22"/>
        <v>0</v>
      </c>
      <c r="S119" s="64"/>
      <c r="T119" s="64"/>
      <c r="U119" s="64"/>
      <c r="V119" s="64"/>
      <c r="W119" s="64"/>
      <c r="X119" s="64"/>
      <c r="Y119" s="64"/>
      <c r="Z119" s="64"/>
      <c r="AA119" s="57"/>
      <c r="AB119" s="57"/>
    </row>
    <row r="120" spans="1:28">
      <c r="A120" s="24" t="s">
        <v>178</v>
      </c>
      <c r="B120" s="19" t="s">
        <v>179</v>
      </c>
      <c r="C120" s="54"/>
      <c r="D120" s="24"/>
      <c r="E120" s="55"/>
      <c r="F120" s="110"/>
      <c r="G120" s="110"/>
      <c r="H120" s="136">
        <f t="shared" si="26"/>
        <v>0</v>
      </c>
      <c r="I120" s="55"/>
      <c r="J120" s="55"/>
      <c r="K120" s="54"/>
      <c r="L120" s="54"/>
      <c r="M120" s="18"/>
      <c r="N120" s="18"/>
      <c r="O120" s="18"/>
      <c r="P120" s="18">
        <f t="shared" si="21"/>
        <v>0</v>
      </c>
      <c r="Q120" s="18">
        <f>E120+I120+M120</f>
        <v>0</v>
      </c>
      <c r="R120" s="18">
        <f t="shared" si="22"/>
        <v>0</v>
      </c>
      <c r="S120" s="56"/>
      <c r="T120" s="56"/>
      <c r="U120" s="56"/>
      <c r="V120" s="56"/>
      <c r="W120" s="56"/>
      <c r="X120" s="56"/>
      <c r="Y120" s="56"/>
      <c r="Z120" s="56"/>
      <c r="AA120" s="57"/>
      <c r="AB120" s="57"/>
    </row>
    <row r="121" spans="1:28" ht="15.75">
      <c r="A121" s="31" t="s">
        <v>347</v>
      </c>
      <c r="B121" s="32" t="s">
        <v>180</v>
      </c>
      <c r="C121" s="87">
        <f>SUM(C114)</f>
        <v>94955362</v>
      </c>
      <c r="D121" s="87"/>
      <c r="E121" s="87">
        <f>SUM(E114)</f>
        <v>94955362</v>
      </c>
      <c r="F121" s="87">
        <f>F114+F119+F120</f>
        <v>429346288</v>
      </c>
      <c r="G121" s="87">
        <f>G114+G119+G120</f>
        <v>0</v>
      </c>
      <c r="H121" s="87">
        <f>H114+H119+H120</f>
        <v>429346288</v>
      </c>
      <c r="I121" s="87"/>
      <c r="J121" s="87"/>
      <c r="K121" s="87"/>
      <c r="L121" s="87"/>
      <c r="M121" s="87"/>
      <c r="N121" s="87"/>
      <c r="O121" s="87"/>
      <c r="P121" s="87">
        <f t="shared" si="21"/>
        <v>0</v>
      </c>
      <c r="Q121" s="87">
        <f>E121+I121+M121</f>
        <v>94955362</v>
      </c>
      <c r="R121" s="87">
        <f t="shared" si="22"/>
        <v>429346288</v>
      </c>
      <c r="S121" s="64"/>
      <c r="T121" s="64"/>
      <c r="U121" s="64"/>
      <c r="V121" s="64"/>
      <c r="W121" s="64"/>
      <c r="X121" s="64"/>
      <c r="Y121" s="64"/>
      <c r="Z121" s="64"/>
      <c r="AA121" s="57"/>
      <c r="AB121" s="57"/>
    </row>
    <row r="122" spans="1:28" ht="15.75">
      <c r="A122" s="33" t="s">
        <v>383</v>
      </c>
      <c r="B122" s="34"/>
      <c r="C122" s="104">
        <f t="shared" ref="C122:H122" si="27">C98+C121</f>
        <v>558392307</v>
      </c>
      <c r="D122" s="104">
        <f t="shared" si="27"/>
        <v>18000000</v>
      </c>
      <c r="E122" s="104">
        <f t="shared" si="27"/>
        <v>576392307</v>
      </c>
      <c r="F122" s="88">
        <f t="shared" si="27"/>
        <v>889752523</v>
      </c>
      <c r="G122" s="88">
        <f t="shared" si="27"/>
        <v>18000000</v>
      </c>
      <c r="H122" s="88">
        <f t="shared" si="27"/>
        <v>914373523</v>
      </c>
      <c r="I122" s="88">
        <f>SUM(I98)</f>
        <v>51240000</v>
      </c>
      <c r="J122" s="88">
        <v>56771947</v>
      </c>
      <c r="K122" s="88">
        <f>SUM(K98)</f>
        <v>47870000</v>
      </c>
      <c r="L122" s="88">
        <f>SUM(L98)</f>
        <v>5490000</v>
      </c>
      <c r="M122" s="88">
        <f>SUM(M98)</f>
        <v>53360000</v>
      </c>
      <c r="N122" s="88">
        <f>N98+N121</f>
        <v>51308000</v>
      </c>
      <c r="O122" s="88">
        <f>O98+O121</f>
        <v>5490000</v>
      </c>
      <c r="P122" s="88">
        <f t="shared" si="21"/>
        <v>56798000</v>
      </c>
      <c r="Q122" s="88">
        <f>E122+I122+M122</f>
        <v>680992307</v>
      </c>
      <c r="R122" s="88">
        <f t="shared" si="22"/>
        <v>1027943470</v>
      </c>
      <c r="S122" s="57"/>
      <c r="T122" s="57"/>
      <c r="U122" s="57"/>
      <c r="V122" s="57"/>
      <c r="W122" s="57"/>
      <c r="X122" s="57"/>
      <c r="Y122" s="57"/>
      <c r="Z122" s="57"/>
      <c r="AA122" s="57"/>
      <c r="AB122" s="57"/>
    </row>
    <row r="123" spans="1:28" ht="15.75">
      <c r="B123" s="57"/>
      <c r="C123" s="105"/>
      <c r="D123" s="105"/>
      <c r="E123" s="105"/>
      <c r="F123" s="112"/>
      <c r="G123" s="112"/>
      <c r="H123" s="139"/>
      <c r="I123" s="67"/>
      <c r="J123" s="67"/>
      <c r="K123" s="57"/>
      <c r="L123" s="57"/>
      <c r="M123" s="68"/>
      <c r="N123" s="68"/>
      <c r="O123" s="68"/>
      <c r="P123" s="68"/>
      <c r="Q123" s="67"/>
      <c r="R123" s="6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</row>
    <row r="124" spans="1:28">
      <c r="B124" s="57"/>
      <c r="C124" s="101"/>
      <c r="D124" s="102"/>
      <c r="E124" s="103"/>
      <c r="F124" s="112"/>
      <c r="G124" s="112"/>
      <c r="H124" s="139"/>
      <c r="I124" s="67"/>
      <c r="J124" s="67"/>
      <c r="K124" s="57"/>
      <c r="L124" s="57"/>
      <c r="M124" s="68"/>
      <c r="N124" s="68"/>
      <c r="O124" s="68"/>
      <c r="P124" s="68"/>
      <c r="Q124" s="67"/>
      <c r="R124" s="6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</row>
    <row r="125" spans="1:28">
      <c r="B125" s="57"/>
      <c r="C125" s="66"/>
      <c r="D125" s="57"/>
      <c r="E125" s="67"/>
      <c r="F125" s="112"/>
      <c r="G125" s="112"/>
      <c r="H125" s="139"/>
      <c r="I125" s="67"/>
      <c r="J125" s="67"/>
      <c r="K125" s="57"/>
      <c r="L125" s="57"/>
      <c r="M125" s="68"/>
      <c r="N125" s="68"/>
      <c r="O125" s="68"/>
      <c r="P125" s="68"/>
      <c r="Q125" s="67"/>
      <c r="R125" s="6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</row>
    <row r="126" spans="1:28">
      <c r="B126" s="57"/>
      <c r="C126" s="66"/>
      <c r="D126" s="57"/>
      <c r="E126" s="67"/>
      <c r="F126" s="112"/>
      <c r="G126" s="112"/>
      <c r="H126" s="139"/>
      <c r="I126" s="67"/>
      <c r="J126" s="67"/>
      <c r="K126" s="57"/>
      <c r="L126" s="57"/>
      <c r="M126" s="68"/>
      <c r="N126" s="68"/>
      <c r="O126" s="68"/>
      <c r="P126" s="68"/>
      <c r="Q126" s="67"/>
      <c r="R126" s="6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</row>
    <row r="127" spans="1:28">
      <c r="B127" s="57"/>
      <c r="C127" s="66"/>
      <c r="D127" s="57"/>
      <c r="E127" s="67"/>
      <c r="F127" s="112"/>
      <c r="G127" s="112"/>
      <c r="H127" s="139"/>
      <c r="I127" s="67"/>
      <c r="J127" s="67"/>
      <c r="K127" s="57"/>
      <c r="L127" s="57"/>
      <c r="M127" s="68"/>
      <c r="N127" s="68"/>
      <c r="O127" s="68"/>
      <c r="P127" s="68"/>
      <c r="Q127" s="67"/>
      <c r="R127" s="6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</row>
    <row r="128" spans="1:28">
      <c r="B128" s="57"/>
      <c r="C128" s="66"/>
      <c r="D128" s="57"/>
      <c r="E128" s="67"/>
      <c r="F128" s="112"/>
      <c r="G128" s="112"/>
      <c r="H128" s="139"/>
      <c r="I128" s="67"/>
      <c r="J128" s="67"/>
      <c r="K128" s="57"/>
      <c r="L128" s="57"/>
      <c r="M128" s="68"/>
      <c r="N128" s="68"/>
      <c r="O128" s="68"/>
      <c r="P128" s="68"/>
      <c r="Q128" s="67"/>
      <c r="R128" s="6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</row>
    <row r="129" spans="2:28">
      <c r="B129" s="57"/>
      <c r="C129" s="66"/>
      <c r="D129" s="57"/>
      <c r="E129" s="67"/>
      <c r="F129" s="112"/>
      <c r="G129" s="112"/>
      <c r="H129" s="139"/>
      <c r="I129" s="67"/>
      <c r="J129" s="67"/>
      <c r="K129" s="57"/>
      <c r="L129" s="57"/>
      <c r="M129" s="68"/>
      <c r="N129" s="68"/>
      <c r="O129" s="68"/>
      <c r="P129" s="68"/>
      <c r="Q129" s="67"/>
      <c r="R129" s="6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</row>
    <row r="130" spans="2:28">
      <c r="B130" s="57"/>
      <c r="C130" s="66"/>
      <c r="D130" s="57"/>
      <c r="E130" s="67"/>
      <c r="F130" s="112"/>
      <c r="G130" s="112"/>
      <c r="H130" s="139"/>
      <c r="I130" s="67"/>
      <c r="J130" s="67"/>
      <c r="K130" s="57"/>
      <c r="L130" s="57"/>
      <c r="M130" s="68"/>
      <c r="N130" s="68"/>
      <c r="O130" s="68"/>
      <c r="P130" s="68"/>
      <c r="Q130" s="67"/>
      <c r="R130" s="6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</row>
    <row r="131" spans="2:28">
      <c r="B131" s="57"/>
      <c r="C131" s="66"/>
      <c r="D131" s="57"/>
      <c r="E131" s="67"/>
      <c r="F131" s="112"/>
      <c r="G131" s="112"/>
      <c r="H131" s="139"/>
      <c r="I131" s="67"/>
      <c r="J131" s="67"/>
      <c r="K131" s="57"/>
      <c r="L131" s="57"/>
      <c r="M131" s="68"/>
      <c r="N131" s="68"/>
      <c r="O131" s="68"/>
      <c r="P131" s="68"/>
      <c r="Q131" s="67"/>
      <c r="R131" s="6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</row>
    <row r="132" spans="2:28">
      <c r="B132" s="57"/>
      <c r="C132" s="66"/>
      <c r="D132" s="57"/>
      <c r="E132" s="67"/>
      <c r="F132" s="112"/>
      <c r="G132" s="112"/>
      <c r="H132" s="139"/>
      <c r="I132" s="67"/>
      <c r="J132" s="67"/>
      <c r="K132" s="57"/>
      <c r="L132" s="57"/>
      <c r="M132" s="68"/>
      <c r="N132" s="68"/>
      <c r="O132" s="68"/>
      <c r="P132" s="68"/>
      <c r="Q132" s="67"/>
      <c r="R132" s="6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</row>
    <row r="133" spans="2:28">
      <c r="B133" s="57"/>
      <c r="C133" s="66"/>
      <c r="D133" s="57"/>
      <c r="E133" s="67"/>
      <c r="F133" s="112"/>
      <c r="G133" s="112"/>
      <c r="H133" s="139"/>
      <c r="I133" s="67"/>
      <c r="J133" s="67"/>
      <c r="K133" s="57"/>
      <c r="L133" s="57"/>
      <c r="M133" s="68"/>
      <c r="N133" s="68"/>
      <c r="O133" s="68"/>
      <c r="P133" s="68"/>
      <c r="Q133" s="67"/>
      <c r="R133" s="6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</row>
    <row r="134" spans="2:28">
      <c r="B134" s="57"/>
      <c r="C134" s="66"/>
      <c r="D134" s="57"/>
      <c r="E134" s="67"/>
      <c r="F134" s="112"/>
      <c r="G134" s="112"/>
      <c r="H134" s="139"/>
      <c r="I134" s="67"/>
      <c r="J134" s="67"/>
      <c r="K134" s="57"/>
      <c r="L134" s="57"/>
      <c r="M134" s="68"/>
      <c r="N134" s="68"/>
      <c r="O134" s="68"/>
      <c r="P134" s="68"/>
      <c r="Q134" s="67"/>
      <c r="R134" s="6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</row>
    <row r="135" spans="2:28">
      <c r="B135" s="57"/>
      <c r="C135" s="66"/>
      <c r="D135" s="57"/>
      <c r="E135" s="67"/>
      <c r="F135" s="112"/>
      <c r="G135" s="112"/>
      <c r="H135" s="139"/>
      <c r="I135" s="67"/>
      <c r="J135" s="67"/>
      <c r="K135" s="57"/>
      <c r="L135" s="57"/>
      <c r="M135" s="68"/>
      <c r="N135" s="68"/>
      <c r="O135" s="68"/>
      <c r="P135" s="68"/>
      <c r="Q135" s="67"/>
      <c r="R135" s="6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</row>
    <row r="136" spans="2:28">
      <c r="B136" s="57"/>
      <c r="C136" s="66"/>
      <c r="D136" s="57"/>
      <c r="E136" s="67"/>
      <c r="F136" s="112"/>
      <c r="G136" s="112"/>
      <c r="H136" s="139"/>
      <c r="I136" s="67"/>
      <c r="J136" s="67"/>
      <c r="K136" s="57"/>
      <c r="L136" s="57"/>
      <c r="M136" s="68"/>
      <c r="N136" s="68"/>
      <c r="O136" s="68"/>
      <c r="P136" s="68"/>
      <c r="Q136" s="67"/>
      <c r="R136" s="6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</row>
    <row r="137" spans="2:28">
      <c r="B137" s="57"/>
      <c r="C137" s="66"/>
      <c r="D137" s="57"/>
      <c r="E137" s="67"/>
      <c r="F137" s="112"/>
      <c r="G137" s="112"/>
      <c r="H137" s="139"/>
      <c r="I137" s="67"/>
      <c r="J137" s="67"/>
      <c r="K137" s="57"/>
      <c r="L137" s="57"/>
      <c r="M137" s="68"/>
      <c r="N137" s="68"/>
      <c r="O137" s="68"/>
      <c r="P137" s="68"/>
      <c r="Q137" s="67"/>
      <c r="R137" s="6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</row>
    <row r="138" spans="2:28">
      <c r="B138" s="57"/>
      <c r="C138" s="66"/>
      <c r="D138" s="57"/>
      <c r="E138" s="67"/>
      <c r="F138" s="112"/>
      <c r="G138" s="112"/>
      <c r="H138" s="139"/>
      <c r="I138" s="67"/>
      <c r="J138" s="67"/>
      <c r="K138" s="57"/>
      <c r="L138" s="57"/>
      <c r="M138" s="68"/>
      <c r="N138" s="68"/>
      <c r="O138" s="68"/>
      <c r="P138" s="68"/>
      <c r="Q138" s="67"/>
      <c r="R138" s="6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</row>
    <row r="139" spans="2:28">
      <c r="B139" s="57"/>
      <c r="C139" s="66"/>
      <c r="D139" s="57"/>
      <c r="E139" s="67"/>
      <c r="F139" s="112"/>
      <c r="G139" s="112"/>
      <c r="H139" s="139"/>
      <c r="I139" s="67"/>
      <c r="J139" s="67"/>
      <c r="K139" s="57"/>
      <c r="L139" s="57"/>
      <c r="M139" s="68"/>
      <c r="N139" s="68"/>
      <c r="O139" s="68"/>
      <c r="P139" s="68"/>
      <c r="Q139" s="67"/>
      <c r="R139" s="6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</row>
    <row r="140" spans="2:28">
      <c r="B140" s="57"/>
      <c r="C140" s="66"/>
      <c r="D140" s="57"/>
      <c r="E140" s="67"/>
      <c r="F140" s="112"/>
      <c r="G140" s="112"/>
      <c r="H140" s="139"/>
      <c r="I140" s="67"/>
      <c r="J140" s="67"/>
      <c r="K140" s="57"/>
      <c r="L140" s="57"/>
      <c r="M140" s="68"/>
      <c r="N140" s="68"/>
      <c r="O140" s="68"/>
      <c r="P140" s="68"/>
      <c r="Q140" s="67"/>
      <c r="R140" s="6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</row>
    <row r="141" spans="2:28">
      <c r="B141" s="57"/>
      <c r="C141" s="66"/>
      <c r="D141" s="57"/>
      <c r="E141" s="67"/>
      <c r="F141" s="112"/>
      <c r="G141" s="112"/>
      <c r="H141" s="139"/>
      <c r="I141" s="67"/>
      <c r="J141" s="67"/>
      <c r="K141" s="57"/>
      <c r="L141" s="57"/>
      <c r="M141" s="68"/>
      <c r="N141" s="68"/>
      <c r="O141" s="68"/>
      <c r="P141" s="68"/>
      <c r="Q141" s="67"/>
      <c r="R141" s="6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</row>
    <row r="142" spans="2:28">
      <c r="B142" s="57"/>
      <c r="C142" s="66"/>
      <c r="D142" s="57"/>
      <c r="E142" s="67"/>
      <c r="F142" s="112"/>
      <c r="G142" s="112"/>
      <c r="H142" s="139"/>
      <c r="I142" s="67"/>
      <c r="J142" s="67"/>
      <c r="K142" s="57"/>
      <c r="L142" s="57"/>
      <c r="M142" s="68"/>
      <c r="N142" s="68"/>
      <c r="O142" s="68"/>
      <c r="P142" s="68"/>
      <c r="Q142" s="67"/>
      <c r="R142" s="6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</row>
    <row r="143" spans="2:28">
      <c r="B143" s="57"/>
      <c r="C143" s="66"/>
      <c r="D143" s="57"/>
      <c r="E143" s="67"/>
      <c r="F143" s="112"/>
      <c r="G143" s="112"/>
      <c r="H143" s="139"/>
      <c r="I143" s="67"/>
      <c r="J143" s="67"/>
      <c r="K143" s="57"/>
      <c r="L143" s="57"/>
      <c r="M143" s="68"/>
      <c r="N143" s="68"/>
      <c r="O143" s="68"/>
      <c r="P143" s="68"/>
      <c r="Q143" s="67"/>
      <c r="R143" s="6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</row>
    <row r="144" spans="2:28">
      <c r="B144" s="57"/>
      <c r="C144" s="66"/>
      <c r="D144" s="57"/>
      <c r="E144" s="67"/>
      <c r="F144" s="112"/>
      <c r="G144" s="112"/>
      <c r="H144" s="139"/>
      <c r="I144" s="67"/>
      <c r="J144" s="67"/>
      <c r="K144" s="57"/>
      <c r="L144" s="57"/>
      <c r="M144" s="68"/>
      <c r="N144" s="68"/>
      <c r="O144" s="68"/>
      <c r="P144" s="68"/>
      <c r="Q144" s="67"/>
      <c r="R144" s="6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</row>
    <row r="145" spans="2:28">
      <c r="B145" s="57"/>
      <c r="C145" s="66"/>
      <c r="D145" s="57"/>
      <c r="E145" s="67"/>
      <c r="F145" s="112"/>
      <c r="G145" s="112"/>
      <c r="H145" s="139"/>
      <c r="I145" s="67"/>
      <c r="J145" s="67"/>
      <c r="K145" s="57"/>
      <c r="L145" s="57"/>
      <c r="M145" s="68"/>
      <c r="N145" s="68"/>
      <c r="O145" s="68"/>
      <c r="P145" s="68"/>
      <c r="Q145" s="67"/>
      <c r="R145" s="6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</row>
    <row r="146" spans="2:28">
      <c r="B146" s="57"/>
      <c r="C146" s="66"/>
      <c r="D146" s="57"/>
      <c r="E146" s="67"/>
      <c r="F146" s="112"/>
      <c r="G146" s="112"/>
      <c r="H146" s="139"/>
      <c r="I146" s="67"/>
      <c r="J146" s="67"/>
      <c r="K146" s="57"/>
      <c r="L146" s="57"/>
      <c r="M146" s="68"/>
      <c r="N146" s="68"/>
      <c r="O146" s="68"/>
      <c r="P146" s="68"/>
      <c r="Q146" s="67"/>
      <c r="R146" s="6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</row>
    <row r="147" spans="2:28">
      <c r="B147" s="57"/>
      <c r="C147" s="66"/>
      <c r="D147" s="57"/>
      <c r="E147" s="67"/>
      <c r="F147" s="112"/>
      <c r="G147" s="112"/>
      <c r="H147" s="139"/>
      <c r="I147" s="67"/>
      <c r="J147" s="67"/>
      <c r="K147" s="57"/>
      <c r="L147" s="57"/>
      <c r="M147" s="68"/>
      <c r="N147" s="68"/>
      <c r="O147" s="68"/>
      <c r="P147" s="68"/>
      <c r="Q147" s="67"/>
      <c r="R147" s="6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</row>
    <row r="148" spans="2:28">
      <c r="B148" s="57"/>
      <c r="C148" s="66"/>
      <c r="D148" s="57"/>
      <c r="E148" s="67"/>
      <c r="F148" s="112"/>
      <c r="G148" s="112"/>
      <c r="H148" s="139"/>
      <c r="I148" s="67"/>
      <c r="J148" s="67"/>
      <c r="K148" s="57"/>
      <c r="L148" s="57"/>
      <c r="M148" s="68"/>
      <c r="N148" s="68"/>
      <c r="O148" s="68"/>
      <c r="P148" s="68"/>
      <c r="Q148" s="67"/>
      <c r="R148" s="6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</row>
    <row r="149" spans="2:28">
      <c r="B149" s="57"/>
      <c r="C149" s="66"/>
      <c r="D149" s="57"/>
      <c r="E149" s="67"/>
      <c r="F149" s="112"/>
      <c r="G149" s="112"/>
      <c r="H149" s="139"/>
      <c r="I149" s="67"/>
      <c r="J149" s="67"/>
      <c r="K149" s="57"/>
      <c r="L149" s="57"/>
      <c r="M149" s="68"/>
      <c r="N149" s="68"/>
      <c r="O149" s="68"/>
      <c r="P149" s="68"/>
      <c r="Q149" s="67"/>
      <c r="R149" s="6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</row>
    <row r="150" spans="2:28">
      <c r="B150" s="57"/>
      <c r="C150" s="66"/>
      <c r="D150" s="57"/>
      <c r="E150" s="67"/>
      <c r="F150" s="112"/>
      <c r="G150" s="112"/>
      <c r="H150" s="139"/>
      <c r="I150" s="67"/>
      <c r="J150" s="67"/>
      <c r="K150" s="57"/>
      <c r="L150" s="57"/>
      <c r="M150" s="68"/>
      <c r="N150" s="68"/>
      <c r="O150" s="68"/>
      <c r="P150" s="68"/>
      <c r="Q150" s="67"/>
      <c r="R150" s="6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</row>
    <row r="151" spans="2:28">
      <c r="B151" s="57"/>
      <c r="C151" s="66"/>
      <c r="D151" s="57"/>
      <c r="E151" s="67"/>
      <c r="F151" s="112"/>
      <c r="G151" s="112"/>
      <c r="H151" s="139"/>
      <c r="I151" s="67"/>
      <c r="J151" s="67"/>
      <c r="K151" s="57"/>
      <c r="L151" s="57"/>
      <c r="M151" s="68"/>
      <c r="N151" s="68"/>
      <c r="O151" s="68"/>
      <c r="P151" s="68"/>
      <c r="Q151" s="67"/>
      <c r="R151" s="6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</row>
    <row r="152" spans="2:28">
      <c r="B152" s="57"/>
      <c r="C152" s="66"/>
      <c r="D152" s="57"/>
      <c r="E152" s="67"/>
      <c r="F152" s="112"/>
      <c r="G152" s="112"/>
      <c r="H152" s="139"/>
      <c r="I152" s="67"/>
      <c r="J152" s="67"/>
      <c r="K152" s="57"/>
      <c r="L152" s="57"/>
      <c r="M152" s="68"/>
      <c r="N152" s="68"/>
      <c r="O152" s="68"/>
      <c r="P152" s="68"/>
      <c r="Q152" s="67"/>
      <c r="R152" s="6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</row>
    <row r="153" spans="2:28">
      <c r="B153" s="57"/>
      <c r="C153" s="66"/>
      <c r="D153" s="57"/>
      <c r="E153" s="67"/>
      <c r="F153" s="112"/>
      <c r="G153" s="112"/>
      <c r="H153" s="139"/>
      <c r="I153" s="67"/>
      <c r="J153" s="67"/>
      <c r="K153" s="57"/>
      <c r="L153" s="57"/>
      <c r="M153" s="68"/>
      <c r="N153" s="68"/>
      <c r="O153" s="68"/>
      <c r="P153" s="68"/>
      <c r="Q153" s="67"/>
      <c r="R153" s="6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</row>
    <row r="154" spans="2:28">
      <c r="B154" s="57"/>
      <c r="C154" s="66"/>
      <c r="D154" s="57"/>
      <c r="E154" s="67"/>
      <c r="F154" s="112"/>
      <c r="G154" s="112"/>
      <c r="H154" s="139"/>
      <c r="I154" s="67"/>
      <c r="J154" s="67"/>
      <c r="K154" s="57"/>
      <c r="L154" s="57"/>
      <c r="M154" s="68"/>
      <c r="N154" s="68"/>
      <c r="O154" s="68"/>
      <c r="P154" s="68"/>
      <c r="Q154" s="67"/>
      <c r="R154" s="6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</row>
    <row r="155" spans="2:28">
      <c r="B155" s="57"/>
      <c r="C155" s="66"/>
      <c r="D155" s="57"/>
      <c r="E155" s="67"/>
      <c r="F155" s="112"/>
      <c r="G155" s="112"/>
      <c r="H155" s="139"/>
      <c r="I155" s="67"/>
      <c r="J155" s="67"/>
      <c r="K155" s="57"/>
      <c r="L155" s="57"/>
      <c r="M155" s="68"/>
      <c r="N155" s="68"/>
      <c r="O155" s="68"/>
      <c r="P155" s="68"/>
      <c r="Q155" s="67"/>
      <c r="R155" s="6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</row>
    <row r="156" spans="2:28">
      <c r="B156" s="57"/>
      <c r="C156" s="66"/>
      <c r="D156" s="57"/>
      <c r="E156" s="67"/>
      <c r="F156" s="112"/>
      <c r="G156" s="112"/>
      <c r="H156" s="139"/>
      <c r="I156" s="67"/>
      <c r="J156" s="67"/>
      <c r="K156" s="57"/>
      <c r="L156" s="57"/>
      <c r="M156" s="68"/>
      <c r="N156" s="68"/>
      <c r="O156" s="68"/>
      <c r="P156" s="68"/>
      <c r="Q156" s="67"/>
      <c r="R156" s="6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</row>
    <row r="157" spans="2:28">
      <c r="B157" s="57"/>
      <c r="C157" s="66"/>
      <c r="D157" s="57"/>
      <c r="E157" s="67"/>
      <c r="F157" s="112"/>
      <c r="G157" s="112"/>
      <c r="H157" s="139"/>
      <c r="I157" s="67"/>
      <c r="J157" s="67"/>
      <c r="K157" s="57"/>
      <c r="L157" s="57"/>
      <c r="M157" s="68"/>
      <c r="N157" s="68"/>
      <c r="O157" s="68"/>
      <c r="P157" s="68"/>
      <c r="Q157" s="67"/>
      <c r="R157" s="6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</row>
    <row r="158" spans="2:28">
      <c r="B158" s="57"/>
      <c r="C158" s="66"/>
      <c r="D158" s="57"/>
      <c r="E158" s="67"/>
      <c r="F158" s="112"/>
      <c r="G158" s="112"/>
      <c r="H158" s="139"/>
      <c r="I158" s="67"/>
      <c r="J158" s="67"/>
      <c r="K158" s="57"/>
      <c r="L158" s="57"/>
      <c r="M158" s="68"/>
      <c r="N158" s="68"/>
      <c r="O158" s="68"/>
      <c r="P158" s="68"/>
      <c r="Q158" s="67"/>
      <c r="R158" s="6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</row>
    <row r="159" spans="2:28">
      <c r="B159" s="57"/>
      <c r="C159" s="66"/>
      <c r="D159" s="57"/>
      <c r="E159" s="67"/>
      <c r="F159" s="112"/>
      <c r="G159" s="112"/>
      <c r="H159" s="139"/>
      <c r="I159" s="67"/>
      <c r="J159" s="67"/>
      <c r="K159" s="57"/>
      <c r="L159" s="57"/>
      <c r="M159" s="68"/>
      <c r="N159" s="68"/>
      <c r="O159" s="68"/>
      <c r="P159" s="68"/>
      <c r="Q159" s="67"/>
      <c r="R159" s="6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</row>
    <row r="160" spans="2:28">
      <c r="B160" s="57"/>
      <c r="C160" s="66"/>
      <c r="D160" s="57"/>
      <c r="E160" s="67"/>
      <c r="F160" s="112"/>
      <c r="G160" s="112"/>
      <c r="H160" s="139"/>
      <c r="I160" s="67"/>
      <c r="J160" s="67"/>
      <c r="K160" s="57"/>
      <c r="L160" s="57"/>
      <c r="M160" s="68"/>
      <c r="N160" s="68"/>
      <c r="O160" s="68"/>
      <c r="P160" s="68"/>
      <c r="Q160" s="67"/>
      <c r="R160" s="6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</row>
    <row r="161" spans="2:28">
      <c r="B161" s="57"/>
      <c r="C161" s="66"/>
      <c r="D161" s="57"/>
      <c r="E161" s="67"/>
      <c r="F161" s="112"/>
      <c r="G161" s="112"/>
      <c r="H161" s="139"/>
      <c r="I161" s="67"/>
      <c r="J161" s="67"/>
      <c r="K161" s="57"/>
      <c r="L161" s="57"/>
      <c r="M161" s="68"/>
      <c r="N161" s="68"/>
      <c r="O161" s="68"/>
      <c r="P161" s="68"/>
      <c r="Q161" s="67"/>
      <c r="R161" s="6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</row>
    <row r="162" spans="2:28">
      <c r="B162" s="57"/>
      <c r="C162" s="66"/>
      <c r="D162" s="57"/>
      <c r="E162" s="67"/>
      <c r="F162" s="112"/>
      <c r="G162" s="112"/>
      <c r="H162" s="139"/>
      <c r="I162" s="67"/>
      <c r="J162" s="67"/>
      <c r="K162" s="57"/>
      <c r="L162" s="57"/>
      <c r="M162" s="68"/>
      <c r="N162" s="68"/>
      <c r="O162" s="68"/>
      <c r="P162" s="68"/>
      <c r="Q162" s="67"/>
      <c r="R162" s="6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</row>
    <row r="163" spans="2:28">
      <c r="B163" s="57"/>
      <c r="C163" s="66"/>
      <c r="D163" s="57"/>
      <c r="E163" s="67"/>
      <c r="F163" s="112"/>
      <c r="G163" s="112"/>
      <c r="H163" s="139"/>
      <c r="I163" s="67"/>
      <c r="J163" s="67"/>
      <c r="K163" s="57"/>
      <c r="L163" s="57"/>
      <c r="M163" s="68"/>
      <c r="N163" s="68"/>
      <c r="O163" s="68"/>
      <c r="P163" s="68"/>
      <c r="Q163" s="67"/>
      <c r="R163" s="6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</row>
    <row r="164" spans="2:28">
      <c r="B164" s="57"/>
      <c r="C164" s="66"/>
      <c r="D164" s="57"/>
      <c r="E164" s="67"/>
      <c r="F164" s="112"/>
      <c r="G164" s="112"/>
      <c r="H164" s="139"/>
      <c r="I164" s="67"/>
      <c r="J164" s="67"/>
      <c r="K164" s="57"/>
      <c r="L164" s="57"/>
      <c r="M164" s="68"/>
      <c r="N164" s="68"/>
      <c r="O164" s="68"/>
      <c r="P164" s="68"/>
      <c r="Q164" s="67"/>
      <c r="R164" s="6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</row>
    <row r="165" spans="2:28">
      <c r="B165" s="57"/>
      <c r="C165" s="66"/>
      <c r="D165" s="57"/>
      <c r="E165" s="67"/>
      <c r="F165" s="112"/>
      <c r="G165" s="112"/>
      <c r="H165" s="139"/>
      <c r="I165" s="67"/>
      <c r="J165" s="67"/>
      <c r="K165" s="57"/>
      <c r="L165" s="57"/>
      <c r="M165" s="68"/>
      <c r="N165" s="68"/>
      <c r="O165" s="68"/>
      <c r="P165" s="68"/>
      <c r="Q165" s="67"/>
      <c r="R165" s="6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</row>
    <row r="166" spans="2:28">
      <c r="B166" s="57"/>
      <c r="C166" s="66"/>
      <c r="D166" s="57"/>
      <c r="E166" s="67"/>
      <c r="F166" s="112"/>
      <c r="G166" s="112"/>
      <c r="H166" s="139"/>
      <c r="I166" s="67"/>
      <c r="J166" s="67"/>
      <c r="K166" s="57"/>
      <c r="L166" s="57"/>
      <c r="M166" s="68"/>
      <c r="N166" s="68"/>
      <c r="O166" s="68"/>
      <c r="P166" s="68"/>
      <c r="Q166" s="67"/>
      <c r="R166" s="6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</row>
    <row r="167" spans="2:28">
      <c r="B167" s="57"/>
      <c r="C167" s="66"/>
      <c r="D167" s="57"/>
      <c r="E167" s="67"/>
      <c r="F167" s="112"/>
      <c r="G167" s="112"/>
      <c r="H167" s="139"/>
      <c r="I167" s="67"/>
      <c r="J167" s="67"/>
      <c r="K167" s="57"/>
      <c r="L167" s="57"/>
      <c r="M167" s="68"/>
      <c r="N167" s="68"/>
      <c r="O167" s="68"/>
      <c r="P167" s="68"/>
      <c r="Q167" s="67"/>
      <c r="R167" s="6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</row>
    <row r="168" spans="2:28">
      <c r="B168" s="57"/>
      <c r="C168" s="66"/>
      <c r="D168" s="57"/>
      <c r="E168" s="67"/>
      <c r="F168" s="112"/>
      <c r="G168" s="112"/>
      <c r="H168" s="139"/>
      <c r="I168" s="67"/>
      <c r="J168" s="67"/>
      <c r="K168" s="57"/>
      <c r="L168" s="57"/>
      <c r="M168" s="68"/>
      <c r="N168" s="68"/>
      <c r="O168" s="68"/>
      <c r="P168" s="68"/>
      <c r="Q168" s="67"/>
      <c r="R168" s="6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</row>
    <row r="169" spans="2:28">
      <c r="B169" s="57"/>
      <c r="C169" s="66"/>
      <c r="D169" s="57"/>
      <c r="E169" s="67"/>
      <c r="F169" s="112"/>
      <c r="G169" s="112"/>
      <c r="H169" s="139"/>
      <c r="I169" s="67"/>
      <c r="J169" s="67"/>
      <c r="K169" s="57"/>
      <c r="L169" s="57"/>
      <c r="M169" s="68"/>
      <c r="N169" s="68"/>
      <c r="O169" s="68"/>
      <c r="P169" s="68"/>
      <c r="Q169" s="67"/>
      <c r="R169" s="6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</row>
    <row r="170" spans="2:28">
      <c r="B170" s="57"/>
      <c r="C170" s="66"/>
      <c r="D170" s="57"/>
      <c r="E170" s="67"/>
      <c r="F170" s="112"/>
      <c r="G170" s="112"/>
      <c r="H170" s="139"/>
      <c r="I170" s="67"/>
      <c r="J170" s="67"/>
      <c r="K170" s="57"/>
      <c r="L170" s="57"/>
      <c r="M170" s="68"/>
      <c r="N170" s="68"/>
      <c r="O170" s="68"/>
      <c r="P170" s="68"/>
      <c r="Q170" s="67"/>
      <c r="R170" s="6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</row>
    <row r="171" spans="2:28">
      <c r="B171" s="57"/>
      <c r="C171" s="66"/>
      <c r="D171" s="57"/>
      <c r="E171" s="67"/>
      <c r="F171" s="112"/>
      <c r="G171" s="112"/>
      <c r="H171" s="139"/>
      <c r="I171" s="67"/>
      <c r="J171" s="67"/>
      <c r="K171" s="57"/>
      <c r="L171" s="57"/>
      <c r="M171" s="68"/>
      <c r="N171" s="68"/>
      <c r="O171" s="68"/>
      <c r="P171" s="68"/>
      <c r="Q171" s="67"/>
      <c r="R171" s="6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</row>
  </sheetData>
  <mergeCells count="6">
    <mergeCell ref="A1:S1"/>
    <mergeCell ref="A2:Q2"/>
    <mergeCell ref="C4:E4"/>
    <mergeCell ref="F4:H4"/>
    <mergeCell ref="K4:M4"/>
    <mergeCell ref="N4:P4"/>
  </mergeCells>
  <pageMargins left="0.70866141732283472" right="0.70866141732283472" top="0.74803149606299213" bottom="0.74803149606299213" header="0.31496062992125984" footer="0.31496062992125984"/>
  <pageSetup paperSize="8" scale="62" orientation="landscape" horizontalDpi="300" verticalDpi="300" r:id="rId1"/>
  <rowBreaks count="1" manualBreakCount="1">
    <brk id="74" max="12" man="1"/>
  </rowBreaks>
  <colBreaks count="1" manualBreakCount="1">
    <brk id="18" max="1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5</vt:i4>
      </vt:variant>
    </vt:vector>
  </HeadingPairs>
  <TitlesOfParts>
    <vt:vector size="8" baseType="lpstr">
      <vt:lpstr>I.Kiemelt rovatrend</vt:lpstr>
      <vt:lpstr>1.Bevételek</vt:lpstr>
      <vt:lpstr>2.Kiadások</vt:lpstr>
      <vt:lpstr>'1.Bevételek'!Nyomtatási_cím</vt:lpstr>
      <vt:lpstr>'2.Kiadások'!Nyomtatási_cím</vt:lpstr>
      <vt:lpstr>'1.Bevételek'!Nyomtatási_terület</vt:lpstr>
      <vt:lpstr>'2.Kiadások'!Nyomtatási_terület</vt:lpstr>
      <vt:lpstr>'I.Kiemelt rovatrend'!Nyomtatási_terület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Lívi</cp:lastModifiedBy>
  <cp:lastPrinted>2017-03-02T12:48:57Z</cp:lastPrinted>
  <dcterms:created xsi:type="dcterms:W3CDTF">2014-01-03T21:48:14Z</dcterms:created>
  <dcterms:modified xsi:type="dcterms:W3CDTF">2017-12-21T10:01:07Z</dcterms:modified>
</cp:coreProperties>
</file>