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960" windowWidth="20730" windowHeight="991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Tartalék" sheetId="8" r:id="rId8"/>
    <sheet name="Felhalm. kiad.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r:id="rId15"/>
  </sheets>
  <definedNames/>
  <calcPr fullCalcOnLoad="1"/>
</workbook>
</file>

<file path=xl/sharedStrings.xml><?xml version="1.0" encoding="utf-8"?>
<sst xmlns="http://schemas.openxmlformats.org/spreadsheetml/2006/main" count="750" uniqueCount="448">
  <si>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</si>
  <si>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</si>
  <si>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</si>
  <si>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</si>
  <si>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</si>
  <si>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</si>
  <si>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</si>
  <si>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</si>
  <si>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</si>
  <si>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</si>
  <si>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</si>
  <si>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</si>
  <si>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</si>
  <si>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</si>
  <si>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</si>
  <si>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</si>
  <si>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</si>
  <si>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</si>
  <si>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</si>
  <si>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</si>
  <si>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</si>
  <si>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</si>
  <si>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</si>
  <si>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</si>
  <si>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</si>
  <si>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</si>
  <si>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</si>
  <si>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</si>
  <si>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</si>
  <si>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</si>
  <si>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</si>
  <si>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</si>
  <si>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</si>
  <si>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</si>
  <si>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</si>
  <si>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</si>
  <si>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</si>
  <si>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</si>
  <si>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</si>
  <si>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</si>
  <si>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</si>
  <si>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</si>
  <si>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</si>
  <si>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</si>
  <si>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</si>
  <si>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</si>
  <si>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</si>
  <si>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</si>
  <si>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</si>
  <si>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</si>
  <si>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</si>
  <si>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</si>
  <si>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</si>
  <si>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</si>
  <si>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</si>
  <si>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</si>
  <si>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</si>
  <si>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</si>
  <si>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</si>
  <si>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</si>
  <si>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</si>
  <si>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</si>
  <si>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</si>
  <si>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</si>
  <si>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</si>
  <si>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</si>
  <si>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</si>
  <si>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</si>
  <si>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</si>
  <si>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</si>
  <si>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</si>
  <si>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</si>
  <si>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</si>
  <si>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</si>
  <si>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</si>
  <si>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</si>
  <si>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</si>
  <si>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</si>
  <si>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</si>
  <si>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</si>
  <si>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</si>
  <si>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</si>
  <si>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</si>
  <si>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</si>
  <si>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</si>
  <si>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</si>
  <si>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</si>
  <si>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</si>
  <si>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</si>
  <si>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</si>
  <si>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</si>
  <si>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</si>
  <si>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</si>
  <si>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</si>
  <si>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</si>
  <si>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</si>
  <si>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</si>
  <si>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</si>
  <si>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</si>
  <si>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</si>
  <si>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</si>
  <si>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</si>
  <si>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</si>
  <si>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</si>
  <si>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</si>
  <si>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</si>
  <si>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</si>
  <si>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</si>
  <si>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</si>
  <si>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</si>
  <si>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</si>
  <si>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</si>
  <si>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</si>
  <si>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</si>
  <si>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</si>
  <si>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</si>
  <si>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</si>
  <si>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</si>
  <si>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</si>
  <si>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</si>
  <si>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Működési céltartalék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</si>
  <si>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</si>
  <si>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</si>
  <si>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</si>
  <si>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</si>
  <si>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</si>
  <si>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</si>
  <si>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</si>
  <si>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</si>
  <si>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</si>
  <si>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</si>
  <si>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</si>
  <si>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</si>
  <si>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</si>
  <si>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</si>
  <si>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</si>
  <si>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</si>
  <si>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</si>
  <si>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</si>
  <si>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</si>
  <si>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</si>
  <si>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3 fő</t>
  </si>
  <si>
    <t>Lakossági hozzájárulással megvalósított útépítés,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</si>
  <si>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</si>
  <si>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</si>
  <si>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</si>
  <si>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</si>
  <si>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</si>
  <si>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</si>
  <si>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</si>
  <si>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</si>
  <si>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</si>
  <si>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</si>
  <si>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</si>
  <si>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</si>
  <si>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</si>
  <si>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</si>
  <si>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</si>
  <si>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</si>
  <si>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</si>
  <si>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</si>
  <si>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</si>
  <si>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</si>
  <si>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</si>
  <si>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</si>
  <si>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</si>
  <si>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</si>
  <si>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</si>
  <si>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</si>
  <si>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</si>
  <si>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</si>
  <si>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</si>
  <si>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      Tárgyi eszköz beszerzés</t>
  </si>
  <si>
    <t xml:space="preserve">     Tárgyi eszközök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</si>
  <si>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</si>
  <si>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</si>
  <si>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</si>
  <si>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   Magyar Máltai Szeretetszolgálat Egyesület - nappali hajlékt.ell.</t>
  </si>
  <si>
    <t>Vagyonvédelmi és Bűnmegelőzési Alapítvány - átállási költségekre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</si>
  <si>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</si>
  <si>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</si>
  <si>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</si>
  <si>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</si>
  <si>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</si>
  <si>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</si>
  <si>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</si>
  <si>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>AZ ÖNKORMÁNYZAT 2017. ÉVI BEVÉTELI ELŐIRÁNYZATAI</t>
  </si>
  <si>
    <t>AZ ÖNKORMÁNYZAT 2017. ÉVI KIADÁSI ELŐIRÁNYZATAI</t>
  </si>
  <si>
    <t>2017. ÉVI FELHALMOZÁSI BEVÉTELEK RÉSZLETEZÉSE</t>
  </si>
  <si>
    <t>2017. ÉVI FELÚJÍTÁSOK ÉS FELHALMOZÁSOK FELADATONKÉNT</t>
  </si>
  <si>
    <t>2017. ÉVI KÖLTSÉGVETÉSE</t>
  </si>
  <si>
    <t xml:space="preserve"> 2017. ÉVI KÖLTSÉGVETÉSE</t>
  </si>
  <si>
    <t>VÁROSGONDNOKSÁG 2017. ÉVI KÖLTSÉGVETÉSE</t>
  </si>
  <si>
    <t>VÁROSI ÓVODÁK ÉS BÖLCSŐDE 2017. ÉVI KÖLTSÉGVETÉSE</t>
  </si>
  <si>
    <t>Fundamenta és LTP hátralékból származó befizetések</t>
  </si>
  <si>
    <t xml:space="preserve">           Kamerarendszer kiépítése (AJMK)</t>
  </si>
  <si>
    <t xml:space="preserve">           Térmikrofonok, mikroportok beszerzése</t>
  </si>
  <si>
    <t xml:space="preserve">           Könyv, folyóirat beszerzés</t>
  </si>
  <si>
    <t xml:space="preserve">        Iparterület fejlesztése</t>
  </si>
  <si>
    <t>Csónaktároló építése - I. Holt-Tisza</t>
  </si>
  <si>
    <t>Járda építés közmunka keretében - Kossuth u. (Könyvtártól a Templom térig)</t>
  </si>
  <si>
    <t>Tűzoltóság tetőtér beépítése</t>
  </si>
  <si>
    <t>Tárgyi eszköz beszerzések</t>
  </si>
  <si>
    <t>Régi varroda külső energetikai felújítása</t>
  </si>
  <si>
    <t>Temetőben lévő járda felújítása</t>
  </si>
  <si>
    <t>Óbögi Iskola - életveszély elhárításának költsége</t>
  </si>
  <si>
    <t>Bácsvíz Zrt. - bérleti díj terhére végzett felújítások</t>
  </si>
  <si>
    <t>Volt TSZ kp. Régi épületében helyiségek kialakítása a Polgárőrség részére</t>
  </si>
  <si>
    <t>Szent Imre tér 2. alatti bérlakásépítés</t>
  </si>
  <si>
    <t>Külterületi helyi közutak fejlesztése, önkormányzati utak kezeléséhez, állapotjavításához, karbantartásához szükséges erő-munkagépek beszerzése</t>
  </si>
  <si>
    <t>Külterületi helyi közutak fejlesztése, önkormányzati utak kezeléséhez, állapotjavításához, karbantartásához szükséges erő-munkagépek beszerzése - VP6-7.2.1-7.4.1.2-16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</si>
  <si>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</si>
  <si>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</si>
  <si>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Aktív turisztikai hálózatok infrastruktúrájának fejlesztése -Vizitúra megállóhely</t>
  </si>
  <si>
    <t>Aktív turisztikai hálózatok infrastruktúrájának fejlesztése -Vizitúra megállóhely GINOP 7.1.2-15-2016-00002</t>
  </si>
  <si>
    <t>VSE pályázati önerő - Sportcsarnok pályázat saját erő</t>
  </si>
  <si>
    <t>Naperőmű pályázat előkészítése</t>
  </si>
  <si>
    <t xml:space="preserve">                                     - Sportliget III. ütem saját erő</t>
  </si>
  <si>
    <t xml:space="preserve">           Informatikai fejlesztés</t>
  </si>
  <si>
    <t xml:space="preserve">     Kisteherautó vásárlása</t>
  </si>
  <si>
    <t xml:space="preserve">     Informatikai fejlesztés</t>
  </si>
  <si>
    <t>K502. Elvonások és befizetések</t>
  </si>
  <si>
    <t xml:space="preserve">              holter, multif.nyomtató, fogorvosi eszközök)</t>
  </si>
  <si>
    <t xml:space="preserve">             (pl. fénymásoló, súrológép, diktafon stb.)</t>
  </si>
  <si>
    <t xml:space="preserve">Erdőtelepítés Kerekdombon </t>
  </si>
  <si>
    <t xml:space="preserve"> - Házi segítségnyújtás, jelzőrendszeres hsg települési hj.</t>
  </si>
  <si>
    <t>70 fő</t>
  </si>
  <si>
    <t xml:space="preserve">K86. Felhalmozási célú visszatérítendő kölcsönök nyújtása áh.kívülre </t>
  </si>
  <si>
    <t xml:space="preserve">        Hiányzó 1km-es kerékpárút építése a központban, meglévőek felújítása</t>
  </si>
  <si>
    <t>Komposztáló és átrakó pályázat előkészítése</t>
  </si>
  <si>
    <t xml:space="preserve">        Hiányzó 1km-es kerékpárút megépítése a központban, meglévőek felújítása</t>
  </si>
  <si>
    <t>Lift beszerzése, tűzmentes tér kiépítése az Egészségügyi Központban</t>
  </si>
  <si>
    <t>Önkormányzati feladatellátást szolgáló fejlesztések támogatása - Béke úti óvoda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</si>
  <si>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</si>
  <si>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</si>
  <si>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</si>
  <si>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</si>
  <si>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</si>
  <si>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</si>
  <si>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</si>
  <si>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</si>
  <si>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</si>
  <si>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</si>
  <si>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 xml:space="preserve">        Turisztikai fejlesztés - Holt-Tisza mellé kilátó, sétány, közvilágítás kiépítése, kisvasút felújítása, mozdonyszín építés, pályahosszabbítás</t>
  </si>
  <si>
    <t>Holt-Tisza - elektromos kábel lefektet. külső közművek (víz, gáz, villany, szennyv., út)  ellátása az elnyert projektekhez - Gyógyhely, Kosárlabda csarnok, Sportliget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</si>
  <si>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</si>
  <si>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</si>
  <si>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Vizes élőhelyek rehabilitációja és természetvédelmi kezelése a Közép-Tisza mentén, Holt-Tisza III-IV rekonstrukció (konz.-ban) - KEHOP -4.1.0-15-2016-00069</t>
  </si>
  <si>
    <t>Közép-és Kelet Magyarországi szennyvíz elvezetési és-kezelési fejlesztés 2., Tiszabög Kerekdomb csatorna(konzorciumban) KEHOP 2.2.1</t>
  </si>
  <si>
    <t xml:space="preserve">       Turisztikai fejlesztés - Holt-Tisza mellé kilátó, sétány, közvilágítás kiépítése, kisvasút felújítása, mozdonyszín építés, pályahosszabbítás</t>
  </si>
  <si>
    <t xml:space="preserve">           Egyéb tárgyi eszközök beszerzése (24 órás                  </t>
  </si>
  <si>
    <t>05. hrsz-ú ingatlan vásárlása (szabadstrand)</t>
  </si>
  <si>
    <t>Kiadás</t>
  </si>
  <si>
    <t>Közhatalmi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</si>
  <si>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</si>
  <si>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</si>
  <si>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</si>
  <si>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</si>
  <si>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   Móricz Zs.Okt.Int. Alsó tagozat épületének energetikai fejlesztése</t>
  </si>
  <si>
    <t xml:space="preserve">        Móricz Zs.Okt.Int. Gimnázium és Felső tagozat épületének energetikai fejl.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</si>
  <si>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</si>
  <si>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</si>
  <si>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</si>
  <si>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</si>
  <si>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</si>
  <si>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</si>
  <si>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Városi Óvodák és Bölcsőde</t>
  </si>
  <si>
    <t>Egyesített Szociális Intézmény és Egészségügyi Központ</t>
  </si>
  <si>
    <t xml:space="preserve">INTÉZMÉNYEK 2017. ÉVI ENGEDÉLYEZETT ÁTLAGLÉTSZÁMA 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</si>
  <si>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</si>
  <si>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</si>
  <si>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</si>
  <si>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</si>
  <si>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</si>
  <si>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Multicar M30 fumo vásárlása</t>
  </si>
  <si>
    <t xml:space="preserve">           Kárpátaljai magyar települések támogatása</t>
  </si>
  <si>
    <t xml:space="preserve">           Kincsem part felújításának támogatása</t>
  </si>
  <si>
    <t xml:space="preserve">           Tornaterem üzemeltet. pénzeszk.átadás</t>
  </si>
  <si>
    <t xml:space="preserve">           Különféle önszerv.egyesületek támogatása </t>
  </si>
  <si>
    <t xml:space="preserve">           Alapítványok támogatása</t>
  </si>
  <si>
    <t xml:space="preserve">           Szennyvízcsatorna II. ütemmel kapcs.kiadások</t>
  </si>
  <si>
    <t>Tiszabögi nyári gát helyreállítása (munkadíj+egyéb költségek)</t>
  </si>
  <si>
    <t>Játszószerek vásárlása</t>
  </si>
  <si>
    <t xml:space="preserve">            Kombi gőzpároló </t>
  </si>
  <si>
    <t xml:space="preserve"> - Közfoglalkoztatottak támogatása</t>
  </si>
  <si>
    <t>B355. Egyéb áruhasználati és szolgáltatási adók (tart.ut.id.forg.adó, jöved.a)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</si>
  <si>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</si>
  <si>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</si>
  <si>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</si>
  <si>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</si>
  <si>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</si>
  <si>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</si>
  <si>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</si>
  <si>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</si>
  <si>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</si>
  <si>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</si>
  <si>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</si>
  <si>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</si>
  <si>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</si>
  <si>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</si>
  <si>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Kompenzáció</t>
  </si>
  <si>
    <t>Intézményfinanszírozás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</si>
  <si>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</si>
  <si>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</si>
  <si>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</si>
  <si>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</si>
  <si>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</si>
  <si>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</si>
  <si>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</si>
  <si>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</si>
  <si>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</si>
  <si>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</si>
  <si>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</si>
  <si>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</si>
  <si>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</si>
  <si>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</si>
  <si>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</si>
  <si>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</si>
  <si>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</si>
  <si>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</si>
  <si>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</si>
  <si>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</si>
  <si>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</si>
  <si>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</si>
  <si>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</si>
  <si>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</si>
  <si>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</si>
  <si>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2017. ÉVI KIADÁSI ELŐIRÁNYZATOK INTÉZMÉNYENKÉNT</t>
  </si>
  <si>
    <t>K48. Egyéb nem intézményi ellátások</t>
  </si>
  <si>
    <t xml:space="preserve">                5. Studium Locale Alapítvány</t>
  </si>
  <si>
    <t xml:space="preserve">                6. Négy Megye Szakképzésért Alapítvány</t>
  </si>
  <si>
    <t xml:space="preserve">     Ágaprító vásárlása</t>
  </si>
  <si>
    <t>2017. ÉVI TARTALÉKOK</t>
  </si>
  <si>
    <t>Feladat megnevezése</t>
  </si>
  <si>
    <t xml:space="preserve">Önkormányzat működtetésével kapcsolatos  kiadások </t>
  </si>
  <si>
    <t>Intézményi karbantartási feladatok</t>
  </si>
  <si>
    <t xml:space="preserve">Általános tartalék </t>
  </si>
  <si>
    <t>Módosított ei.</t>
  </si>
  <si>
    <t>K914. ÁH-n belüli megelőlegezések visszafizetése</t>
  </si>
  <si>
    <t>Városi Óvodák és Bölcsőde *</t>
  </si>
  <si>
    <t>Arany János Művelődési Központ és Városi Könyvtár **</t>
  </si>
  <si>
    <t>** GINOP-2.2.1-14-2015-0001 Ifjúsági Garancia munkaerőpiaci program  megvalósítási idejére plusz 1 fő (2017.03.01-2018.05.31.)</t>
  </si>
  <si>
    <t xml:space="preserve">POLGÁRMESTERI HIVATAL  2017. ÉVI KÖLTSÉGVETÉSE                                                         </t>
  </si>
  <si>
    <t xml:space="preserve">               Rendszeres gyermekvédelmi kedv.kieg.</t>
  </si>
  <si>
    <t>2277. hrsz-ú lakóház vásárlása</t>
  </si>
  <si>
    <t>5656. hrsz-ú épület vásárlása (üdülőterület)</t>
  </si>
  <si>
    <t>Közvilágítás korszerűsítése</t>
  </si>
  <si>
    <t>2016. évi maradvány</t>
  </si>
  <si>
    <t>K84. Egyéb felhalmozási célú támogatások áh.belülre</t>
  </si>
  <si>
    <t xml:space="preserve">                7. Hétszínvirág Tiszakécske Város Óvodáiért Alapítvány</t>
  </si>
  <si>
    <t>Holt-Tisza melletti ingatlanok vásárlása</t>
  </si>
  <si>
    <t>Arany János Művelődési Központ udvarának felújítása</t>
  </si>
  <si>
    <t>Tekepálya fűtésének felújítása</t>
  </si>
  <si>
    <t>Ókécskei utak felújítása</t>
  </si>
  <si>
    <t>Közvilágítás kiépítése (Mátyás K. u., Kerekdombi kerékpárút)</t>
  </si>
  <si>
    <t>Magyar Közút vendégházak megvásárlása</t>
  </si>
  <si>
    <t>Csapadékcsatornák tisztítása, járdaépítés - Szolnoki út</t>
  </si>
  <si>
    <t xml:space="preserve">Informatikai beszerzések </t>
  </si>
  <si>
    <t xml:space="preserve">         2016. évi maradványból</t>
  </si>
  <si>
    <t xml:space="preserve">           2016. évi maradványból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</si>
  <si>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</si>
  <si>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</si>
  <si>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</si>
  <si>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     Közművelődési érd.növelő támogatás saját erő</t>
  </si>
  <si>
    <t>ÁH-n belüli megelőlegezés visszafizetés</t>
  </si>
  <si>
    <t xml:space="preserve">      B411. Egyéb működési bevételek</t>
  </si>
  <si>
    <t xml:space="preserve">     K5. Elvonások és befizetések</t>
  </si>
  <si>
    <t>Bölcsődei pótlék</t>
  </si>
  <si>
    <t>Kulturális illetménypótlék</t>
  </si>
  <si>
    <t xml:space="preserve"> Tiszakécske Város Önk. ASP központhoz való csatlakozása </t>
  </si>
  <si>
    <t xml:space="preserve">                8. Pro Homine Alapítvány támogatása</t>
  </si>
  <si>
    <t xml:space="preserve">Kossuht utcai ingatlan vásárlása </t>
  </si>
  <si>
    <t xml:space="preserve">        Szociális és gyámügyi hivatal épületének energetikai korszerűsítése </t>
  </si>
  <si>
    <t xml:space="preserve">        Eltrő tantervű tagozat épületének energetikai korszesrűsítése</t>
  </si>
  <si>
    <t xml:space="preserve">        Móricz Zs. Okt.Int. épületének energetikai korszerűsítése</t>
  </si>
  <si>
    <t xml:space="preserve">        Zeneiskola épületének energetikai korszerűsítése </t>
  </si>
  <si>
    <t xml:space="preserve">Gépjármű vásárlása, mely átadásra kerül a Támogató Szolgálat részére </t>
  </si>
  <si>
    <t xml:space="preserve">            Autmentor 2016/6 pályázat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</si>
  <si>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</si>
  <si>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</si>
  <si>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</si>
  <si>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</si>
  <si>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 xml:space="preserve"> -  Tiszakécske Város Önk. ASP központhoz való csatlakozása </t>
  </si>
  <si>
    <t>* nyugdíjazás miatti létszámkiesésből adódóan ideiglenes létszámemelés, valamint helyettesítésből adódó létszámemelés 2017.10.02-12.07-ig</t>
  </si>
  <si>
    <t>Közfoglalkoztatás eszközbeszerés</t>
  </si>
  <si>
    <t xml:space="preserve">            Főzőüstök beszerzése</t>
  </si>
  <si>
    <t>13/2017.(IX.28.) sz.rendelet</t>
  </si>
  <si>
    <t>2017. november 30-i ülésre</t>
  </si>
  <si>
    <t xml:space="preserve">Módosított előirányzat </t>
  </si>
  <si>
    <t>13/2017. (IX.28.) sz.rendelet</t>
  </si>
  <si>
    <t>13/2017. (IX.28.) sz.r.</t>
  </si>
  <si>
    <t>144.sz.hat. VSE Kézilabda szakosztály pályázat önrész</t>
  </si>
  <si>
    <t>152.sz.hat. 828/1/A hrsz.ingatlan vásárlása (piactér)</t>
  </si>
  <si>
    <t>155.sz.hat. VW Caddy vásárlása</t>
  </si>
  <si>
    <t>156.sz.hat. Tiszakécske, Vásár u. 4.szám alatti ingatlan vásárlása</t>
  </si>
  <si>
    <t>162.sz.PVB Védőnői program fedezete</t>
  </si>
  <si>
    <t>164.sz.PVB Szociális kölcsön pótelőirányzata</t>
  </si>
  <si>
    <t>166.sz.PVB Városi Óvodák és Bölcsőde részére fénymásoló beszerzés pótelőirányzata</t>
  </si>
  <si>
    <t>Szociális ágazati pótlék</t>
  </si>
  <si>
    <t>Kiegészítő támog. Óvodaped.minősítéséből adódó többletkiadásokhoz</t>
  </si>
  <si>
    <t>AJMK Közműv.érd.növ.támogatás</t>
  </si>
  <si>
    <t>Könyvtári érd.növ.támogatás</t>
  </si>
  <si>
    <t>Jelzőrendsz.hsg támog.pótei.</t>
  </si>
  <si>
    <t>Felhalmozási bevétel pótei.</t>
  </si>
  <si>
    <t>EFOP - Humán kapacitások fejlesztése térségi szemléletben</t>
  </si>
  <si>
    <t>EFOP - Humán szolgáltatások fejlesztése térségi szemléletben</t>
  </si>
  <si>
    <t>TOP - Bölcsődei fejlesztések Bács-Kiskun Megyében</t>
  </si>
  <si>
    <t>TOP - Helyi foglalkoztatási együttműködés megvalósítása a Tiszakécskei és a Kecskeméti Járásban</t>
  </si>
  <si>
    <t>TOP - Tiszakécskei HKFS megvalósítása</t>
  </si>
  <si>
    <t>Védőnői program fedezete</t>
  </si>
  <si>
    <t>Pótei.korrekció</t>
  </si>
  <si>
    <t>Fénymásoló beszerzése</t>
  </si>
  <si>
    <t>Közműv.érd.növ.támogatás</t>
  </si>
  <si>
    <t>VW Caddy vásárlás</t>
  </si>
  <si>
    <t>Közfoglalk.pály.ei.átcsoportosítás</t>
  </si>
  <si>
    <t>Kompenzáció korrekció</t>
  </si>
  <si>
    <t xml:space="preserve">           Védőnői program beszerzése</t>
  </si>
  <si>
    <t xml:space="preserve">           Műtős lámpa beszerzése</t>
  </si>
  <si>
    <t xml:space="preserve">           Könyvtári érd.növelő támogatás</t>
  </si>
  <si>
    <t xml:space="preserve">            Fénymásoló beszerzése</t>
  </si>
  <si>
    <t xml:space="preserve">     VW Caddy vásárlása</t>
  </si>
  <si>
    <t xml:space="preserve">                                     - Kézilabda szakosztály pályázati önerő</t>
  </si>
  <si>
    <t>828/1/A hrzs. Ingatlan vásárlása (piactér)</t>
  </si>
  <si>
    <t>Vásár u. 4. szám alatti ingatlan vásárlása</t>
  </si>
  <si>
    <t xml:space="preserve">        Bölcsődei fejlesztések Bács-Kiskun Megyében</t>
  </si>
  <si>
    <t xml:space="preserve">        Helyi foglalkoztatási együttműködés megvalósítása a Tiszakécskei és a Kecskeméti Járásban</t>
  </si>
  <si>
    <t xml:space="preserve">        Tiszakécskei HKFS megvalósítása (AJMK)</t>
  </si>
  <si>
    <t>Városgondnokság ei.korrekció</t>
  </si>
  <si>
    <t>*** Támogató szolgálat miatti 3 fős létszámemelés 2017. december 1-től kezdődően.</t>
  </si>
  <si>
    <t>TOP - Helyi foglalkoztatási együttm. megvalósítása a Tkécskei és a Kméti Járásban</t>
  </si>
  <si>
    <t>Kiegészítő támog. Óvodaped. minősítéséből adódó többlet-kiadásokhoz</t>
  </si>
  <si>
    <t>153.sz.hat. Adósságkonszolidáció-hoz előirányzat átcsoportosítás</t>
  </si>
  <si>
    <t>153.sz.hat. Adósságkonszilidáció-hoz előirányzat átcsoportosítás</t>
  </si>
  <si>
    <t>Tiszakécske- Éltető Tisza mentén gyógyhely komplex turisztikai fejlesztése                               - GINOP-7.1.3-15-2016-00022</t>
  </si>
  <si>
    <t xml:space="preserve">        Helyi foglalkoztatási együttműködés megvalósítása a Tkécskei és a Kméti Járásban</t>
  </si>
  <si>
    <t>Főzőüst beszerzéséhez pótei.</t>
  </si>
  <si>
    <t>Főzőüst pótei.</t>
  </si>
  <si>
    <t>1.   melléklet a 19/2017. (XI.30.) önkormányzati rendelethez</t>
  </si>
  <si>
    <t>1.    melléklet a 19/2017. (XI.30.) önkormányzati rendelethez</t>
  </si>
  <si>
    <t>1/b.    melléklet a 19/2017. (XI.30.) önkormányzati rendelethez</t>
  </si>
  <si>
    <t>1/d. melléklet a 19/2017. (XI.30.) önkormányzati rendelethez</t>
  </si>
  <si>
    <t>1/c.    melléklet a 19/2017. (XI.30.) önkormányzati rendelethez</t>
  </si>
  <si>
    <t>2.  melléklet a 19/2017. (XI.30.) önkormányzati rendelethez</t>
  </si>
  <si>
    <t>3.  melléklet a 19/2017. (XI.30.) önkormányzati rendelethez</t>
  </si>
  <si>
    <t>4. melléklet a 19/2017. (XI.30.) önkormányzati rendelethez</t>
  </si>
  <si>
    <t>5. melléklet a 19/2017. (XI.30.) önkormányzati rendelethez</t>
  </si>
  <si>
    <t>6. melléklet a 19/2017. (XI.30.) önkormányzati rendelethez</t>
  </si>
  <si>
    <t>7. melléklet a 19/2017. (XI.30.)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</si>
</sst>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i/>
      <sz val="9"/>
      <name val="Arial CE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Trellis"/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4" fillId="0" borderId="5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2" xfId="0" applyFont="1" applyBorder="1" applyAlignment="1">
      <alignment/>
    </xf>
    <xf numFmtId="0" fontId="28" fillId="0" borderId="43" xfId="0" applyFont="1" applyFill="1" applyBorder="1" applyAlignment="1">
      <alignment vertical="center" wrapText="1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6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5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8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3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9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5" fillId="0" borderId="4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0" fontId="29" fillId="0" borderId="56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5" xfId="0" applyNumberFormat="1" applyFont="1" applyFill="1" applyBorder="1" applyAlignment="1">
      <alignment/>
    </xf>
    <xf numFmtId="3" fontId="28" fillId="24" borderId="39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 shrinkToFit="1"/>
    </xf>
    <xf numFmtId="3" fontId="29" fillId="0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/>
    </xf>
    <xf numFmtId="3" fontId="32" fillId="0" borderId="22" xfId="0" applyNumberFormat="1" applyFont="1" applyFill="1" applyBorder="1" applyAlignment="1">
      <alignment horizontal="left"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center"/>
    </xf>
    <xf numFmtId="0" fontId="29" fillId="0" borderId="19" xfId="0" applyFont="1" applyFill="1" applyBorder="1" applyAlignment="1">
      <alignment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49" fontId="29" fillId="0" borderId="23" xfId="0" applyNumberFormat="1" applyFont="1" applyBorder="1" applyAlignment="1">
      <alignment vertical="center" wrapText="1"/>
    </xf>
    <xf numFmtId="3" fontId="29" fillId="0" borderId="56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4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0" fontId="37" fillId="0" borderId="0" xfId="56" applyFont="1" applyAlignment="1">
      <alignment horizontal="center" vertical="center"/>
      <protection/>
    </xf>
    <xf numFmtId="0" fontId="32" fillId="0" borderId="5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1" xfId="0" applyFont="1" applyBorder="1" applyAlignment="1">
      <alignment vertical="center" shrinkToFit="1"/>
    </xf>
    <xf numFmtId="0" fontId="0" fillId="0" borderId="0" xfId="0" applyFont="1" applyAlignment="1">
      <alignment/>
    </xf>
    <xf numFmtId="3" fontId="29" fillId="0" borderId="36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8" fillId="0" borderId="52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49" fontId="29" fillId="0" borderId="21" xfId="0" applyNumberFormat="1" applyFont="1" applyFill="1" applyBorder="1" applyAlignment="1">
      <alignment vertical="center" wrapText="1" shrinkToFit="1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2" xfId="0" applyFont="1" applyBorder="1" applyAlignment="1">
      <alignment vertical="center"/>
    </xf>
    <xf numFmtId="0" fontId="31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 applyProtection="1">
      <alignment horizontal="center" vertical="center" wrapText="1" shrinkToFit="1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40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2" fontId="23" fillId="0" borderId="52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31" fillId="0" borderId="68" xfId="0" applyFont="1" applyBorder="1" applyAlignment="1" applyProtection="1">
      <alignment horizontal="center" vertical="center" wrapText="1"/>
      <protection locked="0"/>
    </xf>
    <xf numFmtId="3" fontId="30" fillId="0" borderId="36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>
      <alignment horizontal="right" vertical="center"/>
    </xf>
    <xf numFmtId="0" fontId="0" fillId="25" borderId="69" xfId="0" applyFill="1" applyBorder="1" applyAlignment="1">
      <alignment/>
    </xf>
    <xf numFmtId="0" fontId="0" fillId="0" borderId="70" xfId="0" applyBorder="1" applyAlignment="1">
      <alignment/>
    </xf>
    <xf numFmtId="0" fontId="29" fillId="0" borderId="21" xfId="0" applyFont="1" applyFill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41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0" xfId="56" applyFont="1" applyFill="1">
      <alignment/>
      <protection/>
    </xf>
    <xf numFmtId="0" fontId="29" fillId="0" borderId="56" xfId="0" applyFont="1" applyBorder="1" applyAlignment="1">
      <alignment/>
    </xf>
    <xf numFmtId="0" fontId="29" fillId="0" borderId="20" xfId="0" applyFont="1" applyBorder="1" applyAlignment="1">
      <alignment/>
    </xf>
    <xf numFmtId="49" fontId="29" fillId="0" borderId="56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29" fillId="0" borderId="56" xfId="0" applyFont="1" applyBorder="1" applyAlignment="1">
      <alignment horizontal="right"/>
    </xf>
    <xf numFmtId="3" fontId="29" fillId="0" borderId="19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3" fillId="0" borderId="65" xfId="0" applyNumberFormat="1" applyFont="1" applyBorder="1" applyAlignment="1">
      <alignment horizontal="center" wrapText="1"/>
    </xf>
    <xf numFmtId="3" fontId="31" fillId="0" borderId="71" xfId="0" applyNumberFormat="1" applyFont="1" applyBorder="1" applyAlignment="1">
      <alignment horizontal="center" vertical="top" wrapText="1"/>
    </xf>
    <xf numFmtId="0" fontId="25" fillId="0" borderId="66" xfId="0" applyFont="1" applyBorder="1" applyAlignment="1">
      <alignment horizontal="center" wrapText="1"/>
    </xf>
    <xf numFmtId="0" fontId="25" fillId="0" borderId="65" xfId="0" applyFont="1" applyBorder="1" applyAlignment="1">
      <alignment horizontal="center" wrapText="1"/>
    </xf>
    <xf numFmtId="3" fontId="2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29" fillId="0" borderId="56" xfId="0" applyNumberFormat="1" applyFont="1" applyBorder="1" applyAlignment="1">
      <alignment/>
    </xf>
    <xf numFmtId="0" fontId="26" fillId="0" borderId="0" xfId="56" applyFont="1" applyFill="1">
      <alignment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52" xfId="0" applyFont="1" applyBorder="1" applyAlignment="1">
      <alignment vertical="center"/>
    </xf>
    <xf numFmtId="0" fontId="38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2" xfId="0" applyFont="1" applyBorder="1" applyAlignment="1">
      <alignment vertical="center"/>
    </xf>
    <xf numFmtId="2" fontId="37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top"/>
    </xf>
    <xf numFmtId="3" fontId="23" fillId="0" borderId="33" xfId="0" applyNumberFormat="1" applyFont="1" applyBorder="1" applyAlignment="1">
      <alignment horizontal="center" vertical="top"/>
    </xf>
    <xf numFmtId="3" fontId="23" fillId="0" borderId="73" xfId="0" applyNumberFormat="1" applyFont="1" applyBorder="1" applyAlignment="1">
      <alignment horizontal="center" vertical="top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4" xfId="0" applyFont="1" applyFill="1" applyBorder="1" applyAlignment="1">
      <alignment horizontal="left"/>
    </xf>
    <xf numFmtId="0" fontId="28" fillId="0" borderId="56" xfId="0" applyFont="1" applyFill="1" applyBorder="1" applyAlignment="1">
      <alignment horizontal="left"/>
    </xf>
    <xf numFmtId="3" fontId="24" fillId="0" borderId="52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30" xfId="0" applyNumberFormat="1" applyFont="1" applyBorder="1" applyAlignment="1">
      <alignment horizontal="center" wrapText="1"/>
    </xf>
    <xf numFmtId="3" fontId="23" fillId="0" borderId="31" xfId="0" applyNumberFormat="1" applyFont="1" applyBorder="1" applyAlignment="1">
      <alignment horizontal="center" wrapText="1"/>
    </xf>
    <xf numFmtId="3" fontId="23" fillId="0" borderId="72" xfId="0" applyNumberFormat="1" applyFont="1" applyBorder="1" applyAlignment="1">
      <alignment horizontal="center" wrapText="1"/>
    </xf>
    <xf numFmtId="3" fontId="23" fillId="0" borderId="7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8" fillId="24" borderId="49" xfId="0" applyFont="1" applyFill="1" applyBorder="1" applyAlignment="1">
      <alignment horizontal="left"/>
    </xf>
    <xf numFmtId="0" fontId="28" fillId="24" borderId="77" xfId="0" applyFont="1" applyFill="1" applyBorder="1" applyAlignment="1">
      <alignment horizontal="left"/>
    </xf>
    <xf numFmtId="0" fontId="28" fillId="24" borderId="57" xfId="0" applyFont="1" applyFill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71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33" fillId="0" borderId="0" xfId="0" applyFont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9" fillId="26" borderId="78" xfId="0" applyFont="1" applyFill="1" applyBorder="1" applyAlignment="1">
      <alignment horizontal="center" vertical="center"/>
    </xf>
    <xf numFmtId="0" fontId="29" fillId="26" borderId="79" xfId="0" applyFont="1" applyFill="1" applyBorder="1" applyAlignment="1">
      <alignment horizontal="center" vertical="center"/>
    </xf>
    <xf numFmtId="0" fontId="29" fillId="26" borderId="80" xfId="0" applyFont="1" applyFill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54" xfId="0" applyNumberFormat="1" applyFont="1" applyBorder="1" applyAlignment="1">
      <alignment horizontal="left" vertical="center" wrapText="1"/>
    </xf>
    <xf numFmtId="49" fontId="25" fillId="0" borderId="81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6" xfId="0" applyFont="1" applyFill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Fill="1" applyBorder="1" applyAlignment="1">
      <alignment horizontal="left" vertical="center" wrapText="1" shrinkToFit="1"/>
    </xf>
    <xf numFmtId="49" fontId="29" fillId="0" borderId="36" xfId="0" applyNumberFormat="1" applyFont="1" applyFill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23" fillId="0" borderId="32" xfId="0" applyNumberFormat="1" applyFont="1" applyBorder="1" applyAlignment="1">
      <alignment horizontal="center" vertical="top" wrapText="1"/>
    </xf>
    <xf numFmtId="3" fontId="23" fillId="0" borderId="33" xfId="0" applyNumberFormat="1" applyFont="1" applyBorder="1" applyAlignment="1">
      <alignment horizontal="center" vertical="top" wrapText="1"/>
    </xf>
    <xf numFmtId="3" fontId="23" fillId="0" borderId="7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5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5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7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52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1" width="23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12.00390625" style="0" customWidth="1"/>
    <col min="14" max="14" width="9.7109375" style="0" customWidth="1"/>
    <col min="15" max="15" width="11.421875" style="0" customWidth="1"/>
  </cols>
  <sheetData>
    <row r="1" spans="1:15" ht="15.75">
      <c r="A1" s="365" t="s">
        <v>287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5">
      <c r="A2" s="366" t="s">
        <v>387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5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12.7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8" t="s">
        <v>0</v>
      </c>
      <c r="L4" s="368"/>
      <c r="M4" s="368"/>
      <c r="N4" s="368"/>
      <c r="O4" s="368"/>
    </row>
    <row r="5" spans="1:15" ht="24.75" customHeight="1">
      <c r="A5" s="272"/>
      <c r="B5" s="359" t="s">
        <v>288</v>
      </c>
      <c r="C5" s="359"/>
      <c r="D5" s="359" t="s">
        <v>289</v>
      </c>
      <c r="E5" s="359" t="s">
        <v>290</v>
      </c>
      <c r="F5" s="359" t="s">
        <v>291</v>
      </c>
      <c r="G5" s="359" t="s">
        <v>292</v>
      </c>
      <c r="H5" s="359" t="s">
        <v>293</v>
      </c>
      <c r="I5" s="359" t="s">
        <v>294</v>
      </c>
      <c r="J5" s="361" t="s">
        <v>253</v>
      </c>
      <c r="K5" s="361" t="s">
        <v>295</v>
      </c>
      <c r="L5" s="359" t="s">
        <v>256</v>
      </c>
      <c r="M5" s="359" t="s">
        <v>296</v>
      </c>
      <c r="N5" s="359" t="s">
        <v>347</v>
      </c>
      <c r="O5" s="359" t="s">
        <v>297</v>
      </c>
    </row>
    <row r="6" spans="1:15" ht="39" customHeight="1" thickBot="1">
      <c r="A6" s="273"/>
      <c r="B6" s="274" t="s">
        <v>298</v>
      </c>
      <c r="C6" s="274" t="s">
        <v>299</v>
      </c>
      <c r="D6" s="360"/>
      <c r="E6" s="360"/>
      <c r="F6" s="360"/>
      <c r="G6" s="360"/>
      <c r="H6" s="360"/>
      <c r="I6" s="360"/>
      <c r="J6" s="362"/>
      <c r="K6" s="363"/>
      <c r="L6" s="364"/>
      <c r="M6" s="360"/>
      <c r="N6" s="360"/>
      <c r="O6" s="360"/>
    </row>
    <row r="7" spans="1:17" ht="17.25" customHeight="1" thickTop="1">
      <c r="A7" s="275" t="s">
        <v>386</v>
      </c>
      <c r="B7" s="276">
        <v>80023</v>
      </c>
      <c r="C7" s="276">
        <v>1359327</v>
      </c>
      <c r="D7" s="277">
        <v>402193</v>
      </c>
      <c r="E7" s="277">
        <v>11295</v>
      </c>
      <c r="F7" s="277">
        <v>0</v>
      </c>
      <c r="G7" s="277">
        <v>191095</v>
      </c>
      <c r="H7" s="277">
        <v>0</v>
      </c>
      <c r="I7" s="277">
        <v>4197660</v>
      </c>
      <c r="J7" s="277">
        <v>1170400</v>
      </c>
      <c r="K7" s="278">
        <v>3000</v>
      </c>
      <c r="L7" s="278">
        <v>38786</v>
      </c>
      <c r="M7" s="277">
        <v>7455279</v>
      </c>
      <c r="N7" s="277">
        <v>1276161</v>
      </c>
      <c r="O7" s="277">
        <v>2411036</v>
      </c>
      <c r="Q7" s="123"/>
    </row>
    <row r="8" spans="1:15" ht="31.5" customHeight="1">
      <c r="A8" s="174" t="s">
        <v>393</v>
      </c>
      <c r="B8" s="279"/>
      <c r="C8" s="279">
        <v>3048</v>
      </c>
      <c r="D8" s="280"/>
      <c r="E8" s="280"/>
      <c r="F8" s="280"/>
      <c r="G8" s="280"/>
      <c r="H8" s="280"/>
      <c r="I8" s="280"/>
      <c r="J8" s="280"/>
      <c r="K8" s="267"/>
      <c r="L8" s="267"/>
      <c r="M8" s="277">
        <f aca="true" t="shared" si="0" ref="M8:M24">SUM(B8:L8)</f>
        <v>3048</v>
      </c>
      <c r="N8" s="280"/>
      <c r="O8" s="280"/>
    </row>
    <row r="9" spans="1:15" ht="15.75" customHeight="1">
      <c r="A9" s="174" t="s">
        <v>367</v>
      </c>
      <c r="B9" s="279"/>
      <c r="C9" s="279"/>
      <c r="D9" s="280">
        <v>348</v>
      </c>
      <c r="E9" s="280"/>
      <c r="F9" s="280"/>
      <c r="G9" s="280"/>
      <c r="H9" s="280"/>
      <c r="I9" s="280"/>
      <c r="J9" s="280"/>
      <c r="K9" s="267"/>
      <c r="L9" s="267"/>
      <c r="M9" s="277">
        <f t="shared" si="0"/>
        <v>348</v>
      </c>
      <c r="N9" s="280"/>
      <c r="O9" s="280"/>
    </row>
    <row r="10" spans="1:15" ht="15" customHeight="1">
      <c r="A10" s="174" t="s">
        <v>368</v>
      </c>
      <c r="B10" s="53"/>
      <c r="C10" s="279"/>
      <c r="D10" s="279">
        <v>567</v>
      </c>
      <c r="E10" s="279"/>
      <c r="F10" s="279"/>
      <c r="G10" s="280"/>
      <c r="H10" s="280"/>
      <c r="I10" s="267"/>
      <c r="J10" s="280"/>
      <c r="K10" s="267"/>
      <c r="L10" s="267"/>
      <c r="M10" s="277">
        <f t="shared" si="0"/>
        <v>567</v>
      </c>
      <c r="N10" s="280"/>
      <c r="O10" s="280"/>
    </row>
    <row r="11" spans="1:15" ht="16.5" customHeight="1">
      <c r="A11" s="174" t="s">
        <v>398</v>
      </c>
      <c r="B11" s="53"/>
      <c r="C11" s="279"/>
      <c r="D11" s="279">
        <v>3045</v>
      </c>
      <c r="E11" s="279"/>
      <c r="F11" s="279"/>
      <c r="G11" s="280"/>
      <c r="H11" s="280"/>
      <c r="I11" s="267"/>
      <c r="J11" s="280"/>
      <c r="K11" s="267"/>
      <c r="L11" s="267"/>
      <c r="M11" s="277">
        <f t="shared" si="0"/>
        <v>3045</v>
      </c>
      <c r="N11" s="280"/>
      <c r="O11" s="280"/>
    </row>
    <row r="12" spans="1:15" ht="17.25" customHeight="1">
      <c r="A12" s="172" t="s">
        <v>300</v>
      </c>
      <c r="B12" s="53"/>
      <c r="C12" s="279"/>
      <c r="D12" s="279">
        <v>903</v>
      </c>
      <c r="E12" s="279"/>
      <c r="F12" s="279"/>
      <c r="G12" s="280"/>
      <c r="H12" s="280"/>
      <c r="I12" s="267"/>
      <c r="J12" s="280"/>
      <c r="K12" s="267"/>
      <c r="L12" s="267"/>
      <c r="M12" s="277">
        <f t="shared" si="0"/>
        <v>903</v>
      </c>
      <c r="N12" s="280"/>
      <c r="O12" s="280"/>
    </row>
    <row r="13" spans="1:15" ht="39.75" customHeight="1">
      <c r="A13" s="174" t="s">
        <v>399</v>
      </c>
      <c r="B13" s="53"/>
      <c r="C13" s="279"/>
      <c r="D13" s="279">
        <v>1920</v>
      </c>
      <c r="E13" s="279"/>
      <c r="F13" s="279"/>
      <c r="G13" s="280"/>
      <c r="H13" s="280"/>
      <c r="I13" s="267"/>
      <c r="J13" s="280"/>
      <c r="K13" s="267"/>
      <c r="L13" s="267"/>
      <c r="M13" s="277">
        <f t="shared" si="0"/>
        <v>1920</v>
      </c>
      <c r="N13" s="280"/>
      <c r="O13" s="280"/>
    </row>
    <row r="14" spans="1:15" ht="24.75" customHeight="1">
      <c r="A14" s="174" t="s">
        <v>400</v>
      </c>
      <c r="B14" s="53"/>
      <c r="C14" s="279"/>
      <c r="D14" s="279"/>
      <c r="E14" s="279"/>
      <c r="F14" s="279"/>
      <c r="G14" s="280"/>
      <c r="H14" s="280"/>
      <c r="I14" s="280">
        <v>620</v>
      </c>
      <c r="J14" s="280"/>
      <c r="K14" s="267"/>
      <c r="L14" s="267"/>
      <c r="M14" s="277">
        <f t="shared" si="0"/>
        <v>620</v>
      </c>
      <c r="N14" s="280"/>
      <c r="O14" s="280"/>
    </row>
    <row r="15" spans="1:15" ht="24" customHeight="1">
      <c r="A15" s="174" t="s">
        <v>401</v>
      </c>
      <c r="B15" s="53"/>
      <c r="C15" s="279"/>
      <c r="D15" s="279">
        <v>972</v>
      </c>
      <c r="E15" s="279"/>
      <c r="F15" s="279"/>
      <c r="G15" s="280"/>
      <c r="H15" s="280"/>
      <c r="I15" s="280"/>
      <c r="J15" s="280"/>
      <c r="K15" s="267"/>
      <c r="L15" s="267"/>
      <c r="M15" s="277">
        <f t="shared" si="0"/>
        <v>972</v>
      </c>
      <c r="N15" s="280"/>
      <c r="O15" s="280"/>
    </row>
    <row r="16" spans="1:15" ht="18.75" customHeight="1">
      <c r="A16" s="174" t="s">
        <v>402</v>
      </c>
      <c r="B16" s="279"/>
      <c r="C16" s="279"/>
      <c r="D16" s="279"/>
      <c r="E16" s="279"/>
      <c r="F16" s="279"/>
      <c r="G16" s="280">
        <v>857</v>
      </c>
      <c r="H16" s="280"/>
      <c r="I16" s="280"/>
      <c r="J16" s="280"/>
      <c r="K16" s="355"/>
      <c r="L16" s="267"/>
      <c r="M16" s="277">
        <f t="shared" si="0"/>
        <v>857</v>
      </c>
      <c r="N16" s="280"/>
      <c r="O16" s="280"/>
    </row>
    <row r="17" spans="1:15" ht="24.75" customHeight="1">
      <c r="A17" s="174" t="s">
        <v>403</v>
      </c>
      <c r="B17" s="53"/>
      <c r="C17" s="279"/>
      <c r="D17" s="279"/>
      <c r="E17" s="279"/>
      <c r="F17" s="279"/>
      <c r="G17" s="280"/>
      <c r="H17" s="280"/>
      <c r="I17" s="267"/>
      <c r="J17" s="280"/>
      <c r="K17" s="267">
        <v>9215</v>
      </c>
      <c r="L17" s="267"/>
      <c r="M17" s="277">
        <f t="shared" si="0"/>
        <v>9215</v>
      </c>
      <c r="N17" s="280"/>
      <c r="O17" s="280"/>
    </row>
    <row r="18" spans="1:15" ht="40.5" customHeight="1">
      <c r="A18" s="174" t="s">
        <v>404</v>
      </c>
      <c r="B18" s="53"/>
      <c r="C18" s="279"/>
      <c r="D18" s="279"/>
      <c r="E18" s="279"/>
      <c r="F18" s="279"/>
      <c r="G18" s="280"/>
      <c r="H18" s="280"/>
      <c r="I18" s="267">
        <v>181471</v>
      </c>
      <c r="J18" s="280"/>
      <c r="K18" s="356"/>
      <c r="L18" s="267"/>
      <c r="M18" s="277">
        <f t="shared" si="0"/>
        <v>181471</v>
      </c>
      <c r="N18" s="280"/>
      <c r="O18" s="280"/>
    </row>
    <row r="19" spans="1:15" ht="38.25" customHeight="1">
      <c r="A19" s="174" t="s">
        <v>405</v>
      </c>
      <c r="B19" s="53"/>
      <c r="C19" s="279"/>
      <c r="D19" s="279"/>
      <c r="E19" s="279"/>
      <c r="F19" s="279"/>
      <c r="G19" s="280"/>
      <c r="H19" s="280"/>
      <c r="I19" s="267">
        <v>181480</v>
      </c>
      <c r="J19" s="280"/>
      <c r="K19" s="356"/>
      <c r="L19" s="267"/>
      <c r="M19" s="277">
        <f t="shared" si="0"/>
        <v>181480</v>
      </c>
      <c r="N19" s="280"/>
      <c r="O19" s="280"/>
    </row>
    <row r="20" spans="1:15" ht="24.75" customHeight="1">
      <c r="A20" s="174" t="s">
        <v>406</v>
      </c>
      <c r="B20" s="53"/>
      <c r="C20" s="279"/>
      <c r="D20" s="279"/>
      <c r="E20" s="279"/>
      <c r="F20" s="279"/>
      <c r="G20" s="280"/>
      <c r="H20" s="280"/>
      <c r="I20" s="267">
        <v>1920</v>
      </c>
      <c r="J20" s="280"/>
      <c r="K20" s="356"/>
      <c r="L20" s="267"/>
      <c r="M20" s="277">
        <f t="shared" si="0"/>
        <v>1920</v>
      </c>
      <c r="N20" s="280"/>
      <c r="O20" s="280"/>
    </row>
    <row r="21" spans="1:15" ht="45.75" customHeight="1">
      <c r="A21" s="174" t="s">
        <v>407</v>
      </c>
      <c r="B21" s="53"/>
      <c r="C21" s="279"/>
      <c r="D21" s="279"/>
      <c r="E21" s="279"/>
      <c r="F21" s="279"/>
      <c r="G21" s="280"/>
      <c r="H21" s="280"/>
      <c r="I21" s="267">
        <v>47737</v>
      </c>
      <c r="J21" s="280"/>
      <c r="K21" s="356"/>
      <c r="L21" s="267"/>
      <c r="M21" s="277">
        <f t="shared" si="0"/>
        <v>47737</v>
      </c>
      <c r="N21" s="280"/>
      <c r="O21" s="280"/>
    </row>
    <row r="22" spans="1:15" ht="24.75" customHeight="1">
      <c r="A22" s="174" t="s">
        <v>408</v>
      </c>
      <c r="B22" s="53"/>
      <c r="C22" s="279"/>
      <c r="D22" s="279"/>
      <c r="E22" s="279"/>
      <c r="F22" s="279"/>
      <c r="G22" s="280"/>
      <c r="H22" s="280"/>
      <c r="I22" s="267">
        <v>75000</v>
      </c>
      <c r="J22" s="280"/>
      <c r="K22" s="356"/>
      <c r="L22" s="267"/>
      <c r="M22" s="277">
        <f t="shared" si="0"/>
        <v>75000</v>
      </c>
      <c r="N22" s="280"/>
      <c r="O22" s="280"/>
    </row>
    <row r="23" spans="1:15" ht="15.75" customHeight="1">
      <c r="A23" s="174" t="s">
        <v>301</v>
      </c>
      <c r="B23" s="53"/>
      <c r="C23" s="279">
        <v>5326</v>
      </c>
      <c r="D23" s="279"/>
      <c r="E23" s="279"/>
      <c r="F23" s="279"/>
      <c r="G23" s="280"/>
      <c r="H23" s="280"/>
      <c r="I23" s="280"/>
      <c r="J23" s="280"/>
      <c r="K23" s="267"/>
      <c r="L23" s="267"/>
      <c r="M23" s="277">
        <f t="shared" si="0"/>
        <v>5326</v>
      </c>
      <c r="N23" s="280"/>
      <c r="O23" s="280"/>
    </row>
    <row r="24" spans="1:15" ht="14.25" customHeight="1">
      <c r="A24" s="174"/>
      <c r="B24" s="279"/>
      <c r="C24" s="279"/>
      <c r="D24" s="280"/>
      <c r="E24" s="280"/>
      <c r="F24" s="280"/>
      <c r="G24" s="280"/>
      <c r="H24" s="280"/>
      <c r="I24" s="280"/>
      <c r="J24" s="280"/>
      <c r="K24" s="267"/>
      <c r="L24" s="267"/>
      <c r="M24" s="277">
        <f t="shared" si="0"/>
        <v>0</v>
      </c>
      <c r="N24" s="280"/>
      <c r="O24" s="280"/>
    </row>
    <row r="25" spans="1:15" ht="12.75">
      <c r="A25" s="282" t="s">
        <v>67</v>
      </c>
      <c r="B25" s="283">
        <f aca="true" t="shared" si="1" ref="B25:O25">SUM(B7:B24)</f>
        <v>80023</v>
      </c>
      <c r="C25" s="283">
        <f t="shared" si="1"/>
        <v>1367701</v>
      </c>
      <c r="D25" s="283">
        <f t="shared" si="1"/>
        <v>409948</v>
      </c>
      <c r="E25" s="283">
        <f t="shared" si="1"/>
        <v>11295</v>
      </c>
      <c r="F25" s="283">
        <f t="shared" si="1"/>
        <v>0</v>
      </c>
      <c r="G25" s="283">
        <f t="shared" si="1"/>
        <v>191952</v>
      </c>
      <c r="H25" s="283">
        <f t="shared" si="1"/>
        <v>0</v>
      </c>
      <c r="I25" s="283">
        <f t="shared" si="1"/>
        <v>4685888</v>
      </c>
      <c r="J25" s="283">
        <f t="shared" si="1"/>
        <v>1170400</v>
      </c>
      <c r="K25" s="283">
        <f t="shared" si="1"/>
        <v>12215</v>
      </c>
      <c r="L25" s="283">
        <f t="shared" si="1"/>
        <v>38786</v>
      </c>
      <c r="M25" s="283">
        <f t="shared" si="1"/>
        <v>7969708</v>
      </c>
      <c r="N25" s="283">
        <f t="shared" si="1"/>
        <v>1276161</v>
      </c>
      <c r="O25" s="283">
        <f t="shared" si="1"/>
        <v>2411036</v>
      </c>
    </row>
    <row r="26" ht="12.75">
      <c r="M26" s="123">
        <f>SUM(M25:O25)</f>
        <v>11656905</v>
      </c>
    </row>
    <row r="27" spans="4:13" ht="12.75">
      <c r="D27" s="123"/>
      <c r="M27" s="123"/>
    </row>
    <row r="28" ht="12.75">
      <c r="M28" s="123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J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57421875" style="0" customWidth="1"/>
    <col min="3" max="3" width="9.8515625" style="0" customWidth="1"/>
    <col min="4" max="4" width="8.7109375" style="0" customWidth="1"/>
    <col min="5" max="5" width="10.140625" style="0" customWidth="1"/>
    <col min="7" max="7" width="8.421875" style="0" customWidth="1"/>
    <col min="8" max="8" width="8.8515625" style="0" customWidth="1"/>
  </cols>
  <sheetData>
    <row r="1" spans="1:9" ht="15" customHeight="1">
      <c r="A1" s="414" t="s">
        <v>342</v>
      </c>
      <c r="B1" s="414"/>
      <c r="C1" s="414"/>
      <c r="D1" s="414"/>
      <c r="E1" s="414"/>
      <c r="F1" s="414"/>
      <c r="G1" s="414"/>
      <c r="H1" s="414"/>
      <c r="I1" s="414"/>
    </row>
    <row r="3" spans="1:9" ht="12.75">
      <c r="A3" s="470" t="s">
        <v>442</v>
      </c>
      <c r="B3" s="470"/>
      <c r="C3" s="470"/>
      <c r="D3" s="470"/>
      <c r="E3" s="470"/>
      <c r="F3" s="470"/>
      <c r="G3" s="470"/>
      <c r="H3" s="470"/>
      <c r="I3" s="470"/>
    </row>
    <row r="4" spans="1:9" ht="12.75">
      <c r="A4" s="89"/>
      <c r="H4" s="471" t="s">
        <v>0</v>
      </c>
      <c r="I4" s="471"/>
    </row>
    <row r="5" ht="6.75" customHeight="1"/>
    <row r="6" spans="1:9" ht="18.75" customHeight="1">
      <c r="A6" s="472" t="s">
        <v>1</v>
      </c>
      <c r="B6" s="401" t="s">
        <v>286</v>
      </c>
      <c r="C6" s="402"/>
      <c r="D6" s="402"/>
      <c r="E6" s="403"/>
      <c r="F6" s="373" t="s">
        <v>286</v>
      </c>
      <c r="G6" s="374"/>
      <c r="H6" s="374"/>
      <c r="I6" s="375"/>
    </row>
    <row r="7" spans="1:9" ht="15" customHeight="1">
      <c r="A7" s="473"/>
      <c r="B7" s="467" t="s">
        <v>389</v>
      </c>
      <c r="C7" s="468"/>
      <c r="D7" s="468"/>
      <c r="E7" s="469"/>
      <c r="F7" s="376"/>
      <c r="G7" s="377"/>
      <c r="H7" s="377"/>
      <c r="I7" s="378"/>
    </row>
    <row r="8" spans="1:9" ht="29.25" customHeight="1">
      <c r="A8" s="474"/>
      <c r="B8" s="2" t="s">
        <v>2</v>
      </c>
      <c r="C8" s="2" t="s">
        <v>3</v>
      </c>
      <c r="D8" s="2" t="s">
        <v>38</v>
      </c>
      <c r="E8" s="375" t="s">
        <v>4</v>
      </c>
      <c r="F8" s="2" t="s">
        <v>2</v>
      </c>
      <c r="G8" s="2" t="s">
        <v>3</v>
      </c>
      <c r="H8" s="2" t="s">
        <v>38</v>
      </c>
      <c r="I8" s="375" t="s">
        <v>4</v>
      </c>
    </row>
    <row r="9" spans="1:9" ht="19.5" customHeight="1" thickBot="1">
      <c r="A9" s="475"/>
      <c r="B9" s="399" t="s">
        <v>5</v>
      </c>
      <c r="C9" s="399"/>
      <c r="D9" s="399"/>
      <c r="E9" s="404"/>
      <c r="F9" s="399" t="s">
        <v>5</v>
      </c>
      <c r="G9" s="399"/>
      <c r="H9" s="399"/>
      <c r="I9" s="404"/>
    </row>
    <row r="10" spans="1:9" ht="13.5" thickTop="1">
      <c r="A10" s="4" t="s">
        <v>6</v>
      </c>
      <c r="B10" s="9"/>
      <c r="C10" s="9"/>
      <c r="D10" s="9"/>
      <c r="E10" s="81"/>
      <c r="F10" s="9"/>
      <c r="G10" s="9"/>
      <c r="H10" s="9"/>
      <c r="I10" s="81"/>
    </row>
    <row r="11" spans="1:9" ht="12.75">
      <c r="A11" s="47" t="s">
        <v>14</v>
      </c>
      <c r="B11" s="12"/>
      <c r="C11" s="13"/>
      <c r="D11" s="13"/>
      <c r="E11" s="14"/>
      <c r="F11" s="12"/>
      <c r="G11" s="13"/>
      <c r="H11" s="13"/>
      <c r="I11" s="14"/>
    </row>
    <row r="12" spans="1:10" ht="12.75">
      <c r="A12" s="8" t="s">
        <v>15</v>
      </c>
      <c r="B12" s="80">
        <f aca="true" t="shared" si="0" ref="B12:I12">SUM(B13:B16)</f>
        <v>0</v>
      </c>
      <c r="C12" s="80">
        <f t="shared" si="0"/>
        <v>3310</v>
      </c>
      <c r="D12" s="80">
        <f t="shared" si="0"/>
        <v>0</v>
      </c>
      <c r="E12" s="29">
        <f t="shared" si="0"/>
        <v>3310</v>
      </c>
      <c r="F12" s="80">
        <f t="shared" si="0"/>
        <v>0</v>
      </c>
      <c r="G12" s="80">
        <f t="shared" si="0"/>
        <v>3310</v>
      </c>
      <c r="H12" s="80">
        <f t="shared" si="0"/>
        <v>0</v>
      </c>
      <c r="I12" s="29">
        <f t="shared" si="0"/>
        <v>3310</v>
      </c>
      <c r="J12" s="123"/>
    </row>
    <row r="13" spans="1:10" ht="12.75">
      <c r="A13" s="220" t="s">
        <v>16</v>
      </c>
      <c r="B13" s="221"/>
      <c r="C13" s="196">
        <v>2720</v>
      </c>
      <c r="D13" s="196"/>
      <c r="E13" s="206">
        <f>SUM(B13:D13)</f>
        <v>2720</v>
      </c>
      <c r="F13" s="221"/>
      <c r="G13" s="196">
        <v>2720</v>
      </c>
      <c r="H13" s="196"/>
      <c r="I13" s="206">
        <f>SUM(F13:H13)</f>
        <v>2720</v>
      </c>
      <c r="J13" s="123"/>
    </row>
    <row r="14" spans="1:10" ht="12.75">
      <c r="A14" s="220" t="s">
        <v>17</v>
      </c>
      <c r="B14" s="221"/>
      <c r="C14" s="196">
        <v>75</v>
      </c>
      <c r="D14" s="196"/>
      <c r="E14" s="206">
        <f>SUM(B14:D14)</f>
        <v>75</v>
      </c>
      <c r="F14" s="221"/>
      <c r="G14" s="196">
        <v>75</v>
      </c>
      <c r="H14" s="196"/>
      <c r="I14" s="206">
        <f>SUM(F14:H14)</f>
        <v>75</v>
      </c>
      <c r="J14" s="123"/>
    </row>
    <row r="15" spans="1:10" ht="12.75">
      <c r="A15" s="222" t="s">
        <v>19</v>
      </c>
      <c r="B15" s="221"/>
      <c r="C15" s="196">
        <v>515</v>
      </c>
      <c r="D15" s="196"/>
      <c r="E15" s="206">
        <f>SUM(B15:D15)</f>
        <v>515</v>
      </c>
      <c r="F15" s="221"/>
      <c r="G15" s="196">
        <v>515</v>
      </c>
      <c r="H15" s="196"/>
      <c r="I15" s="206">
        <f>SUM(F15:H15)</f>
        <v>515</v>
      </c>
      <c r="J15" s="123"/>
    </row>
    <row r="16" spans="1:10" ht="12.75">
      <c r="A16" s="222" t="s">
        <v>365</v>
      </c>
      <c r="B16" s="221"/>
      <c r="C16" s="196">
        <v>0</v>
      </c>
      <c r="D16" s="196"/>
      <c r="E16" s="206">
        <f>SUM(B16:D16)</f>
        <v>0</v>
      </c>
      <c r="F16" s="221"/>
      <c r="G16" s="196">
        <v>0</v>
      </c>
      <c r="H16" s="196"/>
      <c r="I16" s="206">
        <f>SUM(F16:H16)</f>
        <v>0</v>
      </c>
      <c r="J16" s="123"/>
    </row>
    <row r="17" spans="1:10" ht="12.75">
      <c r="A17" s="43" t="s">
        <v>20</v>
      </c>
      <c r="B17" s="12"/>
      <c r="C17" s="13"/>
      <c r="D17" s="13"/>
      <c r="E17" s="14"/>
      <c r="F17" s="12"/>
      <c r="G17" s="13"/>
      <c r="H17" s="13"/>
      <c r="I17" s="14"/>
      <c r="J17" s="123"/>
    </row>
    <row r="18" spans="1:10" ht="12.75">
      <c r="A18" s="227" t="s">
        <v>21</v>
      </c>
      <c r="B18" s="196"/>
      <c r="C18" s="196"/>
      <c r="D18" s="196"/>
      <c r="E18" s="206">
        <f>E37-SUM(E12,C19)</f>
        <v>205969</v>
      </c>
      <c r="F18" s="196"/>
      <c r="G18" s="196"/>
      <c r="H18" s="196"/>
      <c r="I18" s="206">
        <f>I37-SUM(I12,G19)</f>
        <v>206098</v>
      </c>
      <c r="J18" s="123"/>
    </row>
    <row r="19" spans="1:10" ht="12.75">
      <c r="A19" s="227" t="s">
        <v>361</v>
      </c>
      <c r="B19" s="224"/>
      <c r="C19" s="224">
        <v>1051</v>
      </c>
      <c r="D19" s="224"/>
      <c r="E19" s="226">
        <f>SUM(B19:D19)</f>
        <v>1051</v>
      </c>
      <c r="F19" s="224"/>
      <c r="G19" s="224">
        <v>1051</v>
      </c>
      <c r="H19" s="224"/>
      <c r="I19" s="226">
        <f>SUM(F19:H19)</f>
        <v>1051</v>
      </c>
      <c r="J19" s="123"/>
    </row>
    <row r="20" spans="1:10" ht="12.75">
      <c r="A20" s="15"/>
      <c r="B20" s="17"/>
      <c r="C20" s="17"/>
      <c r="D20" s="17"/>
      <c r="E20" s="18"/>
      <c r="F20" s="17"/>
      <c r="G20" s="17"/>
      <c r="H20" s="17"/>
      <c r="I20" s="18"/>
      <c r="J20" s="123"/>
    </row>
    <row r="21" spans="1:10" ht="12.75">
      <c r="A21" s="19" t="s">
        <v>7</v>
      </c>
      <c r="B21" s="142">
        <f>SUM(B12,B18)</f>
        <v>0</v>
      </c>
      <c r="C21" s="142">
        <f>SUM(C12,C18)</f>
        <v>3310</v>
      </c>
      <c r="D21" s="142">
        <f>SUM(D12,D18)</f>
        <v>0</v>
      </c>
      <c r="E21" s="21">
        <f>SUM(E12,E18,E19)</f>
        <v>210330</v>
      </c>
      <c r="F21" s="142">
        <f>SUM(F12,F18)</f>
        <v>0</v>
      </c>
      <c r="G21" s="142">
        <f>SUM(G12,G18)</f>
        <v>3310</v>
      </c>
      <c r="H21" s="142">
        <f>SUM(H12,H18)</f>
        <v>0</v>
      </c>
      <c r="I21" s="21">
        <f>SUM(I12,I18,I19)</f>
        <v>210459</v>
      </c>
      <c r="J21" s="123"/>
    </row>
    <row r="22" spans="1:10" ht="12.75">
      <c r="A22" s="82"/>
      <c r="B22" s="83"/>
      <c r="C22" s="84"/>
      <c r="D22" s="84"/>
      <c r="E22" s="85"/>
      <c r="F22" s="83"/>
      <c r="G22" s="84"/>
      <c r="H22" s="84"/>
      <c r="I22" s="85"/>
      <c r="J22" s="123"/>
    </row>
    <row r="23" spans="1:10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  <c r="J23" s="123"/>
    </row>
    <row r="24" spans="1:10" ht="12.75">
      <c r="A24" s="8" t="s">
        <v>22</v>
      </c>
      <c r="B24" s="9">
        <f>SUM(B25:B33)</f>
        <v>198054</v>
      </c>
      <c r="C24" s="9">
        <f>SUM(C25:C28,C31,C33)</f>
        <v>6876</v>
      </c>
      <c r="D24" s="9">
        <f>SUM(D25:D28,D33)</f>
        <v>5400</v>
      </c>
      <c r="E24" s="68">
        <f>SUM(E25:E33)</f>
        <v>210330</v>
      </c>
      <c r="F24" s="9">
        <f>SUM(F25:F33)</f>
        <v>198183</v>
      </c>
      <c r="G24" s="9">
        <f>SUM(G25:G28,G31,G33)</f>
        <v>6876</v>
      </c>
      <c r="H24" s="9">
        <f>SUM(H25:H28,H33)</f>
        <v>5400</v>
      </c>
      <c r="I24" s="68">
        <f>SUM(I25:I33)</f>
        <v>210459</v>
      </c>
      <c r="J24" s="123"/>
    </row>
    <row r="25" spans="1:10" ht="12.75">
      <c r="A25" s="222" t="s">
        <v>23</v>
      </c>
      <c r="B25" s="221">
        <v>133594</v>
      </c>
      <c r="C25" s="196"/>
      <c r="D25" s="196"/>
      <c r="E25" s="206">
        <f>SUM(B25:D25)</f>
        <v>133594</v>
      </c>
      <c r="F25" s="221">
        <v>133700</v>
      </c>
      <c r="G25" s="196"/>
      <c r="H25" s="196"/>
      <c r="I25" s="206">
        <f>SUM(F25:H25)</f>
        <v>133700</v>
      </c>
      <c r="J25" s="123"/>
    </row>
    <row r="26" spans="1:10" ht="12.75">
      <c r="A26" s="222" t="s">
        <v>24</v>
      </c>
      <c r="B26" s="248">
        <v>31043</v>
      </c>
      <c r="C26" s="196"/>
      <c r="D26" s="196"/>
      <c r="E26" s="206">
        <f>SUM(B26:D26)</f>
        <v>31043</v>
      </c>
      <c r="F26" s="248">
        <v>31066</v>
      </c>
      <c r="G26" s="196"/>
      <c r="H26" s="196"/>
      <c r="I26" s="206">
        <f>SUM(F26:H26)</f>
        <v>31066</v>
      </c>
      <c r="J26" s="123"/>
    </row>
    <row r="27" spans="1:10" ht="12.75">
      <c r="A27" s="222" t="s">
        <v>25</v>
      </c>
      <c r="B27" s="248">
        <v>33417</v>
      </c>
      <c r="C27" s="196">
        <v>1325</v>
      </c>
      <c r="D27" s="196">
        <v>0</v>
      </c>
      <c r="E27" s="206">
        <f>SUM(B27:D27)</f>
        <v>34742</v>
      </c>
      <c r="F27" s="248">
        <v>33417</v>
      </c>
      <c r="G27" s="196">
        <v>1325</v>
      </c>
      <c r="H27" s="196">
        <v>0</v>
      </c>
      <c r="I27" s="206">
        <f>SUM(F27:H27)</f>
        <v>34742</v>
      </c>
      <c r="J27" s="123"/>
    </row>
    <row r="28" spans="1:10" ht="12.75">
      <c r="A28" s="227" t="s">
        <v>26</v>
      </c>
      <c r="B28" s="248"/>
      <c r="C28" s="196"/>
      <c r="D28" s="175">
        <f>SUM(D29:D30)</f>
        <v>5400</v>
      </c>
      <c r="E28" s="206">
        <f>SUM(B28:D28)</f>
        <v>5400</v>
      </c>
      <c r="F28" s="248"/>
      <c r="G28" s="196"/>
      <c r="H28" s="175">
        <f>SUM(H29:H30)</f>
        <v>5400</v>
      </c>
      <c r="I28" s="206">
        <f>SUM(F28:H28)</f>
        <v>5400</v>
      </c>
      <c r="J28" s="123"/>
    </row>
    <row r="29" spans="1:10" ht="12.75">
      <c r="A29" s="204" t="s">
        <v>179</v>
      </c>
      <c r="B29" s="199"/>
      <c r="C29" s="196"/>
      <c r="D29" s="175">
        <v>400</v>
      </c>
      <c r="E29" s="206"/>
      <c r="F29" s="199"/>
      <c r="G29" s="196"/>
      <c r="H29" s="175">
        <v>400</v>
      </c>
      <c r="I29" s="206"/>
      <c r="J29" s="123"/>
    </row>
    <row r="30" spans="1:10" ht="12.75">
      <c r="A30" s="204" t="s">
        <v>343</v>
      </c>
      <c r="B30" s="199"/>
      <c r="C30" s="196"/>
      <c r="D30" s="175">
        <v>5000</v>
      </c>
      <c r="E30" s="206"/>
      <c r="F30" s="199"/>
      <c r="G30" s="196"/>
      <c r="H30" s="175">
        <v>5000</v>
      </c>
      <c r="I30" s="206"/>
      <c r="J30" s="123"/>
    </row>
    <row r="31" spans="1:10" ht="12.75">
      <c r="A31" s="346" t="s">
        <v>366</v>
      </c>
      <c r="B31" s="347"/>
      <c r="C31" s="196">
        <v>1051</v>
      </c>
      <c r="D31" s="175"/>
      <c r="E31" s="206">
        <f>SUM(B31:D31)</f>
        <v>1051</v>
      </c>
      <c r="F31" s="347"/>
      <c r="G31" s="196">
        <v>1051</v>
      </c>
      <c r="H31" s="175"/>
      <c r="I31" s="206">
        <f>SUM(F31:H31)</f>
        <v>1051</v>
      </c>
      <c r="J31" s="123"/>
    </row>
    <row r="32" spans="1:10" ht="12.75">
      <c r="A32" s="227"/>
      <c r="B32" s="196"/>
      <c r="C32" s="196"/>
      <c r="D32" s="196"/>
      <c r="E32" s="206"/>
      <c r="F32" s="196"/>
      <c r="G32" s="196"/>
      <c r="H32" s="196"/>
      <c r="I32" s="206"/>
      <c r="J32" s="123"/>
    </row>
    <row r="33" spans="1:10" ht="12.75">
      <c r="A33" s="227" t="s">
        <v>27</v>
      </c>
      <c r="B33" s="126"/>
      <c r="C33" s="196">
        <f>SUM(C34:C35)</f>
        <v>4500</v>
      </c>
      <c r="D33" s="126"/>
      <c r="E33" s="206">
        <f>SUM(B33:D33)</f>
        <v>4500</v>
      </c>
      <c r="F33" s="126"/>
      <c r="G33" s="196">
        <f>SUM(G34:G35)</f>
        <v>4500</v>
      </c>
      <c r="H33" s="126"/>
      <c r="I33" s="206">
        <f>SUM(F33:H33)</f>
        <v>4500</v>
      </c>
      <c r="J33" s="123"/>
    </row>
    <row r="34" spans="1:10" ht="12.75">
      <c r="A34" s="227" t="s">
        <v>240</v>
      </c>
      <c r="B34" s="196"/>
      <c r="C34" s="196">
        <v>3000</v>
      </c>
      <c r="D34" s="196"/>
      <c r="E34" s="206"/>
      <c r="F34" s="196"/>
      <c r="G34" s="196">
        <v>3000</v>
      </c>
      <c r="H34" s="196"/>
      <c r="I34" s="206"/>
      <c r="J34" s="123"/>
    </row>
    <row r="35" spans="1:10" ht="12.75">
      <c r="A35" s="227" t="s">
        <v>241</v>
      </c>
      <c r="B35" s="196"/>
      <c r="C35" s="196">
        <v>1500</v>
      </c>
      <c r="D35" s="196"/>
      <c r="E35" s="206"/>
      <c r="F35" s="196"/>
      <c r="G35" s="196">
        <v>1500</v>
      </c>
      <c r="H35" s="196"/>
      <c r="I35" s="206"/>
      <c r="J35" s="123"/>
    </row>
    <row r="36" spans="1:10" ht="12.75">
      <c r="A36" s="43"/>
      <c r="B36" s="17"/>
      <c r="C36" s="17"/>
      <c r="D36" s="17"/>
      <c r="E36" s="18"/>
      <c r="F36" s="17"/>
      <c r="G36" s="17"/>
      <c r="H36" s="17"/>
      <c r="I36" s="18"/>
      <c r="J36" s="123"/>
    </row>
    <row r="37" spans="1:10" ht="12.75">
      <c r="A37" s="19" t="s">
        <v>9</v>
      </c>
      <c r="B37" s="142">
        <f>SUM(B25:B28,B33)</f>
        <v>198054</v>
      </c>
      <c r="C37" s="142">
        <f>SUM(C25:C28,C33)</f>
        <v>5825</v>
      </c>
      <c r="D37" s="142">
        <f>SUM(D25:D28,D33)</f>
        <v>5400</v>
      </c>
      <c r="E37" s="21">
        <f>SUM(E25:E31,E33)</f>
        <v>210330</v>
      </c>
      <c r="F37" s="142">
        <f>SUM(F25:F28,F33)</f>
        <v>198183</v>
      </c>
      <c r="G37" s="142">
        <f>SUM(G25:G28,G33)</f>
        <v>5825</v>
      </c>
      <c r="H37" s="142">
        <f>SUM(H25:H28,H33)</f>
        <v>5400</v>
      </c>
      <c r="I37" s="21">
        <f>SUM(I25:I31,I33)</f>
        <v>210459</v>
      </c>
      <c r="J37" s="123"/>
    </row>
    <row r="38" spans="1:9" ht="12.75">
      <c r="A38" s="32"/>
      <c r="B38" s="87"/>
      <c r="C38" s="70"/>
      <c r="D38" s="70"/>
      <c r="E38" s="70"/>
      <c r="F38" s="87"/>
      <c r="G38" s="70"/>
      <c r="H38" s="70"/>
      <c r="I38" s="70"/>
    </row>
    <row r="39" spans="1:10" ht="12.75">
      <c r="A39" s="33" t="s">
        <v>35</v>
      </c>
      <c r="B39" s="34"/>
      <c r="C39" s="34"/>
      <c r="D39" s="35"/>
      <c r="E39" s="36">
        <f>E18</f>
        <v>205969</v>
      </c>
      <c r="F39" s="34"/>
      <c r="G39" s="34"/>
      <c r="H39" s="35"/>
      <c r="I39" s="36">
        <f>I18</f>
        <v>206098</v>
      </c>
      <c r="J39" s="123"/>
    </row>
    <row r="40" ht="12.75">
      <c r="A40" s="32"/>
    </row>
    <row r="41" spans="1:3" ht="24.75" customHeight="1">
      <c r="A41" s="158" t="s">
        <v>39</v>
      </c>
      <c r="B41" s="339" t="s">
        <v>337</v>
      </c>
      <c r="C41" s="339" t="s">
        <v>337</v>
      </c>
    </row>
    <row r="42" spans="1:7" ht="12.75">
      <c r="A42" s="177" t="s">
        <v>11</v>
      </c>
      <c r="B42" s="198">
        <v>4889</v>
      </c>
      <c r="C42" s="198">
        <v>4889</v>
      </c>
      <c r="G42" s="123"/>
    </row>
    <row r="45" spans="1:2" ht="12.75">
      <c r="A45" s="37"/>
      <c r="B45" s="1"/>
    </row>
    <row r="46" spans="1:2" ht="12.75">
      <c r="A46" s="37"/>
      <c r="B46" s="1"/>
    </row>
  </sheetData>
  <sheetProtection/>
  <mergeCells count="11">
    <mergeCell ref="E8:E9"/>
    <mergeCell ref="B9:D9"/>
    <mergeCell ref="F6:I7"/>
    <mergeCell ref="B7:E7"/>
    <mergeCell ref="A1:I1"/>
    <mergeCell ref="A3:I3"/>
    <mergeCell ref="H4:I4"/>
    <mergeCell ref="I8:I9"/>
    <mergeCell ref="F9:H9"/>
    <mergeCell ref="A6:A9"/>
    <mergeCell ref="B6:E6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G70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3" width="9.421875" style="0" customWidth="1"/>
    <col min="4" max="4" width="10.8515625" style="0" customWidth="1"/>
  </cols>
  <sheetData>
    <row r="1" spans="1:7" ht="21" customHeight="1">
      <c r="A1" s="480" t="s">
        <v>131</v>
      </c>
      <c r="B1" s="480"/>
      <c r="C1" s="480"/>
      <c r="D1" s="480"/>
      <c r="E1" s="480"/>
      <c r="F1" s="480"/>
      <c r="G1" s="480"/>
    </row>
    <row r="2" spans="1:7" ht="21" customHeight="1">
      <c r="A2" s="480" t="s">
        <v>191</v>
      </c>
      <c r="B2" s="480"/>
      <c r="C2" s="480"/>
      <c r="D2" s="480"/>
      <c r="E2" s="480"/>
      <c r="F2" s="480"/>
      <c r="G2" s="480"/>
    </row>
    <row r="4" spans="1:7" ht="12.75">
      <c r="A4" s="471" t="s">
        <v>443</v>
      </c>
      <c r="B4" s="471"/>
      <c r="C4" s="471"/>
      <c r="D4" s="471"/>
      <c r="E4" s="471"/>
      <c r="F4" s="471"/>
      <c r="G4" s="471"/>
    </row>
    <row r="5" spans="1:7" ht="12.75">
      <c r="A5" s="89"/>
      <c r="F5" s="471" t="s">
        <v>0</v>
      </c>
      <c r="G5" s="471"/>
    </row>
    <row r="6" ht="6.75" customHeight="1"/>
    <row r="7" spans="1:7" ht="14.25" customHeight="1">
      <c r="A7" s="51" t="s">
        <v>1</v>
      </c>
      <c r="B7" s="401" t="s">
        <v>286</v>
      </c>
      <c r="C7" s="402"/>
      <c r="D7" s="403"/>
      <c r="E7" s="373" t="s">
        <v>286</v>
      </c>
      <c r="F7" s="374"/>
      <c r="G7" s="375"/>
    </row>
    <row r="8" spans="1:7" ht="14.25" customHeight="1">
      <c r="A8" s="52"/>
      <c r="B8" s="467" t="s">
        <v>389</v>
      </c>
      <c r="C8" s="468"/>
      <c r="D8" s="469"/>
      <c r="E8" s="376"/>
      <c r="F8" s="377"/>
      <c r="G8" s="378"/>
    </row>
    <row r="9" spans="1:7" ht="25.5" customHeight="1">
      <c r="A9" s="52"/>
      <c r="B9" s="2" t="s">
        <v>2</v>
      </c>
      <c r="C9" s="3" t="s">
        <v>3</v>
      </c>
      <c r="D9" s="478" t="s">
        <v>4</v>
      </c>
      <c r="E9" s="2" t="s">
        <v>2</v>
      </c>
      <c r="F9" s="3" t="s">
        <v>3</v>
      </c>
      <c r="G9" s="478" t="s">
        <v>4</v>
      </c>
    </row>
    <row r="10" spans="1:7" ht="14.25" customHeight="1" thickBot="1">
      <c r="A10" s="52"/>
      <c r="B10" s="399" t="s">
        <v>5</v>
      </c>
      <c r="C10" s="399"/>
      <c r="D10" s="479"/>
      <c r="E10" s="399" t="s">
        <v>5</v>
      </c>
      <c r="F10" s="399"/>
      <c r="G10" s="479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/>
      <c r="C12" s="73"/>
      <c r="D12" s="74"/>
      <c r="E12" s="9"/>
      <c r="F12" s="73"/>
      <c r="G12" s="74"/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0" ref="B14:G14">SUM(B15:B17)</f>
        <v>0</v>
      </c>
      <c r="C14" s="56">
        <f t="shared" si="0"/>
        <v>6331</v>
      </c>
      <c r="D14" s="59">
        <f t="shared" si="0"/>
        <v>6331</v>
      </c>
      <c r="E14" s="56">
        <f t="shared" si="0"/>
        <v>0</v>
      </c>
      <c r="F14" s="56">
        <f t="shared" si="0"/>
        <v>6331</v>
      </c>
      <c r="G14" s="59">
        <f t="shared" si="0"/>
        <v>6331</v>
      </c>
    </row>
    <row r="15" spans="1:7" ht="12.75">
      <c r="A15" s="220" t="s">
        <v>16</v>
      </c>
      <c r="B15" s="221"/>
      <c r="C15" s="196">
        <v>4900</v>
      </c>
      <c r="D15" s="206">
        <f>SUM(B15:C15)</f>
        <v>4900</v>
      </c>
      <c r="E15" s="221"/>
      <c r="F15" s="196">
        <v>4900</v>
      </c>
      <c r="G15" s="206">
        <f>SUM(E15:F15)</f>
        <v>4900</v>
      </c>
    </row>
    <row r="16" spans="1:7" ht="12.75">
      <c r="A16" s="220" t="s">
        <v>17</v>
      </c>
      <c r="B16" s="221"/>
      <c r="C16" s="196">
        <v>85</v>
      </c>
      <c r="D16" s="206">
        <f>SUM(B16:C16)</f>
        <v>85</v>
      </c>
      <c r="E16" s="221"/>
      <c r="F16" s="196">
        <v>85</v>
      </c>
      <c r="G16" s="206">
        <f>SUM(E16:F16)</f>
        <v>85</v>
      </c>
    </row>
    <row r="17" spans="1:7" ht="12.75">
      <c r="A17" s="222" t="s">
        <v>19</v>
      </c>
      <c r="B17" s="223"/>
      <c r="C17" s="221">
        <v>1346</v>
      </c>
      <c r="D17" s="206">
        <f>SUM(B17:C17)</f>
        <v>1346</v>
      </c>
      <c r="E17" s="223"/>
      <c r="F17" s="221">
        <v>1346</v>
      </c>
      <c r="G17" s="206">
        <f>SUM(E17:F17)</f>
        <v>1346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222" t="s">
        <v>21</v>
      </c>
      <c r="B19" s="221"/>
      <c r="C19" s="224"/>
      <c r="D19" s="206">
        <f>D33-D14</f>
        <v>128151</v>
      </c>
      <c r="E19" s="221"/>
      <c r="F19" s="224"/>
      <c r="G19" s="206">
        <f>G33-G14</f>
        <v>128860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32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1" ref="B22:G22">SUM(B23:B25)</f>
        <v>49825</v>
      </c>
      <c r="C22" s="28">
        <f t="shared" si="1"/>
        <v>3711</v>
      </c>
      <c r="D22" s="29">
        <f t="shared" si="1"/>
        <v>53536</v>
      </c>
      <c r="E22" s="28">
        <f t="shared" si="1"/>
        <v>49825</v>
      </c>
      <c r="F22" s="28">
        <f t="shared" si="1"/>
        <v>3711</v>
      </c>
      <c r="G22" s="29">
        <f t="shared" si="1"/>
        <v>53536</v>
      </c>
    </row>
    <row r="23" spans="1:7" ht="12.75">
      <c r="A23" s="220" t="s">
        <v>16</v>
      </c>
      <c r="B23" s="225">
        <v>1280</v>
      </c>
      <c r="C23" s="225"/>
      <c r="D23" s="226">
        <f>SUM(B23:C23)</f>
        <v>1280</v>
      </c>
      <c r="E23" s="225">
        <v>1280</v>
      </c>
      <c r="F23" s="225"/>
      <c r="G23" s="226">
        <f>SUM(E23:F23)</f>
        <v>1280</v>
      </c>
    </row>
    <row r="24" spans="1:7" ht="12.75">
      <c r="A24" s="222" t="s">
        <v>18</v>
      </c>
      <c r="B24" s="225">
        <v>46405</v>
      </c>
      <c r="C24" s="225">
        <v>3711</v>
      </c>
      <c r="D24" s="226">
        <f>SUM(B24:C24)</f>
        <v>50116</v>
      </c>
      <c r="E24" s="225">
        <v>46405</v>
      </c>
      <c r="F24" s="225">
        <v>3711</v>
      </c>
      <c r="G24" s="226">
        <f>SUM(E24:F24)</f>
        <v>50116</v>
      </c>
    </row>
    <row r="25" spans="1:7" ht="12.75">
      <c r="A25" s="222" t="s">
        <v>19</v>
      </c>
      <c r="B25" s="225">
        <v>2140</v>
      </c>
      <c r="C25" s="225"/>
      <c r="D25" s="226">
        <f>SUM(B25:C25)</f>
        <v>2140</v>
      </c>
      <c r="E25" s="225">
        <v>2140</v>
      </c>
      <c r="F25" s="225"/>
      <c r="G25" s="226">
        <f>SUM(E25:F25)</f>
        <v>2140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227" t="s">
        <v>21</v>
      </c>
      <c r="B27" s="225"/>
      <c r="C27" s="225"/>
      <c r="D27" s="226">
        <f>D46-SUM(D22,D28)</f>
        <v>154785</v>
      </c>
      <c r="E27" s="225"/>
      <c r="F27" s="225"/>
      <c r="G27" s="226">
        <f>G46-SUM(G22,G28)</f>
        <v>155001</v>
      </c>
    </row>
    <row r="28" spans="1:7" ht="12.75">
      <c r="A28" s="227" t="s">
        <v>361</v>
      </c>
      <c r="B28" s="225"/>
      <c r="C28" s="225">
        <v>4529</v>
      </c>
      <c r="D28" s="226">
        <f>SUM(B28:C28)</f>
        <v>4529</v>
      </c>
      <c r="E28" s="225"/>
      <c r="F28" s="225">
        <v>4529</v>
      </c>
      <c r="G28" s="226">
        <f>SUM(E28:F28)</f>
        <v>4529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49825</v>
      </c>
      <c r="C30" s="45">
        <f>SUM(C14,C19,C22,C27)</f>
        <v>10042</v>
      </c>
      <c r="D30" s="21">
        <f>SUM(D14,D19,D22,D27,D28)</f>
        <v>347332</v>
      </c>
      <c r="E30" s="45">
        <f>SUM(E14,E19,E22,E27)</f>
        <v>49825</v>
      </c>
      <c r="F30" s="45">
        <f>SUM(F14,F19,F22,F27)</f>
        <v>10042</v>
      </c>
      <c r="G30" s="21">
        <f>SUM(G14,G19,G22,G27,G28)</f>
        <v>348257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29</v>
      </c>
      <c r="B32" s="67"/>
      <c r="C32" s="67"/>
      <c r="D32" s="68"/>
      <c r="E32" s="67"/>
      <c r="F32" s="67"/>
      <c r="G32" s="68"/>
    </row>
    <row r="33" spans="1:7" ht="12.75">
      <c r="A33" s="8" t="s">
        <v>22</v>
      </c>
      <c r="B33" s="9">
        <f aca="true" t="shared" si="2" ref="B33:G33">SUM(B34:B38)</f>
        <v>61709</v>
      </c>
      <c r="C33" s="9">
        <f t="shared" si="2"/>
        <v>72773</v>
      </c>
      <c r="D33" s="10">
        <f t="shared" si="2"/>
        <v>134482</v>
      </c>
      <c r="E33" s="9">
        <f t="shared" si="2"/>
        <v>62266</v>
      </c>
      <c r="F33" s="9">
        <f t="shared" si="2"/>
        <v>72925</v>
      </c>
      <c r="G33" s="10">
        <f t="shared" si="2"/>
        <v>135191</v>
      </c>
    </row>
    <row r="34" spans="1:7" ht="12.75">
      <c r="A34" s="222" t="s">
        <v>23</v>
      </c>
      <c r="B34" s="228">
        <v>41136</v>
      </c>
      <c r="C34" s="196">
        <v>1080</v>
      </c>
      <c r="D34" s="206">
        <f>SUM(B34:C34)</f>
        <v>42216</v>
      </c>
      <c r="E34" s="228">
        <v>41307</v>
      </c>
      <c r="F34" s="196">
        <v>1080</v>
      </c>
      <c r="G34" s="206">
        <f>SUM(E34:F34)</f>
        <v>42387</v>
      </c>
    </row>
    <row r="35" spans="1:7" ht="12.75">
      <c r="A35" s="222" t="s">
        <v>24</v>
      </c>
      <c r="B35" s="228">
        <v>9303</v>
      </c>
      <c r="C35" s="196">
        <v>238</v>
      </c>
      <c r="D35" s="206">
        <f>SUM(B35:C35)</f>
        <v>9541</v>
      </c>
      <c r="E35" s="228">
        <v>9341</v>
      </c>
      <c r="F35" s="196">
        <v>238</v>
      </c>
      <c r="G35" s="206">
        <f>SUM(E35:F35)</f>
        <v>9579</v>
      </c>
    </row>
    <row r="36" spans="1:7" ht="12.75">
      <c r="A36" s="222" t="s">
        <v>25</v>
      </c>
      <c r="B36" s="228">
        <v>11270</v>
      </c>
      <c r="C36" s="228">
        <v>67251</v>
      </c>
      <c r="D36" s="206">
        <f>SUM(B36:C36)</f>
        <v>78521</v>
      </c>
      <c r="E36" s="228">
        <v>11618</v>
      </c>
      <c r="F36" s="228">
        <v>67251</v>
      </c>
      <c r="G36" s="206">
        <f>SUM(E36:F36)</f>
        <v>78869</v>
      </c>
    </row>
    <row r="37" spans="1:7" ht="12.75">
      <c r="A37" s="227"/>
      <c r="B37" s="221"/>
      <c r="C37" s="196"/>
      <c r="D37" s="206"/>
      <c r="E37" s="221"/>
      <c r="F37" s="196"/>
      <c r="G37" s="206"/>
    </row>
    <row r="38" spans="1:7" ht="12.75">
      <c r="A38" s="227" t="s">
        <v>27</v>
      </c>
      <c r="B38" s="196">
        <f>SUM(B39:B41)</f>
        <v>0</v>
      </c>
      <c r="C38" s="196">
        <f>SUM(C39:C43)</f>
        <v>4204</v>
      </c>
      <c r="D38" s="206">
        <f>SUM(B38:C38)</f>
        <v>4204</v>
      </c>
      <c r="E38" s="196">
        <f>SUM(E39:E41)</f>
        <v>0</v>
      </c>
      <c r="F38" s="196">
        <f>SUM(F39:F43)</f>
        <v>4356</v>
      </c>
      <c r="G38" s="206">
        <f>SUM(E38:F38)</f>
        <v>4356</v>
      </c>
    </row>
    <row r="39" spans="1:7" ht="12.75">
      <c r="A39" s="229" t="s">
        <v>250</v>
      </c>
      <c r="B39" s="230"/>
      <c r="C39" s="476">
        <v>2475</v>
      </c>
      <c r="D39" s="231"/>
      <c r="E39" s="230"/>
      <c r="F39" s="476">
        <v>2475</v>
      </c>
      <c r="G39" s="231"/>
    </row>
    <row r="40" spans="1:7" ht="14.25" customHeight="1">
      <c r="A40" s="232" t="s">
        <v>222</v>
      </c>
      <c r="B40" s="233"/>
      <c r="C40" s="477"/>
      <c r="D40" s="234"/>
      <c r="E40" s="233"/>
      <c r="F40" s="477"/>
      <c r="G40" s="234"/>
    </row>
    <row r="41" spans="1:7" ht="12.75">
      <c r="A41" s="222" t="s">
        <v>218</v>
      </c>
      <c r="B41" s="235"/>
      <c r="C41" s="236">
        <v>1579</v>
      </c>
      <c r="D41" s="237"/>
      <c r="E41" s="235"/>
      <c r="F41" s="236">
        <v>1579</v>
      </c>
      <c r="G41" s="237"/>
    </row>
    <row r="42" spans="1:7" ht="12.75">
      <c r="A42" s="222" t="s">
        <v>416</v>
      </c>
      <c r="B42" s="345"/>
      <c r="C42" s="236">
        <v>0</v>
      </c>
      <c r="D42" s="237"/>
      <c r="E42" s="345"/>
      <c r="F42" s="236">
        <v>152</v>
      </c>
      <c r="G42" s="237"/>
    </row>
    <row r="43" spans="1:7" ht="12.75">
      <c r="A43" s="222" t="s">
        <v>417</v>
      </c>
      <c r="B43" s="345"/>
      <c r="C43" s="236">
        <v>150</v>
      </c>
      <c r="D43" s="237"/>
      <c r="E43" s="345"/>
      <c r="F43" s="236">
        <v>150</v>
      </c>
      <c r="G43" s="237"/>
    </row>
    <row r="44" spans="1:7" ht="12.75">
      <c r="A44" s="11"/>
      <c r="B44" s="16"/>
      <c r="C44" s="57"/>
      <c r="D44" s="58"/>
      <c r="E44" s="16"/>
      <c r="F44" s="57"/>
      <c r="G44" s="58"/>
    </row>
    <row r="45" spans="1:7" ht="12.75">
      <c r="A45" s="132" t="s">
        <v>30</v>
      </c>
      <c r="B45" s="16"/>
      <c r="C45" s="57"/>
      <c r="D45" s="69"/>
      <c r="E45" s="16"/>
      <c r="F45" s="57"/>
      <c r="G45" s="69"/>
    </row>
    <row r="46" spans="1:7" ht="12.75">
      <c r="A46" s="86" t="s">
        <v>22</v>
      </c>
      <c r="B46" s="28">
        <f aca="true" t="shared" si="3" ref="B46:G46">SUM(B47:B52)</f>
        <v>203703</v>
      </c>
      <c r="C46" s="28">
        <f t="shared" si="3"/>
        <v>9147</v>
      </c>
      <c r="D46" s="10">
        <f t="shared" si="3"/>
        <v>212850</v>
      </c>
      <c r="E46" s="28">
        <f t="shared" si="3"/>
        <v>203919</v>
      </c>
      <c r="F46" s="28">
        <f t="shared" si="3"/>
        <v>9147</v>
      </c>
      <c r="G46" s="10">
        <f t="shared" si="3"/>
        <v>213066</v>
      </c>
    </row>
    <row r="47" spans="1:7" ht="12.75">
      <c r="A47" s="222" t="s">
        <v>23</v>
      </c>
      <c r="B47" s="225">
        <v>129004</v>
      </c>
      <c r="C47" s="225">
        <v>115</v>
      </c>
      <c r="D47" s="206">
        <f>SUM(B47:C47)</f>
        <v>129119</v>
      </c>
      <c r="E47" s="225">
        <v>129181</v>
      </c>
      <c r="F47" s="225">
        <v>115</v>
      </c>
      <c r="G47" s="206">
        <f>SUM(E47:F47)</f>
        <v>129296</v>
      </c>
    </row>
    <row r="48" spans="1:7" ht="12.75">
      <c r="A48" s="222" t="s">
        <v>24</v>
      </c>
      <c r="B48" s="225">
        <v>32287</v>
      </c>
      <c r="C48" s="196">
        <v>25</v>
      </c>
      <c r="D48" s="206">
        <f>SUM(B48:C48)</f>
        <v>32312</v>
      </c>
      <c r="E48" s="225">
        <v>32326</v>
      </c>
      <c r="F48" s="196">
        <v>25</v>
      </c>
      <c r="G48" s="206">
        <f>SUM(E48:F48)</f>
        <v>32351</v>
      </c>
    </row>
    <row r="49" spans="1:7" ht="12.75">
      <c r="A49" s="238" t="s">
        <v>25</v>
      </c>
      <c r="B49" s="348">
        <v>42412</v>
      </c>
      <c r="C49" s="196"/>
      <c r="D49" s="206">
        <f>SUM(B49:C49)</f>
        <v>42412</v>
      </c>
      <c r="E49" s="348">
        <v>42412</v>
      </c>
      <c r="F49" s="196"/>
      <c r="G49" s="206">
        <f>SUM(E49:F49)</f>
        <v>42412</v>
      </c>
    </row>
    <row r="50" spans="1:7" ht="12.75">
      <c r="A50" s="346" t="s">
        <v>366</v>
      </c>
      <c r="B50" s="348"/>
      <c r="C50" s="228">
        <v>4529</v>
      </c>
      <c r="D50" s="206">
        <f>SUM(B50:C50)</f>
        <v>4529</v>
      </c>
      <c r="E50" s="348"/>
      <c r="F50" s="228">
        <v>4529</v>
      </c>
      <c r="G50" s="206">
        <f>SUM(E50:F50)</f>
        <v>4529</v>
      </c>
    </row>
    <row r="51" spans="1:7" ht="12.75">
      <c r="A51" s="227"/>
      <c r="B51" s="225"/>
      <c r="C51" s="196"/>
      <c r="D51" s="206"/>
      <c r="E51" s="225"/>
      <c r="F51" s="196"/>
      <c r="G51" s="206"/>
    </row>
    <row r="52" spans="1:7" ht="12.75">
      <c r="A52" s="222" t="s">
        <v>27</v>
      </c>
      <c r="B52" s="239">
        <v>0</v>
      </c>
      <c r="C52" s="196">
        <f>SUM(C53:C55)</f>
        <v>4478</v>
      </c>
      <c r="D52" s="206">
        <f>SUM(B52:C52)</f>
        <v>4478</v>
      </c>
      <c r="E52" s="239">
        <v>0</v>
      </c>
      <c r="F52" s="196">
        <f>SUM(F53:F55)</f>
        <v>4478</v>
      </c>
      <c r="G52" s="206">
        <f>SUM(E52:F52)</f>
        <v>4478</v>
      </c>
    </row>
    <row r="53" spans="1:7" ht="12.75">
      <c r="A53" s="227" t="s">
        <v>218</v>
      </c>
      <c r="B53" s="240"/>
      <c r="C53" s="225">
        <v>395</v>
      </c>
      <c r="D53" s="226"/>
      <c r="E53" s="240"/>
      <c r="F53" s="225">
        <v>395</v>
      </c>
      <c r="G53" s="226"/>
    </row>
    <row r="54" spans="1:7" ht="12.75">
      <c r="A54" s="227" t="s">
        <v>180</v>
      </c>
      <c r="B54" s="240"/>
      <c r="C54" s="225">
        <v>3264</v>
      </c>
      <c r="D54" s="226"/>
      <c r="E54" s="240"/>
      <c r="F54" s="225">
        <v>3264</v>
      </c>
      <c r="G54" s="226"/>
    </row>
    <row r="55" spans="1:7" ht="12.75">
      <c r="A55" s="222" t="s">
        <v>181</v>
      </c>
      <c r="B55" s="240"/>
      <c r="C55" s="476">
        <v>819</v>
      </c>
      <c r="D55" s="226"/>
      <c r="E55" s="240"/>
      <c r="F55" s="476">
        <v>819</v>
      </c>
      <c r="G55" s="226"/>
    </row>
    <row r="56" spans="1:7" ht="12.75">
      <c r="A56" s="222" t="s">
        <v>223</v>
      </c>
      <c r="B56" s="241"/>
      <c r="C56" s="477"/>
      <c r="D56" s="242"/>
      <c r="E56" s="241"/>
      <c r="F56" s="477"/>
      <c r="G56" s="242"/>
    </row>
    <row r="57" spans="1:7" ht="12.75">
      <c r="A57" s="61"/>
      <c r="B57" s="76"/>
      <c r="C57" s="138"/>
      <c r="D57" s="139"/>
      <c r="E57" s="76"/>
      <c r="F57" s="138"/>
      <c r="G57" s="139"/>
    </row>
    <row r="58" spans="1:7" ht="12.75">
      <c r="A58" s="19" t="s">
        <v>9</v>
      </c>
      <c r="B58" s="20">
        <f aca="true" t="shared" si="4" ref="B58:G58">SUM(B33,B46)</f>
        <v>265412</v>
      </c>
      <c r="C58" s="20">
        <f t="shared" si="4"/>
        <v>81920</v>
      </c>
      <c r="D58" s="21">
        <f t="shared" si="4"/>
        <v>347332</v>
      </c>
      <c r="E58" s="20">
        <f t="shared" si="4"/>
        <v>266185</v>
      </c>
      <c r="F58" s="20">
        <f t="shared" si="4"/>
        <v>82072</v>
      </c>
      <c r="G58" s="21">
        <f t="shared" si="4"/>
        <v>348257</v>
      </c>
    </row>
    <row r="59" spans="1:7" ht="12.75">
      <c r="A59" s="70"/>
      <c r="B59" s="478"/>
      <c r="C59" s="478"/>
      <c r="D59" s="478"/>
      <c r="E59" s="478"/>
      <c r="F59" s="478"/>
      <c r="G59" s="478"/>
    </row>
    <row r="60" spans="1:7" ht="12.75">
      <c r="A60" s="43" t="s">
        <v>34</v>
      </c>
      <c r="B60" s="2"/>
      <c r="C60" s="3"/>
      <c r="D60" s="153">
        <f>SUM(D27,D19)</f>
        <v>282936</v>
      </c>
      <c r="E60" s="2"/>
      <c r="F60" s="3"/>
      <c r="G60" s="153">
        <f>SUM(G27,G19)</f>
        <v>283861</v>
      </c>
    </row>
    <row r="61" ht="12.75">
      <c r="A61" s="24"/>
    </row>
    <row r="62" spans="1:3" ht="24" customHeight="1">
      <c r="A62" s="166" t="s">
        <v>10</v>
      </c>
      <c r="B62" s="339" t="s">
        <v>337</v>
      </c>
      <c r="C62" s="339" t="s">
        <v>337</v>
      </c>
    </row>
    <row r="63" spans="1:6" ht="12.75">
      <c r="A63" s="167" t="s">
        <v>13</v>
      </c>
      <c r="B63" s="58">
        <v>19558</v>
      </c>
      <c r="C63" s="58">
        <v>19558</v>
      </c>
      <c r="E63" s="214"/>
      <c r="F63" s="123"/>
    </row>
    <row r="64" spans="1:6" ht="12.75">
      <c r="A64" s="71" t="s">
        <v>31</v>
      </c>
      <c r="B64" s="63">
        <v>6223</v>
      </c>
      <c r="C64" s="63">
        <v>6223</v>
      </c>
      <c r="F64" s="123"/>
    </row>
    <row r="65" spans="1:6" ht="12.75">
      <c r="A65" s="72" t="s">
        <v>32</v>
      </c>
      <c r="B65" s="49">
        <v>6223</v>
      </c>
      <c r="C65" s="49">
        <v>6223</v>
      </c>
      <c r="F65" s="123"/>
    </row>
    <row r="66" ht="12.75">
      <c r="A66" s="32"/>
    </row>
    <row r="67" spans="1:2" ht="12.75">
      <c r="A67" s="37"/>
      <c r="B67" s="160"/>
    </row>
    <row r="68" spans="1:2" ht="12.75">
      <c r="A68" s="32"/>
      <c r="B68" s="215"/>
    </row>
    <row r="69" spans="1:2" ht="12.75">
      <c r="A69" s="32"/>
      <c r="B69" s="32"/>
    </row>
    <row r="70" spans="1:2" ht="12.75">
      <c r="A70" s="37"/>
      <c r="B70" s="1"/>
    </row>
  </sheetData>
  <sheetProtection/>
  <mergeCells count="17">
    <mergeCell ref="A4:G4"/>
    <mergeCell ref="A1:G1"/>
    <mergeCell ref="A2:G2"/>
    <mergeCell ref="G9:G10"/>
    <mergeCell ref="E10:F10"/>
    <mergeCell ref="E7:G8"/>
    <mergeCell ref="B8:D8"/>
    <mergeCell ref="F39:F40"/>
    <mergeCell ref="F55:F56"/>
    <mergeCell ref="E59:G59"/>
    <mergeCell ref="B59:D59"/>
    <mergeCell ref="F5:G5"/>
    <mergeCell ref="B7:D7"/>
    <mergeCell ref="D9:D10"/>
    <mergeCell ref="B10:C10"/>
    <mergeCell ref="C39:C40"/>
    <mergeCell ref="C55:C56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1:I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7109375" style="0" customWidth="1"/>
    <col min="2" max="2" width="10.00390625" style="0" customWidth="1"/>
    <col min="3" max="3" width="9.7109375" style="0" customWidth="1"/>
  </cols>
  <sheetData>
    <row r="1" spans="1:7" ht="26.25" customHeight="1">
      <c r="A1" s="421" t="s">
        <v>192</v>
      </c>
      <c r="B1" s="421"/>
      <c r="C1" s="421"/>
      <c r="D1" s="421"/>
      <c r="E1" s="421"/>
      <c r="F1" s="421"/>
      <c r="G1" s="421"/>
    </row>
    <row r="2" spans="1:4" ht="12.75" customHeight="1">
      <c r="A2" s="124"/>
      <c r="B2" s="124"/>
      <c r="C2" s="124"/>
      <c r="D2" s="124"/>
    </row>
    <row r="3" spans="1:7" ht="12.75">
      <c r="A3" s="471" t="s">
        <v>444</v>
      </c>
      <c r="B3" s="471"/>
      <c r="C3" s="471"/>
      <c r="D3" s="471"/>
      <c r="E3" s="471"/>
      <c r="F3" s="471"/>
      <c r="G3" s="471"/>
    </row>
    <row r="4" spans="6:7" ht="12.75">
      <c r="F4" s="471" t="s">
        <v>0</v>
      </c>
      <c r="G4" s="471"/>
    </row>
    <row r="5" ht="8.25" customHeight="1"/>
    <row r="6" spans="1:7" ht="19.5" customHeight="1">
      <c r="A6" s="472" t="s">
        <v>1</v>
      </c>
      <c r="B6" s="401" t="s">
        <v>286</v>
      </c>
      <c r="C6" s="402"/>
      <c r="D6" s="403"/>
      <c r="E6" s="373" t="s">
        <v>286</v>
      </c>
      <c r="F6" s="374"/>
      <c r="G6" s="375"/>
    </row>
    <row r="7" spans="1:7" ht="13.5" customHeight="1">
      <c r="A7" s="473"/>
      <c r="B7" s="467" t="s">
        <v>389</v>
      </c>
      <c r="C7" s="468"/>
      <c r="D7" s="469"/>
      <c r="E7" s="376"/>
      <c r="F7" s="377"/>
      <c r="G7" s="378"/>
    </row>
    <row r="8" spans="1:7" ht="24.75" customHeight="1">
      <c r="A8" s="474"/>
      <c r="B8" s="2" t="s">
        <v>2</v>
      </c>
      <c r="C8" s="3" t="s">
        <v>3</v>
      </c>
      <c r="D8" s="478" t="s">
        <v>4</v>
      </c>
      <c r="E8" s="2" t="s">
        <v>2</v>
      </c>
      <c r="F8" s="3" t="s">
        <v>3</v>
      </c>
      <c r="G8" s="478" t="s">
        <v>4</v>
      </c>
    </row>
    <row r="9" spans="1:7" ht="14.25" customHeight="1" thickBot="1">
      <c r="A9" s="475"/>
      <c r="B9" s="399" t="s">
        <v>5</v>
      </c>
      <c r="C9" s="399"/>
      <c r="D9" s="479"/>
      <c r="E9" s="399" t="s">
        <v>5</v>
      </c>
      <c r="F9" s="399"/>
      <c r="G9" s="479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8" ht="12.75">
      <c r="A12" s="8" t="s">
        <v>15</v>
      </c>
      <c r="B12" s="80">
        <f aca="true" t="shared" si="0" ref="B12:G12">SUM(B13:B17)</f>
        <v>0</v>
      </c>
      <c r="C12" s="80">
        <f t="shared" si="0"/>
        <v>18387</v>
      </c>
      <c r="D12" s="29">
        <f t="shared" si="0"/>
        <v>18387</v>
      </c>
      <c r="E12" s="80">
        <f t="shared" si="0"/>
        <v>0</v>
      </c>
      <c r="F12" s="80">
        <f t="shared" si="0"/>
        <v>21435</v>
      </c>
      <c r="G12" s="29">
        <f t="shared" si="0"/>
        <v>21435</v>
      </c>
      <c r="H12" s="123"/>
    </row>
    <row r="13" spans="1:8" ht="12.75">
      <c r="A13" s="220" t="s">
        <v>16</v>
      </c>
      <c r="B13" s="221"/>
      <c r="C13" s="196">
        <v>12100</v>
      </c>
      <c r="D13" s="206">
        <f>SUM(B13:C13)</f>
        <v>12100</v>
      </c>
      <c r="E13" s="221"/>
      <c r="F13" s="196">
        <v>15148</v>
      </c>
      <c r="G13" s="206">
        <f>SUM(E13:F13)</f>
        <v>15148</v>
      </c>
      <c r="H13" s="123"/>
    </row>
    <row r="14" spans="1:8" ht="12.75">
      <c r="A14" s="220" t="s">
        <v>17</v>
      </c>
      <c r="B14" s="225"/>
      <c r="C14" s="224">
        <v>2300</v>
      </c>
      <c r="D14" s="206">
        <f>SUM(B14:C14)</f>
        <v>2300</v>
      </c>
      <c r="E14" s="225"/>
      <c r="F14" s="224">
        <v>2300</v>
      </c>
      <c r="G14" s="206">
        <f>SUM(E14:F14)</f>
        <v>2300</v>
      </c>
      <c r="H14" s="123"/>
    </row>
    <row r="15" spans="1:8" ht="12.75">
      <c r="A15" s="222" t="s">
        <v>19</v>
      </c>
      <c r="B15" s="225"/>
      <c r="C15" s="224">
        <v>3937</v>
      </c>
      <c r="D15" s="206">
        <f>SUM(B15:C15)</f>
        <v>3937</v>
      </c>
      <c r="E15" s="225"/>
      <c r="F15" s="224">
        <v>3937</v>
      </c>
      <c r="G15" s="206">
        <f>SUM(E15:F15)</f>
        <v>3937</v>
      </c>
      <c r="H15" s="123"/>
    </row>
    <row r="16" spans="1:8" ht="12.75">
      <c r="A16" s="222" t="s">
        <v>140</v>
      </c>
      <c r="B16" s="225"/>
      <c r="C16" s="224">
        <v>0</v>
      </c>
      <c r="D16" s="206">
        <f>SUM(B16:C16)</f>
        <v>0</v>
      </c>
      <c r="E16" s="225"/>
      <c r="F16" s="224">
        <v>0</v>
      </c>
      <c r="G16" s="206">
        <f>SUM(E16:F16)</f>
        <v>0</v>
      </c>
      <c r="H16" s="123"/>
    </row>
    <row r="17" spans="1:8" ht="12.75">
      <c r="A17" s="222" t="s">
        <v>365</v>
      </c>
      <c r="B17" s="225"/>
      <c r="C17" s="224">
        <v>50</v>
      </c>
      <c r="D17" s="206">
        <f>SUM(B17:C17)</f>
        <v>50</v>
      </c>
      <c r="E17" s="225"/>
      <c r="F17" s="224">
        <v>50</v>
      </c>
      <c r="G17" s="206">
        <f>SUM(E17:F17)</f>
        <v>50</v>
      </c>
      <c r="H17" s="123"/>
    </row>
    <row r="18" spans="1:8" ht="13.5" customHeight="1">
      <c r="A18" s="43" t="s">
        <v>20</v>
      </c>
      <c r="B18" s="16"/>
      <c r="C18" s="17"/>
      <c r="D18" s="14"/>
      <c r="E18" s="16"/>
      <c r="F18" s="17"/>
      <c r="G18" s="14"/>
      <c r="H18" s="123"/>
    </row>
    <row r="19" spans="1:8" ht="12.75">
      <c r="A19" s="227" t="s">
        <v>21</v>
      </c>
      <c r="B19" s="225"/>
      <c r="C19" s="224"/>
      <c r="D19" s="206">
        <f>D41-SUM(D12,D20)</f>
        <v>270190</v>
      </c>
      <c r="E19" s="225"/>
      <c r="F19" s="224"/>
      <c r="G19" s="206">
        <f>G41-SUM(G12,G20)</f>
        <v>267526</v>
      </c>
      <c r="H19" s="123"/>
    </row>
    <row r="20" spans="1:8" ht="12.75">
      <c r="A20" s="227" t="s">
        <v>361</v>
      </c>
      <c r="B20" s="16"/>
      <c r="C20" s="17">
        <v>5715</v>
      </c>
      <c r="D20" s="14"/>
      <c r="E20" s="16"/>
      <c r="F20" s="17">
        <v>5715</v>
      </c>
      <c r="G20" s="14"/>
      <c r="H20" s="123"/>
    </row>
    <row r="21" spans="1:8" ht="12.75">
      <c r="A21" s="15"/>
      <c r="B21" s="16"/>
      <c r="C21" s="17"/>
      <c r="D21" s="14"/>
      <c r="E21" s="16"/>
      <c r="F21" s="17"/>
      <c r="G21" s="14"/>
      <c r="H21" s="123"/>
    </row>
    <row r="22" spans="1:8" ht="12.75">
      <c r="A22" s="19" t="s">
        <v>7</v>
      </c>
      <c r="B22" s="20">
        <f>SUM(B12,B19)</f>
        <v>0</v>
      </c>
      <c r="C22" s="20">
        <f>SUM(C12,C19)</f>
        <v>18387</v>
      </c>
      <c r="D22" s="21">
        <f>SUM(D12,D19,D20)</f>
        <v>288577</v>
      </c>
      <c r="E22" s="20">
        <f>SUM(E12,E19)</f>
        <v>0</v>
      </c>
      <c r="F22" s="20">
        <f>SUM(F12,F19)</f>
        <v>21435</v>
      </c>
      <c r="G22" s="21">
        <f>SUM(G12,G19,G20)</f>
        <v>288961</v>
      </c>
      <c r="H22" s="123"/>
    </row>
    <row r="23" spans="1:8" ht="8.25" customHeight="1">
      <c r="A23" s="22"/>
      <c r="B23" s="23"/>
      <c r="C23" s="24"/>
      <c r="D23" s="23"/>
      <c r="E23" s="23"/>
      <c r="F23" s="24"/>
      <c r="G23" s="23"/>
      <c r="H23" s="123"/>
    </row>
    <row r="24" spans="1:8" ht="12.75">
      <c r="A24" s="25" t="s">
        <v>8</v>
      </c>
      <c r="B24" s="26"/>
      <c r="C24" s="27"/>
      <c r="D24" s="26"/>
      <c r="E24" s="26"/>
      <c r="F24" s="27"/>
      <c r="G24" s="26"/>
      <c r="H24" s="123"/>
    </row>
    <row r="25" spans="1:8" ht="12.75">
      <c r="A25" s="8" t="s">
        <v>22</v>
      </c>
      <c r="B25" s="9">
        <f aca="true" t="shared" si="1" ref="B25:G25">SUM(B26:B31)</f>
        <v>93183</v>
      </c>
      <c r="C25" s="9">
        <f t="shared" si="1"/>
        <v>201109</v>
      </c>
      <c r="D25" s="68">
        <f t="shared" si="1"/>
        <v>294292</v>
      </c>
      <c r="E25" s="9">
        <f t="shared" si="1"/>
        <v>93279</v>
      </c>
      <c r="F25" s="9">
        <f t="shared" si="1"/>
        <v>201397</v>
      </c>
      <c r="G25" s="68">
        <f t="shared" si="1"/>
        <v>294676</v>
      </c>
      <c r="H25" s="123"/>
    </row>
    <row r="26" spans="1:8" ht="12.75">
      <c r="A26" s="222" t="s">
        <v>23</v>
      </c>
      <c r="B26" s="228">
        <v>26204</v>
      </c>
      <c r="C26" s="196">
        <v>84168</v>
      </c>
      <c r="D26" s="242">
        <f>SUM(B26:C26)</f>
        <v>110372</v>
      </c>
      <c r="E26" s="228">
        <v>26283</v>
      </c>
      <c r="F26" s="196">
        <v>81920</v>
      </c>
      <c r="G26" s="242">
        <f>SUM(E26:F26)</f>
        <v>108203</v>
      </c>
      <c r="H26" s="123"/>
    </row>
    <row r="27" spans="1:8" ht="12.75">
      <c r="A27" s="222" t="s">
        <v>24</v>
      </c>
      <c r="B27" s="228">
        <v>7985</v>
      </c>
      <c r="C27" s="196">
        <v>19106</v>
      </c>
      <c r="D27" s="242">
        <f>SUM(B27:C27)</f>
        <v>27091</v>
      </c>
      <c r="E27" s="228">
        <v>8002</v>
      </c>
      <c r="F27" s="196">
        <v>18594</v>
      </c>
      <c r="G27" s="242">
        <f>SUM(E27:F27)</f>
        <v>26596</v>
      </c>
      <c r="H27" s="123"/>
    </row>
    <row r="28" spans="1:8" ht="12.75">
      <c r="A28" s="222" t="s">
        <v>25</v>
      </c>
      <c r="B28" s="228">
        <v>58994</v>
      </c>
      <c r="C28" s="196">
        <v>60709</v>
      </c>
      <c r="D28" s="242">
        <f>SUM(B28:C28)</f>
        <v>119703</v>
      </c>
      <c r="E28" s="228">
        <v>58994</v>
      </c>
      <c r="F28" s="196">
        <v>60709</v>
      </c>
      <c r="G28" s="242">
        <f>SUM(E28:F28)</f>
        <v>119703</v>
      </c>
      <c r="H28" s="123"/>
    </row>
    <row r="29" spans="1:9" ht="12.75">
      <c r="A29" s="346" t="s">
        <v>366</v>
      </c>
      <c r="B29" s="228"/>
      <c r="C29" s="196">
        <v>5715</v>
      </c>
      <c r="D29" s="242">
        <f>SUM(B29:C29)</f>
        <v>5715</v>
      </c>
      <c r="E29" s="228"/>
      <c r="F29" s="196">
        <v>5715</v>
      </c>
      <c r="G29" s="242">
        <f>SUM(E29:F29)</f>
        <v>5715</v>
      </c>
      <c r="H29" s="123"/>
      <c r="I29" s="123"/>
    </row>
    <row r="30" spans="1:8" ht="12.75">
      <c r="A30" s="227"/>
      <c r="B30" s="228"/>
      <c r="C30" s="196"/>
      <c r="D30" s="242"/>
      <c r="E30" s="228"/>
      <c r="F30" s="196"/>
      <c r="G30" s="242"/>
      <c r="H30" s="123"/>
    </row>
    <row r="31" spans="1:8" ht="12.75">
      <c r="A31" s="227" t="s">
        <v>27</v>
      </c>
      <c r="B31" s="243">
        <f aca="true" t="shared" si="2" ref="B31:G31">SUM(B33)</f>
        <v>0</v>
      </c>
      <c r="C31" s="243">
        <f t="shared" si="2"/>
        <v>31411</v>
      </c>
      <c r="D31" s="206">
        <f t="shared" si="2"/>
        <v>31411</v>
      </c>
      <c r="E31" s="243">
        <f t="shared" si="2"/>
        <v>0</v>
      </c>
      <c r="F31" s="243">
        <f t="shared" si="2"/>
        <v>34459</v>
      </c>
      <c r="G31" s="206">
        <f t="shared" si="2"/>
        <v>34459</v>
      </c>
      <c r="H31" s="123"/>
    </row>
    <row r="32" spans="1:8" ht="12.75">
      <c r="A32" s="227"/>
      <c r="B32" s="225"/>
      <c r="C32" s="191"/>
      <c r="D32" s="226"/>
      <c r="E32" s="225"/>
      <c r="F32" s="191"/>
      <c r="G32" s="226"/>
      <c r="H32" s="123"/>
    </row>
    <row r="33" spans="1:8" ht="12.75">
      <c r="A33" s="185" t="s">
        <v>185</v>
      </c>
      <c r="B33" s="244">
        <f aca="true" t="shared" si="3" ref="B33:G33">SUM(B34:B40)</f>
        <v>0</v>
      </c>
      <c r="C33" s="244">
        <f t="shared" si="3"/>
        <v>31411</v>
      </c>
      <c r="D33" s="188">
        <f t="shared" si="3"/>
        <v>31411</v>
      </c>
      <c r="E33" s="244">
        <f t="shared" si="3"/>
        <v>0</v>
      </c>
      <c r="F33" s="244">
        <f t="shared" si="3"/>
        <v>34459</v>
      </c>
      <c r="G33" s="188">
        <f t="shared" si="3"/>
        <v>34459</v>
      </c>
      <c r="H33" s="123"/>
    </row>
    <row r="34" spans="1:8" ht="12.75">
      <c r="A34" s="227" t="s">
        <v>173</v>
      </c>
      <c r="B34" s="225"/>
      <c r="C34" s="225">
        <v>1000</v>
      </c>
      <c r="D34" s="226">
        <f aca="true" t="shared" si="4" ref="D34:D39">SUM(B34:C34)</f>
        <v>1000</v>
      </c>
      <c r="E34" s="225"/>
      <c r="F34" s="225">
        <v>1000</v>
      </c>
      <c r="G34" s="226">
        <f aca="true" t="shared" si="5" ref="G34:G39">SUM(E34:F34)</f>
        <v>1000</v>
      </c>
      <c r="H34" s="123"/>
    </row>
    <row r="35" spans="1:8" ht="12.75">
      <c r="A35" s="227" t="s">
        <v>219</v>
      </c>
      <c r="B35" s="225"/>
      <c r="C35" s="225">
        <v>10940</v>
      </c>
      <c r="D35" s="226">
        <f t="shared" si="4"/>
        <v>10940</v>
      </c>
      <c r="E35" s="225"/>
      <c r="F35" s="225">
        <v>10940</v>
      </c>
      <c r="G35" s="226">
        <f t="shared" si="5"/>
        <v>10940</v>
      </c>
      <c r="H35" s="123"/>
    </row>
    <row r="36" spans="1:8" ht="12.75">
      <c r="A36" s="227" t="s">
        <v>274</v>
      </c>
      <c r="B36" s="225"/>
      <c r="C36" s="225">
        <v>12700</v>
      </c>
      <c r="D36" s="226">
        <f t="shared" si="4"/>
        <v>12700</v>
      </c>
      <c r="E36" s="225"/>
      <c r="F36" s="225">
        <v>12700</v>
      </c>
      <c r="G36" s="226">
        <f t="shared" si="5"/>
        <v>12700</v>
      </c>
      <c r="H36" s="123"/>
    </row>
    <row r="37" spans="1:8" ht="12.75">
      <c r="A37" s="227" t="s">
        <v>331</v>
      </c>
      <c r="B37" s="225"/>
      <c r="C37" s="225">
        <v>6325</v>
      </c>
      <c r="D37" s="226">
        <f t="shared" si="4"/>
        <v>6325</v>
      </c>
      <c r="E37" s="225"/>
      <c r="F37" s="225">
        <v>6325</v>
      </c>
      <c r="G37" s="226">
        <f t="shared" si="5"/>
        <v>6325</v>
      </c>
      <c r="H37" s="123"/>
    </row>
    <row r="38" spans="1:8" ht="12.75">
      <c r="A38" s="227" t="s">
        <v>420</v>
      </c>
      <c r="B38" s="225"/>
      <c r="C38" s="225">
        <v>0</v>
      </c>
      <c r="D38" s="226">
        <f t="shared" si="4"/>
        <v>0</v>
      </c>
      <c r="E38" s="225"/>
      <c r="F38" s="225">
        <v>3048</v>
      </c>
      <c r="G38" s="226">
        <f t="shared" si="5"/>
        <v>3048</v>
      </c>
      <c r="H38" s="123"/>
    </row>
    <row r="39" spans="1:8" ht="13.5" customHeight="1">
      <c r="A39" s="245" t="s">
        <v>220</v>
      </c>
      <c r="B39" s="240"/>
      <c r="C39" s="240">
        <v>446</v>
      </c>
      <c r="D39" s="226">
        <f t="shared" si="4"/>
        <v>446</v>
      </c>
      <c r="E39" s="240"/>
      <c r="F39" s="240">
        <v>446</v>
      </c>
      <c r="G39" s="226">
        <f t="shared" si="5"/>
        <v>446</v>
      </c>
      <c r="H39" s="123"/>
    </row>
    <row r="40" spans="1:8" ht="14.25" customHeight="1">
      <c r="A40" s="75"/>
      <c r="B40" s="76"/>
      <c r="C40" s="76"/>
      <c r="D40" s="143"/>
      <c r="E40" s="76"/>
      <c r="F40" s="76"/>
      <c r="G40" s="143"/>
      <c r="H40" s="123"/>
    </row>
    <row r="41" spans="1:8" ht="12.75">
      <c r="A41" s="44" t="s">
        <v>9</v>
      </c>
      <c r="B41" s="45">
        <f aca="true" t="shared" si="6" ref="B41:G41">SUM(B26:B28,B31)</f>
        <v>93183</v>
      </c>
      <c r="C41" s="45">
        <f t="shared" si="6"/>
        <v>195394</v>
      </c>
      <c r="D41" s="21">
        <f t="shared" si="6"/>
        <v>288577</v>
      </c>
      <c r="E41" s="45">
        <f t="shared" si="6"/>
        <v>93279</v>
      </c>
      <c r="F41" s="45">
        <f t="shared" si="6"/>
        <v>195682</v>
      </c>
      <c r="G41" s="21">
        <f t="shared" si="6"/>
        <v>288961</v>
      </c>
      <c r="H41" s="123"/>
    </row>
    <row r="42" spans="1:7" ht="12.75">
      <c r="A42" s="32"/>
      <c r="B42" s="32"/>
      <c r="C42" s="24"/>
      <c r="D42" s="32"/>
      <c r="E42" s="32"/>
      <c r="F42" s="24"/>
      <c r="G42" s="32"/>
    </row>
    <row r="43" spans="1:8" ht="12.75">
      <c r="A43" s="33" t="s">
        <v>35</v>
      </c>
      <c r="B43" s="34"/>
      <c r="C43" s="77"/>
      <c r="D43" s="36">
        <f>D19</f>
        <v>270190</v>
      </c>
      <c r="E43" s="34"/>
      <c r="F43" s="77"/>
      <c r="G43" s="36">
        <f>G19</f>
        <v>267526</v>
      </c>
      <c r="H43" s="123"/>
    </row>
    <row r="45" spans="1:3" ht="26.25" customHeight="1">
      <c r="A45" s="158" t="s">
        <v>10</v>
      </c>
      <c r="B45" s="339" t="s">
        <v>337</v>
      </c>
      <c r="C45" s="339" t="s">
        <v>337</v>
      </c>
    </row>
    <row r="46" spans="1:6" ht="12.75">
      <c r="A46" s="79" t="s">
        <v>36</v>
      </c>
      <c r="B46" s="58">
        <v>1930</v>
      </c>
      <c r="C46" s="58">
        <v>1930</v>
      </c>
      <c r="F46" s="123"/>
    </row>
    <row r="47" spans="1:6" ht="12" customHeight="1">
      <c r="A47" s="78" t="s">
        <v>37</v>
      </c>
      <c r="B47" s="139">
        <v>34290</v>
      </c>
      <c r="C47" s="139">
        <v>34290</v>
      </c>
      <c r="F47" s="123"/>
    </row>
    <row r="49" ht="12.75">
      <c r="A49" s="37"/>
    </row>
    <row r="50" ht="12.75">
      <c r="A50" s="37"/>
    </row>
  </sheetData>
  <sheetProtection/>
  <mergeCells count="11">
    <mergeCell ref="D8:D9"/>
    <mergeCell ref="B9:C9"/>
    <mergeCell ref="E6:G7"/>
    <mergeCell ref="B7:D7"/>
    <mergeCell ref="A3:G3"/>
    <mergeCell ref="A1:G1"/>
    <mergeCell ref="A6:A9"/>
    <mergeCell ref="F4:G4"/>
    <mergeCell ref="G8:G9"/>
    <mergeCell ref="E9:F9"/>
    <mergeCell ref="B6:D6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</sheetPr>
  <dimension ref="A1:H51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10.421875" style="0" customWidth="1"/>
    <col min="3" max="3" width="10.8515625" style="0" customWidth="1"/>
    <col min="7" max="7" width="11.28125" style="0" customWidth="1"/>
  </cols>
  <sheetData>
    <row r="1" spans="1:7" ht="22.5" customHeight="1">
      <c r="A1" s="414" t="s">
        <v>193</v>
      </c>
      <c r="B1" s="414"/>
      <c r="C1" s="414"/>
      <c r="D1" s="414"/>
      <c r="E1" s="414"/>
      <c r="F1" s="414"/>
      <c r="G1" s="414"/>
    </row>
    <row r="3" ht="12.75">
      <c r="G3" s="1" t="s">
        <v>445</v>
      </c>
    </row>
    <row r="4" spans="6:7" ht="12.75">
      <c r="F4" s="471" t="s">
        <v>0</v>
      </c>
      <c r="G4" s="471"/>
    </row>
    <row r="5" ht="12.75">
      <c r="C5" s="90"/>
    </row>
    <row r="6" spans="1:7" ht="17.25" customHeight="1">
      <c r="A6" s="472" t="s">
        <v>1</v>
      </c>
      <c r="B6" s="401" t="s">
        <v>286</v>
      </c>
      <c r="C6" s="402"/>
      <c r="D6" s="403"/>
      <c r="E6" s="373" t="s">
        <v>286</v>
      </c>
      <c r="F6" s="374"/>
      <c r="G6" s="375"/>
    </row>
    <row r="7" spans="1:7" ht="16.5" customHeight="1">
      <c r="A7" s="473"/>
      <c r="B7" s="467" t="s">
        <v>389</v>
      </c>
      <c r="C7" s="468"/>
      <c r="D7" s="469"/>
      <c r="E7" s="376"/>
      <c r="F7" s="377"/>
      <c r="G7" s="378"/>
    </row>
    <row r="8" spans="1:7" ht="24.75" customHeight="1">
      <c r="A8" s="474"/>
      <c r="B8" s="2" t="s">
        <v>2</v>
      </c>
      <c r="C8" s="3" t="s">
        <v>3</v>
      </c>
      <c r="D8" s="478" t="s">
        <v>4</v>
      </c>
      <c r="E8" s="2" t="s">
        <v>2</v>
      </c>
      <c r="F8" s="3" t="s">
        <v>3</v>
      </c>
      <c r="G8" s="478" t="s">
        <v>4</v>
      </c>
    </row>
    <row r="9" spans="1:7" ht="15" customHeight="1" thickBot="1">
      <c r="A9" s="475"/>
      <c r="B9" s="399" t="s">
        <v>5</v>
      </c>
      <c r="C9" s="399"/>
      <c r="D9" s="479"/>
      <c r="E9" s="399" t="s">
        <v>5</v>
      </c>
      <c r="F9" s="399"/>
      <c r="G9" s="479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/>
      <c r="C11" s="48"/>
      <c r="D11" s="40"/>
      <c r="E11" s="9"/>
      <c r="F11" s="48"/>
      <c r="G11" s="40"/>
    </row>
    <row r="12" spans="1:7" ht="15.75" customHeight="1">
      <c r="A12" s="47" t="s">
        <v>381</v>
      </c>
      <c r="B12" s="9"/>
      <c r="C12" s="48">
        <v>800</v>
      </c>
      <c r="D12" s="10">
        <f>SUM(B12:C12)</f>
        <v>800</v>
      </c>
      <c r="E12" s="9"/>
      <c r="F12" s="48">
        <v>800</v>
      </c>
      <c r="G12" s="10">
        <f>SUM(E12:F12)</f>
        <v>800</v>
      </c>
    </row>
    <row r="13" spans="1:8" ht="12.75">
      <c r="A13" s="8" t="s">
        <v>15</v>
      </c>
      <c r="B13" s="9">
        <f aca="true" t="shared" si="0" ref="B13:G13">SUM(B14:B18)</f>
        <v>23263</v>
      </c>
      <c r="C13" s="9">
        <f t="shared" si="0"/>
        <v>21115</v>
      </c>
      <c r="D13" s="10">
        <f t="shared" si="0"/>
        <v>44378</v>
      </c>
      <c r="E13" s="9">
        <f t="shared" si="0"/>
        <v>23263</v>
      </c>
      <c r="F13" s="9">
        <f t="shared" si="0"/>
        <v>21115</v>
      </c>
      <c r="G13" s="10">
        <f t="shared" si="0"/>
        <v>44378</v>
      </c>
      <c r="H13" s="123"/>
    </row>
    <row r="14" spans="1:8" ht="12.75">
      <c r="A14" s="220" t="s">
        <v>16</v>
      </c>
      <c r="B14" s="228">
        <v>0</v>
      </c>
      <c r="C14" s="228">
        <v>16586</v>
      </c>
      <c r="D14" s="206">
        <f>SUM(B14:C14)</f>
        <v>16586</v>
      </c>
      <c r="E14" s="228">
        <v>0</v>
      </c>
      <c r="F14" s="228">
        <v>16586</v>
      </c>
      <c r="G14" s="206">
        <f>SUM(E14:F14)</f>
        <v>16586</v>
      </c>
      <c r="H14" s="123"/>
    </row>
    <row r="15" spans="1:8" ht="12.75">
      <c r="A15" s="220" t="s">
        <v>17</v>
      </c>
      <c r="B15" s="228">
        <v>0</v>
      </c>
      <c r="C15" s="228">
        <v>40</v>
      </c>
      <c r="D15" s="206">
        <f>SUM(B15:C15)</f>
        <v>40</v>
      </c>
      <c r="E15" s="228">
        <v>0</v>
      </c>
      <c r="F15" s="228">
        <v>40</v>
      </c>
      <c r="G15" s="206">
        <f>SUM(E15:F15)</f>
        <v>40</v>
      </c>
      <c r="H15" s="123"/>
    </row>
    <row r="16" spans="1:8" ht="12.75">
      <c r="A16" s="222" t="s">
        <v>18</v>
      </c>
      <c r="B16" s="221">
        <v>18317</v>
      </c>
      <c r="C16" s="196">
        <v>0</v>
      </c>
      <c r="D16" s="206">
        <f>SUM(B16:C16)</f>
        <v>18317</v>
      </c>
      <c r="E16" s="221">
        <v>18317</v>
      </c>
      <c r="F16" s="196">
        <v>0</v>
      </c>
      <c r="G16" s="206">
        <f>SUM(E16:F16)</f>
        <v>18317</v>
      </c>
      <c r="H16" s="123"/>
    </row>
    <row r="17" spans="1:8" ht="12.75">
      <c r="A17" s="222" t="s">
        <v>19</v>
      </c>
      <c r="B17" s="221">
        <v>4946</v>
      </c>
      <c r="C17" s="196">
        <v>4489</v>
      </c>
      <c r="D17" s="206">
        <f>SUM(B17:C17)</f>
        <v>9435</v>
      </c>
      <c r="E17" s="221">
        <v>4946</v>
      </c>
      <c r="F17" s="196">
        <v>4489</v>
      </c>
      <c r="G17" s="206">
        <f>SUM(E17:F17)</f>
        <v>9435</v>
      </c>
      <c r="H17" s="123"/>
    </row>
    <row r="18" spans="1:8" ht="12.75">
      <c r="A18" s="227" t="s">
        <v>140</v>
      </c>
      <c r="B18" s="225">
        <v>0</v>
      </c>
      <c r="C18" s="196">
        <v>0</v>
      </c>
      <c r="D18" s="206">
        <f>SUM(B18:C18)</f>
        <v>0</v>
      </c>
      <c r="E18" s="225">
        <v>0</v>
      </c>
      <c r="F18" s="196">
        <v>0</v>
      </c>
      <c r="G18" s="206">
        <f>SUM(E18:F18)</f>
        <v>0</v>
      </c>
      <c r="H18" s="123"/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8" ht="12.75">
      <c r="A20" s="222" t="s">
        <v>21</v>
      </c>
      <c r="B20" s="246"/>
      <c r="C20" s="191"/>
      <c r="D20" s="206">
        <f>D39-SUM(D12,D14:D18,D21)</f>
        <v>393851</v>
      </c>
      <c r="E20" s="246"/>
      <c r="F20" s="191"/>
      <c r="G20" s="206">
        <f>G39-SUM(G12,G14:G18,G21)</f>
        <v>394829</v>
      </c>
      <c r="H20" s="123"/>
    </row>
    <row r="21" spans="1:8" ht="12.75">
      <c r="A21" s="227" t="s">
        <v>361</v>
      </c>
      <c r="B21" s="155"/>
      <c r="C21" s="13">
        <v>7785</v>
      </c>
      <c r="D21" s="14">
        <f>SUM(B21:C21)</f>
        <v>7785</v>
      </c>
      <c r="E21" s="155"/>
      <c r="F21" s="13">
        <v>7785</v>
      </c>
      <c r="G21" s="14">
        <f>SUM(E21:F21)</f>
        <v>7785</v>
      </c>
      <c r="H21" s="123"/>
    </row>
    <row r="22" spans="1:8" ht="12.75">
      <c r="A22" s="61"/>
      <c r="B22" s="156"/>
      <c r="C22" s="154"/>
      <c r="D22" s="49"/>
      <c r="E22" s="156"/>
      <c r="F22" s="154"/>
      <c r="G22" s="49"/>
      <c r="H22" s="123"/>
    </row>
    <row r="23" spans="1:8" ht="12.75">
      <c r="A23" s="19" t="s">
        <v>7</v>
      </c>
      <c r="B23" s="20">
        <f>SUM(B13)</f>
        <v>23263</v>
      </c>
      <c r="C23" s="20">
        <f>SUM(C13)</f>
        <v>21115</v>
      </c>
      <c r="D23" s="21">
        <f>SUM(D12,D13,D20,D21)</f>
        <v>446814</v>
      </c>
      <c r="E23" s="20">
        <f>SUM(E13)</f>
        <v>23263</v>
      </c>
      <c r="F23" s="20">
        <f>SUM(F13)</f>
        <v>21115</v>
      </c>
      <c r="G23" s="21">
        <f>SUM(G12,G13,G20,G21)</f>
        <v>447792</v>
      </c>
      <c r="H23" s="123"/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8" ht="12.75">
      <c r="A26" s="8" t="s">
        <v>22</v>
      </c>
      <c r="B26" s="9">
        <f aca="true" t="shared" si="1" ref="B26:G26">SUM(B27:B32)</f>
        <v>430446</v>
      </c>
      <c r="C26" s="9">
        <f t="shared" si="1"/>
        <v>16368</v>
      </c>
      <c r="D26" s="68">
        <f t="shared" si="1"/>
        <v>446814</v>
      </c>
      <c r="E26" s="9">
        <f t="shared" si="1"/>
        <v>430941</v>
      </c>
      <c r="F26" s="9">
        <f t="shared" si="1"/>
        <v>16851</v>
      </c>
      <c r="G26" s="68">
        <f t="shared" si="1"/>
        <v>447792</v>
      </c>
      <c r="H26" s="123"/>
    </row>
    <row r="27" spans="1:8" ht="12.75">
      <c r="A27" s="222" t="s">
        <v>23</v>
      </c>
      <c r="B27" s="228">
        <v>251174</v>
      </c>
      <c r="C27" s="196">
        <v>2287</v>
      </c>
      <c r="D27" s="206">
        <f>SUM(B27:C27)</f>
        <v>253461</v>
      </c>
      <c r="E27" s="228">
        <v>251579</v>
      </c>
      <c r="F27" s="196">
        <v>2287</v>
      </c>
      <c r="G27" s="206">
        <f>SUM(E27:F27)</f>
        <v>253866</v>
      </c>
      <c r="H27" s="123"/>
    </row>
    <row r="28" spans="1:8" ht="12.75">
      <c r="A28" s="222" t="s">
        <v>24</v>
      </c>
      <c r="B28" s="228">
        <v>61464</v>
      </c>
      <c r="C28" s="196">
        <v>603</v>
      </c>
      <c r="D28" s="206">
        <f>SUM(B28:C28)</f>
        <v>62067</v>
      </c>
      <c r="E28" s="228">
        <v>61554</v>
      </c>
      <c r="F28" s="196">
        <v>603</v>
      </c>
      <c r="G28" s="206">
        <f>SUM(E28:F28)</f>
        <v>62157</v>
      </c>
      <c r="H28" s="123"/>
    </row>
    <row r="29" spans="1:8" ht="12.75">
      <c r="A29" s="222" t="s">
        <v>25</v>
      </c>
      <c r="B29" s="228">
        <v>102026</v>
      </c>
      <c r="C29" s="196">
        <v>13249</v>
      </c>
      <c r="D29" s="206">
        <f>SUM(B29:C29)</f>
        <v>115275</v>
      </c>
      <c r="E29" s="228">
        <v>102026</v>
      </c>
      <c r="F29" s="196">
        <v>13249</v>
      </c>
      <c r="G29" s="206">
        <f>SUM(E29:F29)</f>
        <v>115275</v>
      </c>
      <c r="H29" s="123"/>
    </row>
    <row r="30" spans="1:8" ht="12.75">
      <c r="A30" s="227" t="s">
        <v>26</v>
      </c>
      <c r="B30" s="191">
        <v>25</v>
      </c>
      <c r="C30" s="191"/>
      <c r="D30" s="206">
        <f>SUM(B30:C30)</f>
        <v>25</v>
      </c>
      <c r="E30" s="191">
        <v>25</v>
      </c>
      <c r="F30" s="191"/>
      <c r="G30" s="206">
        <f>SUM(E30:F30)</f>
        <v>25</v>
      </c>
      <c r="H30" s="123"/>
    </row>
    <row r="31" spans="1:7" ht="12.75">
      <c r="A31" s="227"/>
      <c r="B31" s="225"/>
      <c r="C31" s="191"/>
      <c r="D31" s="247"/>
      <c r="E31" s="225"/>
      <c r="F31" s="191"/>
      <c r="G31" s="247"/>
    </row>
    <row r="32" spans="1:8" ht="12.75">
      <c r="A32" s="227" t="s">
        <v>27</v>
      </c>
      <c r="B32" s="196">
        <f>SUM(B33:B37)</f>
        <v>15757</v>
      </c>
      <c r="C32" s="196">
        <f>SUM(C33:C37)</f>
        <v>229</v>
      </c>
      <c r="D32" s="226">
        <f>SUM(B32:C32)</f>
        <v>15986</v>
      </c>
      <c r="E32" s="196">
        <f>SUM(E33:E37)</f>
        <v>15757</v>
      </c>
      <c r="F32" s="196">
        <f>SUM(F33:F37)</f>
        <v>712</v>
      </c>
      <c r="G32" s="226">
        <f>SUM(E32:F32)</f>
        <v>16469</v>
      </c>
      <c r="H32" s="123"/>
    </row>
    <row r="33" spans="1:8" ht="12.75">
      <c r="A33" s="227" t="s">
        <v>283</v>
      </c>
      <c r="B33" s="196">
        <v>5080</v>
      </c>
      <c r="C33" s="196"/>
      <c r="D33" s="226"/>
      <c r="E33" s="196">
        <v>5080</v>
      </c>
      <c r="F33" s="196"/>
      <c r="G33" s="226"/>
      <c r="H33" s="123"/>
    </row>
    <row r="34" spans="1:8" ht="12.75">
      <c r="A34" s="227" t="s">
        <v>385</v>
      </c>
      <c r="B34" s="196">
        <v>3070</v>
      </c>
      <c r="C34" s="196"/>
      <c r="D34" s="226"/>
      <c r="E34" s="196">
        <v>3070</v>
      </c>
      <c r="F34" s="196"/>
      <c r="G34" s="226"/>
      <c r="H34" s="123"/>
    </row>
    <row r="35" spans="1:8" ht="12.75">
      <c r="A35" s="227" t="s">
        <v>377</v>
      </c>
      <c r="B35" s="196"/>
      <c r="C35" s="196">
        <v>229</v>
      </c>
      <c r="D35" s="226"/>
      <c r="E35" s="196"/>
      <c r="F35" s="196">
        <v>229</v>
      </c>
      <c r="G35" s="226"/>
      <c r="H35" s="123"/>
    </row>
    <row r="36" spans="1:8" ht="12.75">
      <c r="A36" s="227" t="s">
        <v>419</v>
      </c>
      <c r="B36" s="196"/>
      <c r="C36" s="196"/>
      <c r="D36" s="226"/>
      <c r="E36" s="196"/>
      <c r="F36" s="196">
        <v>483</v>
      </c>
      <c r="G36" s="226"/>
      <c r="H36" s="123"/>
    </row>
    <row r="37" spans="1:8" ht="12.75">
      <c r="A37" s="15" t="s">
        <v>358</v>
      </c>
      <c r="B37" s="13">
        <v>7607</v>
      </c>
      <c r="C37" s="13"/>
      <c r="D37" s="18"/>
      <c r="E37" s="13">
        <v>7607</v>
      </c>
      <c r="F37" s="13"/>
      <c r="G37" s="18"/>
      <c r="H37" s="123"/>
    </row>
    <row r="38" spans="1:8" ht="12.75">
      <c r="A38" s="30"/>
      <c r="B38" s="31"/>
      <c r="C38" s="41"/>
      <c r="D38" s="14"/>
      <c r="E38" s="31"/>
      <c r="F38" s="41"/>
      <c r="G38" s="14"/>
      <c r="H38" s="123"/>
    </row>
    <row r="39" spans="1:8" ht="12.75">
      <c r="A39" s="157" t="s">
        <v>9</v>
      </c>
      <c r="B39" s="20">
        <f aca="true" t="shared" si="2" ref="B39:G39">SUM(B26)</f>
        <v>430446</v>
      </c>
      <c r="C39" s="20">
        <f t="shared" si="2"/>
        <v>16368</v>
      </c>
      <c r="D39" s="21">
        <f t="shared" si="2"/>
        <v>446814</v>
      </c>
      <c r="E39" s="20">
        <f t="shared" si="2"/>
        <v>430941</v>
      </c>
      <c r="F39" s="20">
        <f t="shared" si="2"/>
        <v>16851</v>
      </c>
      <c r="G39" s="21">
        <f t="shared" si="2"/>
        <v>447792</v>
      </c>
      <c r="H39" s="123"/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8" ht="12.75">
      <c r="A42" s="33" t="s">
        <v>28</v>
      </c>
      <c r="B42" s="34"/>
      <c r="C42" s="35"/>
      <c r="D42" s="36">
        <f>SUM(D20)</f>
        <v>393851</v>
      </c>
      <c r="E42" s="34"/>
      <c r="F42" s="35"/>
      <c r="G42" s="36">
        <f>SUM(G20)</f>
        <v>394829</v>
      </c>
      <c r="H42" s="123"/>
    </row>
    <row r="44" spans="1:3" ht="24.75" customHeight="1">
      <c r="A44" s="161" t="s">
        <v>10</v>
      </c>
      <c r="B44" s="178" t="s">
        <v>337</v>
      </c>
      <c r="C44" s="178" t="s">
        <v>337</v>
      </c>
    </row>
    <row r="45" spans="1:6" ht="12.75">
      <c r="A45" s="165" t="s">
        <v>13</v>
      </c>
      <c r="B45" s="58">
        <v>72920</v>
      </c>
      <c r="C45" s="58">
        <v>72920</v>
      </c>
      <c r="F45" s="123"/>
    </row>
    <row r="46" spans="1:6" ht="12.75">
      <c r="A46" s="162" t="s">
        <v>11</v>
      </c>
      <c r="B46" s="139">
        <v>16186</v>
      </c>
      <c r="C46" s="139">
        <v>16186</v>
      </c>
      <c r="F46" s="123"/>
    </row>
    <row r="48" spans="1:2" ht="12.75">
      <c r="A48" s="37"/>
      <c r="B48" s="160"/>
    </row>
    <row r="49" spans="1:2" ht="12.75">
      <c r="A49" s="32"/>
      <c r="B49" s="32"/>
    </row>
    <row r="50" spans="1:2" ht="12.75">
      <c r="A50" s="32"/>
      <c r="B50" s="32"/>
    </row>
    <row r="51" spans="1:2" ht="12.75">
      <c r="A51" s="37"/>
      <c r="B51" s="163"/>
    </row>
  </sheetData>
  <sheetProtection/>
  <mergeCells count="10">
    <mergeCell ref="B7:D7"/>
    <mergeCell ref="A1:G1"/>
    <mergeCell ref="G8:G9"/>
    <mergeCell ref="E9:F9"/>
    <mergeCell ref="A6:A9"/>
    <mergeCell ref="B6:D6"/>
    <mergeCell ref="F4:G4"/>
    <mergeCell ref="D8:D9"/>
    <mergeCell ref="B9:C9"/>
    <mergeCell ref="E6:G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</sheetPr>
  <dimension ref="A1:H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7.00390625" style="0" customWidth="1"/>
    <col min="2" max="2" width="11.140625" style="0" customWidth="1"/>
    <col min="3" max="3" width="11.00390625" style="0" customWidth="1"/>
    <col min="7" max="7" width="12.28125" style="0" customWidth="1"/>
  </cols>
  <sheetData>
    <row r="1" spans="1:7" ht="21" customHeight="1">
      <c r="A1" s="481" t="s">
        <v>132</v>
      </c>
      <c r="B1" s="481"/>
      <c r="C1" s="481"/>
      <c r="D1" s="481"/>
      <c r="E1" s="481"/>
      <c r="F1" s="481"/>
      <c r="G1" s="481"/>
    </row>
    <row r="2" spans="1:7" ht="21" customHeight="1">
      <c r="A2" s="481" t="s">
        <v>190</v>
      </c>
      <c r="B2" s="481"/>
      <c r="C2" s="481"/>
      <c r="D2" s="481"/>
      <c r="E2" s="481"/>
      <c r="F2" s="481"/>
      <c r="G2" s="481"/>
    </row>
    <row r="3" ht="21" customHeight="1">
      <c r="A3" s="50"/>
    </row>
    <row r="4" spans="1:7" ht="12.75">
      <c r="A4" s="470" t="s">
        <v>446</v>
      </c>
      <c r="B4" s="470"/>
      <c r="C4" s="470"/>
      <c r="D4" s="470"/>
      <c r="E4" s="470"/>
      <c r="F4" s="470"/>
      <c r="G4" s="470"/>
    </row>
    <row r="5" spans="5:7" ht="12.75">
      <c r="E5" s="90"/>
      <c r="F5" s="471" t="s">
        <v>0</v>
      </c>
      <c r="G5" s="471"/>
    </row>
    <row r="6" ht="9" customHeight="1"/>
    <row r="7" spans="1:7" ht="18.75" customHeight="1">
      <c r="A7" s="472" t="s">
        <v>1</v>
      </c>
      <c r="B7" s="401" t="s">
        <v>286</v>
      </c>
      <c r="C7" s="402"/>
      <c r="D7" s="403"/>
      <c r="E7" s="373" t="s">
        <v>286</v>
      </c>
      <c r="F7" s="374"/>
      <c r="G7" s="375"/>
    </row>
    <row r="8" spans="1:7" ht="17.25" customHeight="1">
      <c r="A8" s="473"/>
      <c r="B8" s="467" t="s">
        <v>389</v>
      </c>
      <c r="C8" s="468"/>
      <c r="D8" s="469"/>
      <c r="E8" s="376"/>
      <c r="F8" s="377"/>
      <c r="G8" s="378"/>
    </row>
    <row r="9" spans="1:7" ht="27" customHeight="1">
      <c r="A9" s="474"/>
      <c r="B9" s="2" t="s">
        <v>2</v>
      </c>
      <c r="C9" s="3" t="s">
        <v>3</v>
      </c>
      <c r="D9" s="478" t="s">
        <v>4</v>
      </c>
      <c r="E9" s="2" t="s">
        <v>2</v>
      </c>
      <c r="F9" s="3" t="s">
        <v>3</v>
      </c>
      <c r="G9" s="478" t="s">
        <v>4</v>
      </c>
    </row>
    <row r="10" spans="1:7" ht="13.5" customHeight="1" thickBot="1">
      <c r="A10" s="475"/>
      <c r="B10" s="399" t="s">
        <v>5</v>
      </c>
      <c r="C10" s="399"/>
      <c r="D10" s="479"/>
      <c r="E10" s="399" t="s">
        <v>5</v>
      </c>
      <c r="F10" s="399"/>
      <c r="G10" s="479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4.25" customHeight="1">
      <c r="A12" s="47" t="s">
        <v>14</v>
      </c>
      <c r="B12" s="9"/>
      <c r="C12" s="48"/>
      <c r="D12" s="40"/>
      <c r="E12" s="9"/>
      <c r="F12" s="48"/>
      <c r="G12" s="40"/>
    </row>
    <row r="13" spans="1:8" ht="12.75">
      <c r="A13" s="8" t="s">
        <v>15</v>
      </c>
      <c r="B13" s="9">
        <f aca="true" t="shared" si="0" ref="B13:G13">SUM(B14:B15)</f>
        <v>0</v>
      </c>
      <c r="C13" s="9">
        <f t="shared" si="0"/>
        <v>3880</v>
      </c>
      <c r="D13" s="29">
        <f t="shared" si="0"/>
        <v>3880</v>
      </c>
      <c r="E13" s="9">
        <f t="shared" si="0"/>
        <v>0</v>
      </c>
      <c r="F13" s="9">
        <f t="shared" si="0"/>
        <v>3880</v>
      </c>
      <c r="G13" s="29">
        <f t="shared" si="0"/>
        <v>3880</v>
      </c>
      <c r="H13" s="123"/>
    </row>
    <row r="14" spans="1:8" ht="12.75">
      <c r="A14" s="220" t="s">
        <v>16</v>
      </c>
      <c r="B14" s="221"/>
      <c r="C14" s="196">
        <v>3400</v>
      </c>
      <c r="D14" s="206">
        <f>SUM(B14:C14)</f>
        <v>3400</v>
      </c>
      <c r="E14" s="221"/>
      <c r="F14" s="196">
        <v>3400</v>
      </c>
      <c r="G14" s="206">
        <f>SUM(E14:F14)</f>
        <v>3400</v>
      </c>
      <c r="H14" s="123"/>
    </row>
    <row r="15" spans="1:8" ht="12.75">
      <c r="A15" s="222" t="s">
        <v>19</v>
      </c>
      <c r="B15" s="249"/>
      <c r="C15" s="224">
        <v>480</v>
      </c>
      <c r="D15" s="206">
        <f>SUM(B15:C15)</f>
        <v>480</v>
      </c>
      <c r="E15" s="249"/>
      <c r="F15" s="224">
        <v>480</v>
      </c>
      <c r="G15" s="206">
        <f>SUM(E15:F15)</f>
        <v>480</v>
      </c>
      <c r="H15" s="123"/>
    </row>
    <row r="16" spans="1:8" ht="12.75">
      <c r="A16" s="43" t="s">
        <v>20</v>
      </c>
      <c r="B16" s="16"/>
      <c r="C16" s="17">
        <v>0</v>
      </c>
      <c r="D16" s="14">
        <f>SUM(B16:C16)</f>
        <v>0</v>
      </c>
      <c r="E16" s="16"/>
      <c r="F16" s="17">
        <v>0</v>
      </c>
      <c r="G16" s="14">
        <f>SUM(E16:F16)</f>
        <v>0</v>
      </c>
      <c r="H16" s="123"/>
    </row>
    <row r="17" spans="1:8" ht="12.75">
      <c r="A17" s="227" t="s">
        <v>21</v>
      </c>
      <c r="B17" s="225"/>
      <c r="C17" s="224"/>
      <c r="D17" s="226">
        <f>D37-SUM(D14:D15,D18)</f>
        <v>80819</v>
      </c>
      <c r="E17" s="225"/>
      <c r="F17" s="224"/>
      <c r="G17" s="226">
        <f>G37-SUM(G14:G15,G18)</f>
        <v>82517</v>
      </c>
      <c r="H17" s="123"/>
    </row>
    <row r="18" spans="1:8" ht="12.75">
      <c r="A18" s="227" t="s">
        <v>361</v>
      </c>
      <c r="B18" s="16"/>
      <c r="C18" s="17">
        <v>2452</v>
      </c>
      <c r="D18" s="18">
        <f>SUM(B18:C18)</f>
        <v>2452</v>
      </c>
      <c r="E18" s="16"/>
      <c r="F18" s="17">
        <v>2452</v>
      </c>
      <c r="G18" s="18">
        <f>SUM(E18:F18)</f>
        <v>2452</v>
      </c>
      <c r="H18" s="123"/>
    </row>
    <row r="19" spans="1:8" ht="12.75">
      <c r="A19" s="15"/>
      <c r="B19" s="16"/>
      <c r="C19" s="17"/>
      <c r="D19" s="18"/>
      <c r="E19" s="16"/>
      <c r="F19" s="17"/>
      <c r="G19" s="18"/>
      <c r="H19" s="123"/>
    </row>
    <row r="20" spans="1:8" ht="12.75">
      <c r="A20" s="19" t="s">
        <v>7</v>
      </c>
      <c r="B20" s="20">
        <f>SUM(B13,B17)</f>
        <v>0</v>
      </c>
      <c r="C20" s="20">
        <f>SUM(C13,C17)</f>
        <v>3880</v>
      </c>
      <c r="D20" s="21">
        <f>SUM(D13,D17,D18)</f>
        <v>87151</v>
      </c>
      <c r="E20" s="20">
        <f>SUM(E13,E17)</f>
        <v>0</v>
      </c>
      <c r="F20" s="20">
        <f>SUM(F13,F17)</f>
        <v>3880</v>
      </c>
      <c r="G20" s="21">
        <f>SUM(G13,G17,G18)</f>
        <v>88849</v>
      </c>
      <c r="H20" s="123"/>
    </row>
    <row r="21" spans="1:7" ht="12.75">
      <c r="A21" s="22"/>
      <c r="B21" s="23"/>
      <c r="C21" s="23"/>
      <c r="D21" s="24"/>
      <c r="E21" s="23"/>
      <c r="F21" s="23"/>
      <c r="G21" s="24"/>
    </row>
    <row r="22" spans="1:7" ht="12.75">
      <c r="A22" s="25" t="s">
        <v>8</v>
      </c>
      <c r="B22" s="26"/>
      <c r="C22" s="26"/>
      <c r="D22" s="27"/>
      <c r="E22" s="26"/>
      <c r="F22" s="26"/>
      <c r="G22" s="27"/>
    </row>
    <row r="23" spans="1:8" ht="12.75">
      <c r="A23" s="8" t="s">
        <v>22</v>
      </c>
      <c r="B23" s="9">
        <f aca="true" t="shared" si="1" ref="B23:G23">SUM(B24:B28)</f>
        <v>81239</v>
      </c>
      <c r="C23" s="9">
        <f t="shared" si="1"/>
        <v>5912</v>
      </c>
      <c r="D23" s="68">
        <f t="shared" si="1"/>
        <v>87151</v>
      </c>
      <c r="E23" s="9">
        <f t="shared" si="1"/>
        <v>81345</v>
      </c>
      <c r="F23" s="9">
        <f t="shared" si="1"/>
        <v>7504</v>
      </c>
      <c r="G23" s="68">
        <f t="shared" si="1"/>
        <v>88849</v>
      </c>
      <c r="H23" s="123"/>
    </row>
    <row r="24" spans="1:8" ht="12.75">
      <c r="A24" s="222" t="s">
        <v>23</v>
      </c>
      <c r="B24" s="228">
        <v>35733</v>
      </c>
      <c r="C24" s="196"/>
      <c r="D24" s="206">
        <f>SUM(B24:C24)</f>
        <v>35733</v>
      </c>
      <c r="E24" s="228">
        <v>35828</v>
      </c>
      <c r="F24" s="196"/>
      <c r="G24" s="206">
        <f>SUM(E24:F24)</f>
        <v>35828</v>
      </c>
      <c r="H24" s="123"/>
    </row>
    <row r="25" spans="1:8" ht="12.75">
      <c r="A25" s="222" t="s">
        <v>24</v>
      </c>
      <c r="B25" s="228">
        <v>8041</v>
      </c>
      <c r="C25" s="196"/>
      <c r="D25" s="206">
        <f>SUM(B25:C25)</f>
        <v>8041</v>
      </c>
      <c r="E25" s="228">
        <v>8052</v>
      </c>
      <c r="F25" s="196"/>
      <c r="G25" s="206">
        <f>SUM(E25:F25)</f>
        <v>8052</v>
      </c>
      <c r="H25" s="123"/>
    </row>
    <row r="26" spans="1:8" ht="12.75">
      <c r="A26" s="222" t="s">
        <v>25</v>
      </c>
      <c r="B26" s="228">
        <v>35415</v>
      </c>
      <c r="C26" s="196"/>
      <c r="D26" s="206">
        <f>SUM(B26:C26)</f>
        <v>35415</v>
      </c>
      <c r="E26" s="228">
        <v>35415</v>
      </c>
      <c r="F26" s="196"/>
      <c r="G26" s="206">
        <f>SUM(E26:F26)</f>
        <v>35415</v>
      </c>
      <c r="H26" s="123"/>
    </row>
    <row r="27" spans="1:8" ht="12.75">
      <c r="A27" s="227"/>
      <c r="B27" s="244"/>
      <c r="C27" s="244"/>
      <c r="D27" s="133"/>
      <c r="E27" s="244"/>
      <c r="F27" s="244"/>
      <c r="G27" s="133"/>
      <c r="H27" s="123"/>
    </row>
    <row r="28" spans="1:8" ht="12.75">
      <c r="A28" s="227" t="s">
        <v>27</v>
      </c>
      <c r="B28" s="225">
        <f>SUM(B29:B36)</f>
        <v>2050</v>
      </c>
      <c r="C28" s="225">
        <f>SUM(C29:C36)</f>
        <v>5912</v>
      </c>
      <c r="D28" s="206">
        <f>SUM(B28:C28)</f>
        <v>7962</v>
      </c>
      <c r="E28" s="225">
        <f>SUM(E29:E36)</f>
        <v>2050</v>
      </c>
      <c r="F28" s="225">
        <f>SUM(F29:F36)</f>
        <v>7504</v>
      </c>
      <c r="G28" s="206">
        <f>SUM(E28:F28)</f>
        <v>9554</v>
      </c>
      <c r="H28" s="123"/>
    </row>
    <row r="29" spans="1:8" ht="12.75">
      <c r="A29" s="264" t="s">
        <v>172</v>
      </c>
      <c r="B29" s="224"/>
      <c r="C29" s="225">
        <v>460</v>
      </c>
      <c r="D29" s="226"/>
      <c r="E29" s="224"/>
      <c r="F29" s="225">
        <v>460</v>
      </c>
      <c r="G29" s="226"/>
      <c r="H29" s="123"/>
    </row>
    <row r="30" spans="1:8" ht="14.25" customHeight="1">
      <c r="A30" s="263" t="s">
        <v>195</v>
      </c>
      <c r="B30" s="224"/>
      <c r="C30" s="225">
        <v>750</v>
      </c>
      <c r="D30" s="226"/>
      <c r="E30" s="224"/>
      <c r="F30" s="225">
        <v>750</v>
      </c>
      <c r="G30" s="226"/>
      <c r="H30" s="123"/>
    </row>
    <row r="31" spans="1:8" ht="14.25" customHeight="1">
      <c r="A31" s="263" t="s">
        <v>196</v>
      </c>
      <c r="B31" s="224"/>
      <c r="C31" s="225">
        <v>650</v>
      </c>
      <c r="D31" s="226"/>
      <c r="E31" s="224"/>
      <c r="F31" s="225">
        <v>650</v>
      </c>
      <c r="G31" s="226"/>
      <c r="H31" s="123"/>
    </row>
    <row r="32" spans="1:8" ht="14.25" customHeight="1">
      <c r="A32" s="263" t="s">
        <v>197</v>
      </c>
      <c r="B32" s="224">
        <v>2050</v>
      </c>
      <c r="C32" s="225"/>
      <c r="D32" s="226"/>
      <c r="E32" s="224">
        <v>2050</v>
      </c>
      <c r="F32" s="225"/>
      <c r="G32" s="226"/>
      <c r="H32" s="123"/>
    </row>
    <row r="33" spans="1:8" ht="14.25" customHeight="1">
      <c r="A33" s="263" t="s">
        <v>359</v>
      </c>
      <c r="B33" s="224"/>
      <c r="C33" s="225">
        <v>2452</v>
      </c>
      <c r="D33" s="226"/>
      <c r="E33" s="224"/>
      <c r="F33" s="225">
        <v>2452</v>
      </c>
      <c r="G33" s="226"/>
      <c r="H33" s="123"/>
    </row>
    <row r="34" spans="1:8" ht="14.25" customHeight="1">
      <c r="A34" s="263" t="s">
        <v>418</v>
      </c>
      <c r="B34" s="224"/>
      <c r="C34" s="225">
        <v>0</v>
      </c>
      <c r="D34" s="226"/>
      <c r="E34" s="224"/>
      <c r="F34" s="225">
        <v>972</v>
      </c>
      <c r="G34" s="226"/>
      <c r="H34" s="123"/>
    </row>
    <row r="35" spans="1:8" ht="14.25" customHeight="1">
      <c r="A35" s="263" t="s">
        <v>363</v>
      </c>
      <c r="B35" s="224"/>
      <c r="C35" s="225">
        <v>1600</v>
      </c>
      <c r="D35" s="226"/>
      <c r="E35" s="224"/>
      <c r="F35" s="225">
        <v>2220</v>
      </c>
      <c r="G35" s="226"/>
      <c r="H35" s="123"/>
    </row>
    <row r="36" spans="1:8" ht="12.75">
      <c r="A36" s="75"/>
      <c r="B36" s="144"/>
      <c r="C36" s="17"/>
      <c r="D36" s="18">
        <f>SUM(C36)</f>
        <v>0</v>
      </c>
      <c r="E36" s="144"/>
      <c r="F36" s="17"/>
      <c r="G36" s="18">
        <f>SUM(F36)</f>
        <v>0</v>
      </c>
      <c r="H36" s="123"/>
    </row>
    <row r="37" spans="1:8" ht="12.75">
      <c r="A37" s="19" t="s">
        <v>9</v>
      </c>
      <c r="B37" s="21">
        <f aca="true" t="shared" si="2" ref="B37:G37">SUM(B24:B28)</f>
        <v>81239</v>
      </c>
      <c r="C37" s="21">
        <f t="shared" si="2"/>
        <v>5912</v>
      </c>
      <c r="D37" s="21">
        <f t="shared" si="2"/>
        <v>87151</v>
      </c>
      <c r="E37" s="21">
        <f t="shared" si="2"/>
        <v>81345</v>
      </c>
      <c r="F37" s="21">
        <f t="shared" si="2"/>
        <v>7504</v>
      </c>
      <c r="G37" s="21">
        <f t="shared" si="2"/>
        <v>88849</v>
      </c>
      <c r="H37" s="123"/>
    </row>
    <row r="38" spans="1:7" ht="12.75">
      <c r="A38" s="32"/>
      <c r="B38" s="23"/>
      <c r="C38" s="23"/>
      <c r="D38" s="24"/>
      <c r="E38" s="23"/>
      <c r="F38" s="23"/>
      <c r="G38" s="24"/>
    </row>
    <row r="39" spans="1:8" ht="12.75">
      <c r="A39" s="33" t="s">
        <v>28</v>
      </c>
      <c r="B39" s="34"/>
      <c r="C39" s="35"/>
      <c r="D39" s="36">
        <f>SUM(D17)</f>
        <v>80819</v>
      </c>
      <c r="E39" s="34"/>
      <c r="F39" s="35"/>
      <c r="G39" s="36">
        <f>SUM(G17)</f>
        <v>82517</v>
      </c>
      <c r="H39" s="123"/>
    </row>
    <row r="41" spans="1:3" ht="23.25" customHeight="1">
      <c r="A41" s="158" t="s">
        <v>10</v>
      </c>
      <c r="B41" s="178" t="s">
        <v>337</v>
      </c>
      <c r="C41" s="178" t="s">
        <v>337</v>
      </c>
    </row>
    <row r="42" spans="1:6" ht="15.75" customHeight="1">
      <c r="A42" s="164" t="s">
        <v>11</v>
      </c>
      <c r="B42" s="139">
        <v>8000</v>
      </c>
      <c r="C42" s="139">
        <v>8000</v>
      </c>
      <c r="F42" s="123"/>
    </row>
    <row r="44" spans="1:2" ht="12.75">
      <c r="A44" s="37"/>
      <c r="B44" s="160"/>
    </row>
    <row r="45" spans="1:2" ht="12.75">
      <c r="A45" s="37"/>
      <c r="B45" s="1"/>
    </row>
    <row r="46" ht="12.75">
      <c r="A46" s="38"/>
    </row>
  </sheetData>
  <sheetProtection/>
  <mergeCells count="12">
    <mergeCell ref="A1:G1"/>
    <mergeCell ref="A2:G2"/>
    <mergeCell ref="G9:G10"/>
    <mergeCell ref="E10:F10"/>
    <mergeCell ref="F5:G5"/>
    <mergeCell ref="A4:G4"/>
    <mergeCell ref="A7:A10"/>
    <mergeCell ref="E7:G8"/>
    <mergeCell ref="B8:D8"/>
    <mergeCell ref="B7:D7"/>
    <mergeCell ref="D9:D10"/>
    <mergeCell ref="B10:C10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66"/>
  </sheetPr>
  <dimension ref="A1:H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7109375" style="159" customWidth="1"/>
    <col min="2" max="2" width="13.7109375" style="159" customWidth="1"/>
    <col min="3" max="4" width="14.57421875" style="159" customWidth="1"/>
    <col min="5" max="5" width="15.7109375" style="159" customWidth="1"/>
    <col min="6" max="16384" width="9.140625" style="159" customWidth="1"/>
  </cols>
  <sheetData>
    <row r="1" spans="1:5" ht="32.25" customHeight="1">
      <c r="A1" s="482" t="s">
        <v>268</v>
      </c>
      <c r="B1" s="482"/>
      <c r="C1" s="482"/>
      <c r="D1" s="482"/>
      <c r="E1" s="482"/>
    </row>
    <row r="2" spans="1:5" ht="15.75">
      <c r="A2" s="257"/>
      <c r="B2" s="257"/>
      <c r="C2" s="257"/>
      <c r="D2" s="257"/>
      <c r="E2" s="257"/>
    </row>
    <row r="3" spans="1:8" ht="15.75">
      <c r="A3" s="257"/>
      <c r="B3" s="257"/>
      <c r="C3" s="257"/>
      <c r="D3" s="257"/>
      <c r="E3" s="1" t="s">
        <v>447</v>
      </c>
      <c r="F3" s="266"/>
      <c r="G3" s="266"/>
      <c r="H3" s="266"/>
    </row>
    <row r="4" ht="12.75">
      <c r="E4" s="89" t="s">
        <v>261</v>
      </c>
    </row>
    <row r="5" ht="12.75">
      <c r="E5" s="252"/>
    </row>
    <row r="6" spans="1:5" ht="15.75" customHeight="1">
      <c r="A6" s="483" t="s">
        <v>262</v>
      </c>
      <c r="B6" s="483" t="s">
        <v>263</v>
      </c>
      <c r="C6" s="483"/>
      <c r="D6" s="483"/>
      <c r="E6" s="483"/>
    </row>
    <row r="7" spans="1:5" ht="18.75" customHeight="1" thickBot="1">
      <c r="A7" s="484"/>
      <c r="B7" s="258" t="s">
        <v>264</v>
      </c>
      <c r="C7" s="258" t="s">
        <v>265</v>
      </c>
      <c r="D7" s="258" t="s">
        <v>269</v>
      </c>
      <c r="E7" s="258" t="s">
        <v>4</v>
      </c>
    </row>
    <row r="8" spans="1:5" ht="16.5" customHeight="1" thickTop="1">
      <c r="A8" s="254" t="s">
        <v>339</v>
      </c>
      <c r="B8" s="254">
        <v>31.42</v>
      </c>
      <c r="C8" s="254">
        <v>58.6</v>
      </c>
      <c r="D8" s="254">
        <v>0</v>
      </c>
      <c r="E8" s="254">
        <f aca="true" t="shared" si="0" ref="E8:E13">SUM(B8:C8)</f>
        <v>90.02000000000001</v>
      </c>
    </row>
    <row r="9" spans="1:5" ht="16.5" customHeight="1">
      <c r="A9" s="254" t="s">
        <v>340</v>
      </c>
      <c r="B9" s="261">
        <v>0</v>
      </c>
      <c r="C9" s="254">
        <v>13.5</v>
      </c>
      <c r="D9" s="254">
        <v>0</v>
      </c>
      <c r="E9" s="254">
        <f t="shared" si="0"/>
        <v>13.5</v>
      </c>
    </row>
    <row r="10" spans="1:5" ht="16.5" customHeight="1">
      <c r="A10" s="254" t="s">
        <v>272</v>
      </c>
      <c r="B10" s="261">
        <v>0</v>
      </c>
      <c r="C10" s="254">
        <v>58</v>
      </c>
      <c r="D10" s="254">
        <v>55</v>
      </c>
      <c r="E10" s="254">
        <f>SUM(B10:D10)</f>
        <v>113</v>
      </c>
    </row>
    <row r="11" spans="1:5" ht="16.5" customHeight="1">
      <c r="A11" s="259" t="s">
        <v>267</v>
      </c>
      <c r="B11" s="261">
        <v>0</v>
      </c>
      <c r="C11" s="254">
        <f>SUM(C12:C13)</f>
        <v>64</v>
      </c>
      <c r="D11" s="254">
        <v>0</v>
      </c>
      <c r="E11" s="254">
        <f>SUM(E12:E13)</f>
        <v>64</v>
      </c>
    </row>
    <row r="12" spans="1:5" ht="16.5" customHeight="1">
      <c r="A12" s="260" t="s">
        <v>270</v>
      </c>
      <c r="B12" s="261">
        <v>0</v>
      </c>
      <c r="C12" s="261">
        <v>48</v>
      </c>
      <c r="D12" s="261">
        <v>0</v>
      </c>
      <c r="E12" s="254">
        <f t="shared" si="0"/>
        <v>48</v>
      </c>
    </row>
    <row r="13" spans="1:5" ht="16.5" customHeight="1">
      <c r="A13" s="260" t="s">
        <v>271</v>
      </c>
      <c r="B13" s="261">
        <v>0</v>
      </c>
      <c r="C13" s="254">
        <v>16</v>
      </c>
      <c r="D13" s="254">
        <v>0</v>
      </c>
      <c r="E13" s="254">
        <f t="shared" si="0"/>
        <v>16</v>
      </c>
    </row>
    <row r="14" spans="1:5" ht="16.5" customHeight="1">
      <c r="A14" s="254" t="s">
        <v>273</v>
      </c>
      <c r="B14" s="261">
        <v>0</v>
      </c>
      <c r="C14" s="254">
        <v>35</v>
      </c>
      <c r="D14" s="254">
        <v>0</v>
      </c>
      <c r="E14" s="254">
        <f>SUM(B14:C14)</f>
        <v>35</v>
      </c>
    </row>
    <row r="15" spans="1:5" ht="16.5" customHeight="1">
      <c r="A15" s="262" t="s">
        <v>4</v>
      </c>
      <c r="B15" s="262">
        <f>SUM(B8:B14)</f>
        <v>31.42</v>
      </c>
      <c r="C15" s="262">
        <f>SUM(C8:C11,C14)</f>
        <v>229.1</v>
      </c>
      <c r="D15" s="262">
        <f>SUM(D8:D11,D14)</f>
        <v>55</v>
      </c>
      <c r="E15" s="262">
        <f>SUM(E8:E11,E14)</f>
        <v>315.52</v>
      </c>
    </row>
    <row r="17" ht="12.75">
      <c r="A17" s="340" t="s">
        <v>383</v>
      </c>
    </row>
    <row r="18" spans="1:5" ht="12.75">
      <c r="A18" s="341" t="s">
        <v>341</v>
      </c>
      <c r="B18" s="253"/>
      <c r="C18" s="253"/>
      <c r="D18" s="253"/>
      <c r="E18" s="253"/>
    </row>
    <row r="19" spans="1:5" ht="12.75">
      <c r="A19" s="358" t="s">
        <v>428</v>
      </c>
      <c r="B19" s="253"/>
      <c r="C19" s="253"/>
      <c r="D19" s="253"/>
      <c r="E19" s="253"/>
    </row>
    <row r="20" spans="1:5" ht="12.75">
      <c r="A20" s="253"/>
      <c r="B20" s="253"/>
      <c r="C20" s="253"/>
      <c r="D20" s="253"/>
      <c r="E20" s="253"/>
    </row>
    <row r="21" spans="1:5" ht="12.75">
      <c r="A21" s="253"/>
      <c r="B21" s="253"/>
      <c r="C21" s="253"/>
      <c r="D21" s="253"/>
      <c r="E21" s="253"/>
    </row>
    <row r="22" spans="1:5" ht="12.75">
      <c r="A22" s="253"/>
      <c r="B22" s="253"/>
      <c r="C22" s="253"/>
      <c r="D22" s="253"/>
      <c r="E22" s="253"/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2.75">
      <c r="A25" s="253"/>
      <c r="B25" s="253"/>
      <c r="C25" s="253"/>
      <c r="D25" s="253"/>
      <c r="E25" s="253"/>
    </row>
    <row r="26" spans="1:5" ht="12.75">
      <c r="A26" s="253"/>
      <c r="B26" s="253"/>
      <c r="C26" s="253"/>
      <c r="D26" s="253"/>
      <c r="E26" s="253"/>
    </row>
    <row r="27" spans="1:5" ht="12.75">
      <c r="A27" s="485"/>
      <c r="B27" s="485"/>
      <c r="C27" s="485"/>
      <c r="D27" s="485"/>
      <c r="E27" s="485"/>
    </row>
    <row r="28" spans="1:5" ht="12.75">
      <c r="A28" s="485"/>
      <c r="B28" s="485"/>
      <c r="C28" s="485"/>
      <c r="D28" s="485"/>
      <c r="E28" s="485"/>
    </row>
    <row r="29" spans="1:5" ht="12.75">
      <c r="A29" s="253"/>
      <c r="B29" s="253"/>
      <c r="C29" s="253"/>
      <c r="D29" s="253"/>
      <c r="E29" s="253"/>
    </row>
    <row r="30" spans="1:5" ht="12.75">
      <c r="A30" s="253"/>
      <c r="B30" s="253"/>
      <c r="C30" s="253"/>
      <c r="D30" s="253"/>
      <c r="E30" s="253"/>
    </row>
    <row r="31" spans="1:5" ht="12.75">
      <c r="A31" s="253"/>
      <c r="B31" s="253"/>
      <c r="C31" s="253"/>
      <c r="D31" s="253"/>
      <c r="E31" s="253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PageLayoutView="0" workbookViewId="0" topLeftCell="A1">
      <pane ySplit="6" topLeftCell="A7" activePane="bottomLeft" state="frozen"/>
      <selection pane="topLeft" activeCell="H60" sqref="H60"/>
      <selection pane="bottomLeft" activeCell="I37" sqref="I37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11.8515625" style="0" customWidth="1"/>
    <col min="4" max="4" width="9.28125" style="0" customWidth="1"/>
    <col min="5" max="5" width="11.28125" style="0" customWidth="1"/>
    <col min="6" max="6" width="12.140625" style="0" customWidth="1"/>
    <col min="7" max="7" width="11.140625" style="0" customWidth="1"/>
    <col min="8" max="8" width="12.00390625" style="0" customWidth="1"/>
    <col min="9" max="9" width="16.140625" style="0" customWidth="1"/>
    <col min="10" max="10" width="10.28125" style="0" customWidth="1"/>
    <col min="11" max="11" width="13.421875" style="0" customWidth="1"/>
    <col min="12" max="12" width="11.421875" style="0" customWidth="1"/>
    <col min="13" max="13" width="12.28125" style="0" customWidth="1"/>
    <col min="14" max="14" width="9.7109375" style="0" customWidth="1"/>
    <col min="15" max="15" width="11.28125" style="0" customWidth="1"/>
    <col min="16" max="16" width="13.28125" style="0" customWidth="1"/>
    <col min="17" max="17" width="11.8515625" style="0" customWidth="1"/>
  </cols>
  <sheetData>
    <row r="1" spans="1:17" ht="12.75">
      <c r="A1" s="369" t="s">
        <v>302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2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5">
      <c r="A3" s="366" t="s">
        <v>387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8" ht="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M4" s="284"/>
      <c r="N4" s="284"/>
      <c r="O4" s="284"/>
      <c r="P4" s="284"/>
      <c r="Q4" s="271" t="s">
        <v>0</v>
      </c>
      <c r="R4" s="284"/>
    </row>
    <row r="5" spans="1:17" ht="52.5" customHeight="1" thickBot="1">
      <c r="A5" s="285"/>
      <c r="B5" s="286" t="s">
        <v>303</v>
      </c>
      <c r="C5" s="286" t="s">
        <v>304</v>
      </c>
      <c r="D5" s="286" t="s">
        <v>305</v>
      </c>
      <c r="E5" s="286" t="s">
        <v>290</v>
      </c>
      <c r="F5" s="286" t="s">
        <v>306</v>
      </c>
      <c r="G5" s="286" t="s">
        <v>307</v>
      </c>
      <c r="H5" s="287" t="s">
        <v>254</v>
      </c>
      <c r="I5" s="287" t="s">
        <v>308</v>
      </c>
      <c r="J5" s="287" t="s">
        <v>255</v>
      </c>
      <c r="K5" s="287" t="s">
        <v>257</v>
      </c>
      <c r="L5" s="287" t="s">
        <v>309</v>
      </c>
      <c r="M5" s="287" t="s">
        <v>310</v>
      </c>
      <c r="N5" s="288" t="s">
        <v>311</v>
      </c>
      <c r="O5" s="289" t="s">
        <v>312</v>
      </c>
      <c r="P5" s="321" t="s">
        <v>364</v>
      </c>
      <c r="Q5" s="290" t="s">
        <v>313</v>
      </c>
    </row>
    <row r="6" spans="1:19" ht="19.5" customHeight="1" thickTop="1">
      <c r="A6" s="275" t="s">
        <v>386</v>
      </c>
      <c r="B6" s="291">
        <v>1666456</v>
      </c>
      <c r="C6" s="292">
        <v>1300683</v>
      </c>
      <c r="D6" s="293">
        <v>27400</v>
      </c>
      <c r="E6" s="293">
        <v>55532</v>
      </c>
      <c r="F6" s="291">
        <v>25697</v>
      </c>
      <c r="G6" s="291">
        <v>32073</v>
      </c>
      <c r="H6" s="291">
        <v>5088096</v>
      </c>
      <c r="I6" s="291">
        <v>10000</v>
      </c>
      <c r="J6" s="291">
        <v>152240</v>
      </c>
      <c r="K6" s="291">
        <v>325414</v>
      </c>
      <c r="L6" s="294">
        <v>11295</v>
      </c>
      <c r="M6" s="294">
        <v>8696386</v>
      </c>
      <c r="N6" s="291">
        <v>24264</v>
      </c>
      <c r="O6" s="291">
        <v>2411036</v>
      </c>
      <c r="P6" s="291">
        <v>10790</v>
      </c>
      <c r="Q6" s="291">
        <v>1724410</v>
      </c>
      <c r="S6" s="123"/>
    </row>
    <row r="7" spans="1:19" ht="26.25" customHeight="1">
      <c r="A7" s="174" t="s">
        <v>391</v>
      </c>
      <c r="B7" s="267"/>
      <c r="C7" s="267"/>
      <c r="D7" s="267"/>
      <c r="E7" s="267"/>
      <c r="F7" s="267"/>
      <c r="G7" s="267">
        <v>2633</v>
      </c>
      <c r="H7" s="267"/>
      <c r="I7" s="267">
        <v>-2633</v>
      </c>
      <c r="J7" s="267"/>
      <c r="K7" s="267"/>
      <c r="L7" s="323"/>
      <c r="M7" s="324">
        <f aca="true" t="shared" si="0" ref="M7:M32">SUM(B7:L7)</f>
        <v>0</v>
      </c>
      <c r="N7" s="267"/>
      <c r="O7" s="267"/>
      <c r="P7" s="267"/>
      <c r="Q7" s="267"/>
      <c r="S7" s="123"/>
    </row>
    <row r="8" spans="1:17" ht="25.5" customHeight="1">
      <c r="A8" s="174" t="s">
        <v>392</v>
      </c>
      <c r="B8" s="267"/>
      <c r="C8" s="267"/>
      <c r="D8" s="267"/>
      <c r="E8" s="267"/>
      <c r="F8" s="267"/>
      <c r="G8" s="267"/>
      <c r="H8" s="267">
        <v>4000</v>
      </c>
      <c r="I8" s="267">
        <v>-4000</v>
      </c>
      <c r="J8" s="267"/>
      <c r="K8" s="267"/>
      <c r="L8" s="323"/>
      <c r="M8" s="324">
        <f t="shared" si="0"/>
        <v>0</v>
      </c>
      <c r="N8" s="267"/>
      <c r="O8" s="267"/>
      <c r="P8" s="267"/>
      <c r="Q8" s="267"/>
    </row>
    <row r="9" spans="1:17" ht="27.75" customHeight="1">
      <c r="A9" s="281" t="s">
        <v>431</v>
      </c>
      <c r="B9" s="267"/>
      <c r="C9" s="267"/>
      <c r="D9" s="267"/>
      <c r="E9" s="267"/>
      <c r="F9" s="267"/>
      <c r="G9" s="267"/>
      <c r="H9" s="267">
        <v>17775</v>
      </c>
      <c r="I9" s="267"/>
      <c r="J9" s="267"/>
      <c r="K9" s="267"/>
      <c r="L9" s="323"/>
      <c r="M9" s="324">
        <f t="shared" si="0"/>
        <v>17775</v>
      </c>
      <c r="N9" s="267"/>
      <c r="O9" s="267"/>
      <c r="P9" s="267"/>
      <c r="Q9" s="267"/>
    </row>
    <row r="10" spans="1:17" ht="27.75" customHeight="1">
      <c r="A10" s="281" t="s">
        <v>432</v>
      </c>
      <c r="B10" s="267"/>
      <c r="C10" s="267"/>
      <c r="D10" s="267"/>
      <c r="E10" s="267"/>
      <c r="F10" s="267"/>
      <c r="G10" s="267"/>
      <c r="H10" s="267">
        <v>-17775</v>
      </c>
      <c r="I10" s="267"/>
      <c r="J10" s="267"/>
      <c r="K10" s="267"/>
      <c r="L10" s="323"/>
      <c r="M10" s="324">
        <f t="shared" si="0"/>
        <v>-17775</v>
      </c>
      <c r="N10" s="267"/>
      <c r="O10" s="267"/>
      <c r="P10" s="267"/>
      <c r="Q10" s="267"/>
    </row>
    <row r="11" spans="1:17" ht="19.5" customHeight="1">
      <c r="A11" s="174" t="s">
        <v>393</v>
      </c>
      <c r="B11" s="267"/>
      <c r="C11" s="267"/>
      <c r="D11" s="267"/>
      <c r="E11" s="267"/>
      <c r="F11" s="267"/>
      <c r="G11" s="267"/>
      <c r="H11" s="267">
        <v>3048</v>
      </c>
      <c r="I11" s="267"/>
      <c r="J11" s="267"/>
      <c r="K11" s="267"/>
      <c r="L11" s="323"/>
      <c r="M11" s="324">
        <f t="shared" si="0"/>
        <v>3048</v>
      </c>
      <c r="N11" s="267"/>
      <c r="O11" s="267"/>
      <c r="P11" s="267"/>
      <c r="Q11" s="267">
        <v>3048</v>
      </c>
    </row>
    <row r="12" spans="1:17" ht="28.5" customHeight="1">
      <c r="A12" s="174" t="s">
        <v>394</v>
      </c>
      <c r="B12" s="267"/>
      <c r="C12" s="267"/>
      <c r="D12" s="267"/>
      <c r="E12" s="267"/>
      <c r="F12" s="267"/>
      <c r="G12" s="267"/>
      <c r="H12" s="267">
        <v>3500</v>
      </c>
      <c r="I12" s="267">
        <v>-3500</v>
      </c>
      <c r="J12" s="267"/>
      <c r="K12" s="267"/>
      <c r="L12" s="323"/>
      <c r="M12" s="324">
        <f t="shared" si="0"/>
        <v>0</v>
      </c>
      <c r="N12" s="267"/>
      <c r="O12" s="267"/>
      <c r="P12" s="267"/>
      <c r="Q12" s="267"/>
    </row>
    <row r="13" spans="1:17" ht="27" customHeight="1">
      <c r="A13" s="193" t="s">
        <v>395</v>
      </c>
      <c r="B13" s="267"/>
      <c r="C13" s="267">
        <v>348</v>
      </c>
      <c r="D13" s="267"/>
      <c r="E13" s="267"/>
      <c r="F13" s="267"/>
      <c r="G13" s="267"/>
      <c r="H13" s="267">
        <v>152</v>
      </c>
      <c r="I13" s="267"/>
      <c r="J13" s="267"/>
      <c r="K13" s="267"/>
      <c r="L13" s="323"/>
      <c r="M13" s="324">
        <f t="shared" si="0"/>
        <v>500</v>
      </c>
      <c r="N13" s="267">
        <v>-500</v>
      </c>
      <c r="O13" s="267"/>
      <c r="P13" s="267"/>
      <c r="Q13" s="267"/>
    </row>
    <row r="14" spans="1:17" ht="28.5" customHeight="1">
      <c r="A14" s="174" t="s">
        <v>396</v>
      </c>
      <c r="B14" s="267"/>
      <c r="C14" s="267"/>
      <c r="D14" s="267"/>
      <c r="E14" s="267"/>
      <c r="F14" s="267"/>
      <c r="G14" s="267">
        <v>306</v>
      </c>
      <c r="H14" s="267"/>
      <c r="I14" s="267"/>
      <c r="J14" s="267"/>
      <c r="K14" s="267"/>
      <c r="L14" s="323"/>
      <c r="M14" s="324">
        <f t="shared" si="0"/>
        <v>306</v>
      </c>
      <c r="N14" s="267">
        <v>-306</v>
      </c>
      <c r="O14" s="267"/>
      <c r="P14" s="267"/>
      <c r="Q14" s="267"/>
    </row>
    <row r="15" spans="1:17" ht="43.5" customHeight="1">
      <c r="A15" s="174" t="s">
        <v>397</v>
      </c>
      <c r="B15" s="267"/>
      <c r="C15" s="267"/>
      <c r="D15" s="267"/>
      <c r="E15" s="267"/>
      <c r="F15" s="267"/>
      <c r="G15" s="267"/>
      <c r="H15" s="267">
        <v>483</v>
      </c>
      <c r="I15" s="267"/>
      <c r="J15" s="267"/>
      <c r="K15" s="267"/>
      <c r="L15" s="323"/>
      <c r="M15" s="324">
        <f t="shared" si="0"/>
        <v>483</v>
      </c>
      <c r="N15" s="267">
        <v>-483</v>
      </c>
      <c r="O15" s="267"/>
      <c r="P15" s="267"/>
      <c r="Q15" s="267"/>
    </row>
    <row r="16" spans="1:17" ht="16.5" customHeight="1">
      <c r="A16" s="172" t="s">
        <v>367</v>
      </c>
      <c r="B16" s="267"/>
      <c r="C16" s="267">
        <v>348</v>
      </c>
      <c r="D16" s="267"/>
      <c r="E16" s="267"/>
      <c r="F16" s="267"/>
      <c r="G16" s="267"/>
      <c r="H16" s="267"/>
      <c r="I16" s="267"/>
      <c r="J16" s="267"/>
      <c r="K16" s="267"/>
      <c r="L16" s="323"/>
      <c r="M16" s="324">
        <f t="shared" si="0"/>
        <v>348</v>
      </c>
      <c r="N16" s="267"/>
      <c r="O16" s="267"/>
      <c r="P16" s="267"/>
      <c r="Q16" s="267">
        <v>348</v>
      </c>
    </row>
    <row r="17" spans="1:17" ht="17.25" customHeight="1">
      <c r="A17" s="174" t="s">
        <v>368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323"/>
      <c r="M17" s="324">
        <f t="shared" si="0"/>
        <v>0</v>
      </c>
      <c r="N17" s="267">
        <v>567</v>
      </c>
      <c r="O17" s="267"/>
      <c r="P17" s="267"/>
      <c r="Q17" s="267">
        <v>567</v>
      </c>
    </row>
    <row r="18" spans="1:17" ht="16.5" customHeight="1">
      <c r="A18" s="174" t="s">
        <v>398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323"/>
      <c r="M18" s="324">
        <f t="shared" si="0"/>
        <v>0</v>
      </c>
      <c r="N18" s="267">
        <v>3045</v>
      </c>
      <c r="O18" s="267"/>
      <c r="P18" s="267"/>
      <c r="Q18" s="267">
        <v>3045</v>
      </c>
    </row>
    <row r="19" spans="1:17" ht="18" customHeight="1">
      <c r="A19" s="174" t="s">
        <v>300</v>
      </c>
      <c r="B19" s="267"/>
      <c r="C19" s="267">
        <v>903</v>
      </c>
      <c r="D19" s="267"/>
      <c r="E19" s="267"/>
      <c r="F19" s="267"/>
      <c r="G19" s="267"/>
      <c r="H19" s="267"/>
      <c r="I19" s="267"/>
      <c r="J19" s="267"/>
      <c r="K19" s="267"/>
      <c r="L19" s="323"/>
      <c r="M19" s="324">
        <f>SUM(B19:L19)</f>
        <v>903</v>
      </c>
      <c r="N19" s="267"/>
      <c r="O19" s="267"/>
      <c r="P19" s="267"/>
      <c r="Q19" s="267">
        <v>903</v>
      </c>
    </row>
    <row r="20" spans="1:17" ht="42.75" customHeight="1">
      <c r="A20" s="174" t="s">
        <v>430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323"/>
      <c r="M20" s="324">
        <f t="shared" si="0"/>
        <v>0</v>
      </c>
      <c r="N20" s="267">
        <v>1920</v>
      </c>
      <c r="O20" s="267"/>
      <c r="P20" s="267"/>
      <c r="Q20" s="267">
        <v>1920</v>
      </c>
    </row>
    <row r="21" spans="1:17" ht="18.75" customHeight="1">
      <c r="A21" s="174" t="s">
        <v>400</v>
      </c>
      <c r="B21" s="267"/>
      <c r="C21" s="267"/>
      <c r="D21" s="267"/>
      <c r="E21" s="267"/>
      <c r="F21" s="267"/>
      <c r="G21" s="267"/>
      <c r="H21" s="267">
        <v>620</v>
      </c>
      <c r="I21" s="267"/>
      <c r="J21" s="267"/>
      <c r="K21" s="267"/>
      <c r="L21" s="323"/>
      <c r="M21" s="324">
        <f t="shared" si="0"/>
        <v>620</v>
      </c>
      <c r="N21" s="267"/>
      <c r="O21" s="267"/>
      <c r="P21" s="267"/>
      <c r="Q21" s="267">
        <v>620</v>
      </c>
    </row>
    <row r="22" spans="1:17" ht="16.5" customHeight="1">
      <c r="A22" s="174" t="s">
        <v>401</v>
      </c>
      <c r="B22" s="267"/>
      <c r="C22" s="267"/>
      <c r="D22" s="267"/>
      <c r="E22" s="267"/>
      <c r="F22" s="267"/>
      <c r="G22" s="267"/>
      <c r="H22" s="267">
        <v>972</v>
      </c>
      <c r="I22" s="267"/>
      <c r="J22" s="267"/>
      <c r="K22" s="267"/>
      <c r="L22" s="323"/>
      <c r="M22" s="324">
        <f t="shared" si="0"/>
        <v>972</v>
      </c>
      <c r="N22" s="267"/>
      <c r="O22" s="267"/>
      <c r="P22" s="267"/>
      <c r="Q22" s="267">
        <v>972</v>
      </c>
    </row>
    <row r="23" spans="1:17" ht="14.25" customHeight="1">
      <c r="A23" s="174" t="s">
        <v>402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323"/>
      <c r="M23" s="324">
        <f t="shared" si="0"/>
        <v>0</v>
      </c>
      <c r="N23" s="267">
        <v>857</v>
      </c>
      <c r="O23" s="267"/>
      <c r="P23" s="267"/>
      <c r="Q23" s="267">
        <v>857</v>
      </c>
    </row>
    <row r="24" spans="1:17" ht="16.5" customHeight="1">
      <c r="A24" s="174" t="s">
        <v>403</v>
      </c>
      <c r="B24" s="267"/>
      <c r="C24" s="267"/>
      <c r="D24" s="267"/>
      <c r="E24" s="267"/>
      <c r="F24" s="267"/>
      <c r="G24" s="267"/>
      <c r="H24" s="267"/>
      <c r="I24" s="267">
        <v>215</v>
      </c>
      <c r="J24" s="267"/>
      <c r="K24" s="267"/>
      <c r="L24" s="323"/>
      <c r="M24" s="324">
        <f t="shared" si="0"/>
        <v>215</v>
      </c>
      <c r="N24" s="267">
        <v>9000</v>
      </c>
      <c r="O24" s="267"/>
      <c r="P24" s="267"/>
      <c r="Q24" s="267">
        <v>9215</v>
      </c>
    </row>
    <row r="25" spans="1:17" ht="30" customHeight="1">
      <c r="A25" s="174" t="s">
        <v>404</v>
      </c>
      <c r="B25" s="267"/>
      <c r="C25" s="267"/>
      <c r="D25" s="267"/>
      <c r="E25" s="267"/>
      <c r="F25" s="267"/>
      <c r="G25" s="267"/>
      <c r="H25" s="267">
        <v>181471</v>
      </c>
      <c r="I25" s="267"/>
      <c r="J25" s="267"/>
      <c r="K25" s="267"/>
      <c r="L25" s="323"/>
      <c r="M25" s="324">
        <f t="shared" si="0"/>
        <v>181471</v>
      </c>
      <c r="N25" s="267"/>
      <c r="O25" s="267"/>
      <c r="P25" s="267"/>
      <c r="Q25" s="267">
        <v>181471</v>
      </c>
    </row>
    <row r="26" spans="1:17" ht="30" customHeight="1">
      <c r="A26" s="174" t="s">
        <v>405</v>
      </c>
      <c r="B26" s="267"/>
      <c r="C26" s="267"/>
      <c r="D26" s="267"/>
      <c r="E26" s="267"/>
      <c r="F26" s="267"/>
      <c r="G26" s="267"/>
      <c r="H26" s="267">
        <v>181480</v>
      </c>
      <c r="I26" s="267"/>
      <c r="J26" s="267"/>
      <c r="K26" s="267"/>
      <c r="L26" s="323"/>
      <c r="M26" s="324">
        <f t="shared" si="0"/>
        <v>181480</v>
      </c>
      <c r="N26" s="267"/>
      <c r="O26" s="267"/>
      <c r="P26" s="267"/>
      <c r="Q26" s="267">
        <v>181480</v>
      </c>
    </row>
    <row r="27" spans="1:17" ht="30" customHeight="1">
      <c r="A27" s="174" t="s">
        <v>406</v>
      </c>
      <c r="B27" s="267"/>
      <c r="C27" s="267"/>
      <c r="D27" s="267"/>
      <c r="E27" s="267"/>
      <c r="F27" s="267"/>
      <c r="G27" s="267"/>
      <c r="H27" s="267">
        <v>1920</v>
      </c>
      <c r="I27" s="267"/>
      <c r="J27" s="267"/>
      <c r="K27" s="267"/>
      <c r="L27" s="323"/>
      <c r="M27" s="324">
        <f t="shared" si="0"/>
        <v>1920</v>
      </c>
      <c r="N27" s="267"/>
      <c r="O27" s="267"/>
      <c r="P27" s="267"/>
      <c r="Q27" s="267">
        <v>1920</v>
      </c>
    </row>
    <row r="28" spans="1:17" ht="39.75" customHeight="1">
      <c r="A28" s="174" t="s">
        <v>429</v>
      </c>
      <c r="B28" s="267"/>
      <c r="C28" s="267"/>
      <c r="D28" s="267"/>
      <c r="E28" s="267"/>
      <c r="F28" s="267"/>
      <c r="G28" s="267"/>
      <c r="H28" s="267">
        <v>47737</v>
      </c>
      <c r="I28" s="267"/>
      <c r="J28" s="267"/>
      <c r="K28" s="267"/>
      <c r="L28" s="323"/>
      <c r="M28" s="324">
        <f t="shared" si="0"/>
        <v>47737</v>
      </c>
      <c r="N28" s="267"/>
      <c r="O28" s="267"/>
      <c r="P28" s="267"/>
      <c r="Q28" s="267">
        <v>47737</v>
      </c>
    </row>
    <row r="29" spans="1:17" ht="30" customHeight="1">
      <c r="A29" s="174" t="s">
        <v>408</v>
      </c>
      <c r="B29" s="267"/>
      <c r="C29" s="267"/>
      <c r="D29" s="267"/>
      <c r="E29" s="267"/>
      <c r="F29" s="267"/>
      <c r="G29" s="267"/>
      <c r="H29" s="267">
        <v>75000</v>
      </c>
      <c r="I29" s="267"/>
      <c r="J29" s="267"/>
      <c r="K29" s="267"/>
      <c r="L29" s="323"/>
      <c r="M29" s="324">
        <f t="shared" si="0"/>
        <v>75000</v>
      </c>
      <c r="N29" s="267"/>
      <c r="O29" s="267"/>
      <c r="P29" s="267"/>
      <c r="Q29" s="267">
        <v>75000</v>
      </c>
    </row>
    <row r="30" spans="1:17" ht="14.25" customHeight="1">
      <c r="A30" s="174" t="s">
        <v>427</v>
      </c>
      <c r="B30" s="267"/>
      <c r="C30" s="267">
        <v>-2760</v>
      </c>
      <c r="D30" s="267"/>
      <c r="E30" s="267"/>
      <c r="F30" s="267"/>
      <c r="G30" s="267"/>
      <c r="H30" s="267"/>
      <c r="I30" s="267"/>
      <c r="J30" s="267"/>
      <c r="K30" s="267"/>
      <c r="L30" s="323"/>
      <c r="M30" s="324">
        <f t="shared" si="0"/>
        <v>-2760</v>
      </c>
      <c r="N30" s="267">
        <v>2760</v>
      </c>
      <c r="O30" s="267"/>
      <c r="P30" s="267"/>
      <c r="Q30" s="267"/>
    </row>
    <row r="31" spans="1:17" ht="14.25" customHeight="1">
      <c r="A31" s="174" t="s">
        <v>436</v>
      </c>
      <c r="B31" s="267"/>
      <c r="C31" s="267"/>
      <c r="D31" s="267"/>
      <c r="E31" s="267"/>
      <c r="F31" s="267"/>
      <c r="G31" s="267"/>
      <c r="H31" s="267">
        <v>1500</v>
      </c>
      <c r="I31" s="267"/>
      <c r="J31" s="267"/>
      <c r="K31" s="267"/>
      <c r="L31" s="323"/>
      <c r="M31" s="324">
        <f t="shared" si="0"/>
        <v>1500</v>
      </c>
      <c r="N31" s="267">
        <v>-1500</v>
      </c>
      <c r="O31" s="267"/>
      <c r="P31" s="267"/>
      <c r="Q31" s="267"/>
    </row>
    <row r="32" spans="1:17" ht="15.75" customHeight="1">
      <c r="A32" s="174" t="s">
        <v>301</v>
      </c>
      <c r="B32" s="267">
        <v>5326</v>
      </c>
      <c r="C32" s="267"/>
      <c r="D32" s="267"/>
      <c r="E32" s="267"/>
      <c r="F32" s="267"/>
      <c r="G32" s="267"/>
      <c r="H32" s="267"/>
      <c r="I32" s="267"/>
      <c r="J32" s="267"/>
      <c r="K32" s="267"/>
      <c r="L32" s="323"/>
      <c r="M32" s="324">
        <f t="shared" si="0"/>
        <v>5326</v>
      </c>
      <c r="N32" s="267"/>
      <c r="O32" s="267"/>
      <c r="P32" s="267"/>
      <c r="Q32" s="267">
        <v>5326</v>
      </c>
    </row>
    <row r="33" spans="1:17" ht="12.75">
      <c r="A33" s="309" t="s">
        <v>67</v>
      </c>
      <c r="B33" s="283">
        <f aca="true" t="shared" si="1" ref="B33:Q33">SUM(B6:B32)</f>
        <v>1671782</v>
      </c>
      <c r="C33" s="283">
        <f t="shared" si="1"/>
        <v>1299522</v>
      </c>
      <c r="D33" s="283">
        <f t="shared" si="1"/>
        <v>27400</v>
      </c>
      <c r="E33" s="283">
        <f t="shared" si="1"/>
        <v>55532</v>
      </c>
      <c r="F33" s="283">
        <f t="shared" si="1"/>
        <v>25697</v>
      </c>
      <c r="G33" s="283">
        <f t="shared" si="1"/>
        <v>35012</v>
      </c>
      <c r="H33" s="283">
        <f t="shared" si="1"/>
        <v>5589979</v>
      </c>
      <c r="I33" s="283">
        <f t="shared" si="1"/>
        <v>82</v>
      </c>
      <c r="J33" s="283">
        <f t="shared" si="1"/>
        <v>152240</v>
      </c>
      <c r="K33" s="283">
        <f t="shared" si="1"/>
        <v>325414</v>
      </c>
      <c r="L33" s="283">
        <f t="shared" si="1"/>
        <v>11295</v>
      </c>
      <c r="M33" s="283">
        <f t="shared" si="1"/>
        <v>9195455</v>
      </c>
      <c r="N33" s="283">
        <f t="shared" si="1"/>
        <v>39624</v>
      </c>
      <c r="O33" s="283">
        <f t="shared" si="1"/>
        <v>2411036</v>
      </c>
      <c r="P33" s="283">
        <f t="shared" si="1"/>
        <v>10790</v>
      </c>
      <c r="Q33" s="283">
        <f t="shared" si="1"/>
        <v>2238839</v>
      </c>
    </row>
    <row r="34" spans="1:17" ht="12.75">
      <c r="A34" s="147"/>
      <c r="B34" s="147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</row>
    <row r="35" ht="12.75">
      <c r="M35" s="123">
        <f>SUM(M33:P33)</f>
        <v>11656905</v>
      </c>
    </row>
    <row r="37" spans="9:10" ht="12.75">
      <c r="I37" s="123"/>
      <c r="J37" s="123"/>
    </row>
    <row r="38" spans="4:5" ht="12.75">
      <c r="D38" s="123"/>
      <c r="E38" s="123"/>
    </row>
    <row r="39" ht="12.75">
      <c r="I39" s="123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71" t="s">
        <v>327</v>
      </c>
      <c r="B1" s="371"/>
      <c r="C1" s="371"/>
      <c r="D1" s="371"/>
      <c r="E1" s="371"/>
      <c r="F1" s="371"/>
      <c r="G1" s="371"/>
    </row>
    <row r="2" spans="1:7" ht="8.25" customHeight="1">
      <c r="A2" s="296"/>
      <c r="B2" s="296"/>
      <c r="C2" s="296"/>
      <c r="D2" s="296"/>
      <c r="E2" s="296"/>
      <c r="F2" s="296"/>
      <c r="G2" s="296"/>
    </row>
    <row r="3" spans="1:7" ht="12.75">
      <c r="A3" s="297"/>
      <c r="B3" s="297"/>
      <c r="C3" s="297"/>
      <c r="D3" s="297"/>
      <c r="E3" s="297"/>
      <c r="F3" s="372" t="s">
        <v>0</v>
      </c>
      <c r="G3" s="372"/>
    </row>
    <row r="4" spans="1:7" ht="36.75" thickBot="1">
      <c r="A4" s="298" t="s">
        <v>314</v>
      </c>
      <c r="B4" s="298" t="s">
        <v>252</v>
      </c>
      <c r="C4" s="298" t="s">
        <v>315</v>
      </c>
      <c r="D4" s="298" t="s">
        <v>316</v>
      </c>
      <c r="E4" s="298" t="s">
        <v>317</v>
      </c>
      <c r="F4" s="298" t="s">
        <v>318</v>
      </c>
      <c r="G4" s="298" t="s">
        <v>319</v>
      </c>
    </row>
    <row r="5" spans="1:7" ht="13.5" thickTop="1">
      <c r="A5" s="299"/>
      <c r="B5" s="299"/>
      <c r="C5" s="299"/>
      <c r="D5" s="299"/>
      <c r="E5" s="299"/>
      <c r="F5" s="299"/>
      <c r="G5" s="299"/>
    </row>
    <row r="6" spans="1:7" ht="12.75">
      <c r="A6" s="300" t="s">
        <v>29</v>
      </c>
      <c r="B6" s="301"/>
      <c r="C6" s="301"/>
      <c r="D6" s="301"/>
      <c r="E6" s="301"/>
      <c r="F6" s="301"/>
      <c r="G6" s="301"/>
    </row>
    <row r="7" spans="1:7" ht="17.25" customHeight="1">
      <c r="A7" s="275" t="s">
        <v>386</v>
      </c>
      <c r="B7" s="302">
        <v>130278</v>
      </c>
      <c r="C7" s="302">
        <v>42216</v>
      </c>
      <c r="D7" s="302">
        <v>9541</v>
      </c>
      <c r="E7" s="302">
        <v>78521</v>
      </c>
      <c r="F7" s="302">
        <v>0</v>
      </c>
      <c r="G7" s="302">
        <v>128151</v>
      </c>
    </row>
    <row r="8" spans="1:7" ht="12.75" customHeight="1">
      <c r="A8" s="303" t="s">
        <v>409</v>
      </c>
      <c r="B8" s="304">
        <f>SUM(C8:F8)</f>
        <v>348</v>
      </c>
      <c r="C8" s="304"/>
      <c r="D8" s="304"/>
      <c r="E8" s="304">
        <v>348</v>
      </c>
      <c r="F8" s="304"/>
      <c r="G8" s="304">
        <v>500</v>
      </c>
    </row>
    <row r="9" spans="1:7" ht="12.75" customHeight="1">
      <c r="A9" s="303" t="s">
        <v>300</v>
      </c>
      <c r="B9" s="304">
        <f>SUM(C9:F9)</f>
        <v>209</v>
      </c>
      <c r="C9" s="304">
        <v>171</v>
      </c>
      <c r="D9" s="304">
        <v>38</v>
      </c>
      <c r="E9" s="304"/>
      <c r="F9" s="304"/>
      <c r="G9" s="304">
        <v>209</v>
      </c>
    </row>
    <row r="10" spans="1:7" ht="12.75" customHeight="1">
      <c r="A10" s="303"/>
      <c r="B10" s="304">
        <f>SUM(C10:F10)</f>
        <v>0</v>
      </c>
      <c r="C10" s="304"/>
      <c r="D10" s="304"/>
      <c r="E10" s="304"/>
      <c r="F10" s="304"/>
      <c r="G10" s="304"/>
    </row>
    <row r="11" spans="1:7" ht="12.75">
      <c r="A11" s="300" t="s">
        <v>4</v>
      </c>
      <c r="B11" s="302">
        <f>SUM(C11:F11)</f>
        <v>130835</v>
      </c>
      <c r="C11" s="302">
        <f>SUM(C7:C10)</f>
        <v>42387</v>
      </c>
      <c r="D11" s="302">
        <f>SUM(D7:D10)</f>
        <v>9579</v>
      </c>
      <c r="E11" s="302">
        <f>SUM(E7:E10)</f>
        <v>78869</v>
      </c>
      <c r="F11" s="302">
        <f>SUM(F7:F10)</f>
        <v>0</v>
      </c>
      <c r="G11" s="302">
        <f>SUM(G7:G10)</f>
        <v>128860</v>
      </c>
    </row>
    <row r="12" spans="1:7" ht="6.75" customHeight="1">
      <c r="A12" s="301"/>
      <c r="B12" s="302"/>
      <c r="C12" s="305"/>
      <c r="D12" s="305"/>
      <c r="E12" s="305"/>
      <c r="F12" s="305"/>
      <c r="G12" s="305"/>
    </row>
    <row r="13" spans="1:7" ht="12.75">
      <c r="A13" s="300" t="s">
        <v>30</v>
      </c>
      <c r="B13" s="302"/>
      <c r="C13" s="305"/>
      <c r="D13" s="305"/>
      <c r="E13" s="305"/>
      <c r="F13" s="305"/>
      <c r="G13" s="305"/>
    </row>
    <row r="14" spans="1:7" ht="12.75">
      <c r="A14" s="275" t="s">
        <v>386</v>
      </c>
      <c r="B14" s="302">
        <v>203843</v>
      </c>
      <c r="C14" s="302">
        <v>129119</v>
      </c>
      <c r="D14" s="302">
        <v>32312</v>
      </c>
      <c r="E14" s="302">
        <v>42412</v>
      </c>
      <c r="F14" s="302">
        <v>0</v>
      </c>
      <c r="G14" s="302">
        <v>154785</v>
      </c>
    </row>
    <row r="15" spans="1:10" ht="12.75">
      <c r="A15" s="303" t="s">
        <v>300</v>
      </c>
      <c r="B15" s="304">
        <f>SUM(C15:F15)</f>
        <v>216</v>
      </c>
      <c r="C15" s="304">
        <v>177</v>
      </c>
      <c r="D15" s="304">
        <v>39</v>
      </c>
      <c r="E15" s="304"/>
      <c r="F15" s="304"/>
      <c r="G15" s="304">
        <v>216</v>
      </c>
      <c r="J15" s="123"/>
    </row>
    <row r="16" spans="1:10" ht="14.25" customHeight="1">
      <c r="A16" s="174"/>
      <c r="B16" s="304">
        <f>SUM(C16:F16)</f>
        <v>0</v>
      </c>
      <c r="C16" s="304"/>
      <c r="D16" s="304"/>
      <c r="E16" s="304"/>
      <c r="F16" s="304"/>
      <c r="G16" s="304"/>
      <c r="J16" s="123"/>
    </row>
    <row r="17" spans="1:10" ht="12.75">
      <c r="A17" s="300" t="s">
        <v>4</v>
      </c>
      <c r="B17" s="302">
        <f>SUM(C17:F17)</f>
        <v>204059</v>
      </c>
      <c r="C17" s="306">
        <f>SUM(C14:C16)</f>
        <v>129296</v>
      </c>
      <c r="D17" s="306">
        <f>SUM(D14:D16)</f>
        <v>32351</v>
      </c>
      <c r="E17" s="306">
        <f>SUM(E14:E16)</f>
        <v>42412</v>
      </c>
      <c r="F17" s="306">
        <f>SUM(F14:F16)</f>
        <v>0</v>
      </c>
      <c r="G17" s="306">
        <f>SUM(G14:G16)</f>
        <v>155001</v>
      </c>
      <c r="J17" s="123"/>
    </row>
    <row r="18" spans="1:7" ht="9" customHeight="1">
      <c r="A18" s="300"/>
      <c r="B18" s="302"/>
      <c r="C18" s="305"/>
      <c r="D18" s="305"/>
      <c r="E18" s="305"/>
      <c r="F18" s="305"/>
      <c r="G18" s="305"/>
    </row>
    <row r="19" spans="1:7" ht="12.75">
      <c r="A19" s="300" t="s">
        <v>320</v>
      </c>
      <c r="B19" s="302"/>
      <c r="C19" s="191"/>
      <c r="D19" s="191"/>
      <c r="E19" s="191"/>
      <c r="F19" s="191"/>
      <c r="G19" s="191"/>
    </row>
    <row r="20" spans="1:7" ht="12.75">
      <c r="A20" s="275" t="s">
        <v>386</v>
      </c>
      <c r="B20" s="302">
        <v>257166</v>
      </c>
      <c r="C20" s="302">
        <v>110372</v>
      </c>
      <c r="D20" s="302">
        <v>27091</v>
      </c>
      <c r="E20" s="302">
        <v>119703</v>
      </c>
      <c r="F20" s="302">
        <v>0</v>
      </c>
      <c r="G20" s="302">
        <v>270190</v>
      </c>
    </row>
    <row r="21" spans="1:7" ht="12.75">
      <c r="A21" s="303" t="s">
        <v>300</v>
      </c>
      <c r="B21" s="304">
        <f>SUM(C21:F21)</f>
        <v>96</v>
      </c>
      <c r="C21" s="304">
        <v>79</v>
      </c>
      <c r="D21" s="304">
        <v>17</v>
      </c>
      <c r="E21" s="304"/>
      <c r="F21" s="302"/>
      <c r="G21" s="304">
        <v>96</v>
      </c>
    </row>
    <row r="22" spans="1:7" ht="12.75">
      <c r="A22" s="303" t="s">
        <v>410</v>
      </c>
      <c r="B22" s="304">
        <f>SUM(C22:F22)</f>
        <v>-2760</v>
      </c>
      <c r="C22" s="304">
        <v>-2248</v>
      </c>
      <c r="D22" s="304">
        <v>-512</v>
      </c>
      <c r="E22" s="304"/>
      <c r="F22" s="302"/>
      <c r="G22" s="304">
        <v>-2760</v>
      </c>
    </row>
    <row r="23" spans="1:7" ht="12.75">
      <c r="A23" s="303" t="s">
        <v>413</v>
      </c>
      <c r="B23" s="304">
        <f>SUM(C23:F23)</f>
        <v>0</v>
      </c>
      <c r="C23" s="304"/>
      <c r="D23" s="304"/>
      <c r="E23" s="304"/>
      <c r="F23" s="302"/>
      <c r="G23" s="304">
        <v>0</v>
      </c>
    </row>
    <row r="24" spans="1:7" ht="12.75">
      <c r="A24" s="300" t="s">
        <v>4</v>
      </c>
      <c r="B24" s="302">
        <f>SUM(C24:F24)</f>
        <v>254502</v>
      </c>
      <c r="C24" s="306">
        <f>SUM(C20:C23)</f>
        <v>108203</v>
      </c>
      <c r="D24" s="306">
        <f>SUM(D20:D23)</f>
        <v>26596</v>
      </c>
      <c r="E24" s="306">
        <f>SUM(E20:E23)</f>
        <v>119703</v>
      </c>
      <c r="F24" s="306">
        <f>SUM(F20:F23)</f>
        <v>0</v>
      </c>
      <c r="G24" s="306">
        <f>SUM(G20:G23)</f>
        <v>267526</v>
      </c>
    </row>
    <row r="25" spans="1:7" ht="6.75" customHeight="1">
      <c r="A25" s="300"/>
      <c r="B25" s="302"/>
      <c r="C25" s="306"/>
      <c r="D25" s="306"/>
      <c r="E25" s="306"/>
      <c r="F25" s="306"/>
      <c r="G25" s="306"/>
    </row>
    <row r="26" spans="1:13" ht="12.75">
      <c r="A26" s="300" t="s">
        <v>321</v>
      </c>
      <c r="B26" s="302"/>
      <c r="C26" s="191"/>
      <c r="D26" s="191"/>
      <c r="E26" s="191"/>
      <c r="F26" s="191"/>
      <c r="G26" s="191"/>
      <c r="L26" s="123"/>
      <c r="M26" s="123"/>
    </row>
    <row r="27" spans="1:7" ht="12.75">
      <c r="A27" s="275" t="s">
        <v>386</v>
      </c>
      <c r="B27" s="302">
        <v>79189</v>
      </c>
      <c r="C27" s="302">
        <v>35733</v>
      </c>
      <c r="D27" s="302">
        <v>8041</v>
      </c>
      <c r="E27" s="302">
        <v>35415</v>
      </c>
      <c r="F27" s="302">
        <v>0</v>
      </c>
      <c r="G27" s="302">
        <v>80819</v>
      </c>
    </row>
    <row r="28" spans="1:7" ht="12.75">
      <c r="A28" s="303" t="s">
        <v>300</v>
      </c>
      <c r="B28" s="304">
        <f>SUM(C28:F28)</f>
        <v>106</v>
      </c>
      <c r="C28" s="304">
        <v>87</v>
      </c>
      <c r="D28" s="304">
        <v>19</v>
      </c>
      <c r="E28" s="304"/>
      <c r="F28" s="304"/>
      <c r="G28" s="304">
        <v>106</v>
      </c>
    </row>
    <row r="29" spans="1:7" ht="12.75">
      <c r="A29" s="303" t="s">
        <v>412</v>
      </c>
      <c r="B29" s="304">
        <f>SUM(C29:F29)</f>
        <v>0</v>
      </c>
      <c r="C29" s="304"/>
      <c r="D29" s="304"/>
      <c r="E29" s="304"/>
      <c r="F29" s="304"/>
      <c r="G29" s="304">
        <v>620</v>
      </c>
    </row>
    <row r="30" spans="1:7" ht="12.75">
      <c r="A30" s="303" t="s">
        <v>401</v>
      </c>
      <c r="B30" s="304">
        <f>SUM(C30:F30)</f>
        <v>0</v>
      </c>
      <c r="C30" s="304"/>
      <c r="D30" s="304"/>
      <c r="E30" s="304"/>
      <c r="F30" s="304"/>
      <c r="G30" s="304">
        <v>972</v>
      </c>
    </row>
    <row r="31" spans="1:7" ht="12.75">
      <c r="A31" s="303" t="s">
        <v>415</v>
      </c>
      <c r="B31" s="304">
        <f>SUM(C31:F31)</f>
        <v>0</v>
      </c>
      <c r="C31" s="304">
        <v>8</v>
      </c>
      <c r="D31" s="304">
        <v>-8</v>
      </c>
      <c r="E31" s="304"/>
      <c r="F31" s="304"/>
      <c r="G31" s="304"/>
    </row>
    <row r="32" spans="1:7" ht="12.75">
      <c r="A32" s="307" t="s">
        <v>4</v>
      </c>
      <c r="B32" s="302">
        <f>SUM(C32:F32)</f>
        <v>79295</v>
      </c>
      <c r="C32" s="306">
        <f>SUM(C27:C31)</f>
        <v>35828</v>
      </c>
      <c r="D32" s="306">
        <f>SUM(D27:D31)</f>
        <v>8052</v>
      </c>
      <c r="E32" s="306">
        <f>SUM(E27:E31)</f>
        <v>35415</v>
      </c>
      <c r="F32" s="306">
        <f>SUM(F27:F31)</f>
        <v>0</v>
      </c>
      <c r="G32" s="306">
        <f>SUM(G27:G31)</f>
        <v>82517</v>
      </c>
    </row>
    <row r="33" spans="1:11" ht="8.25" customHeight="1">
      <c r="A33" s="307"/>
      <c r="B33" s="302"/>
      <c r="C33" s="306"/>
      <c r="D33" s="306"/>
      <c r="E33" s="306"/>
      <c r="F33" s="306"/>
      <c r="G33" s="306"/>
      <c r="K33" s="123"/>
    </row>
    <row r="34" spans="1:7" ht="12.75">
      <c r="A34" s="300" t="s">
        <v>266</v>
      </c>
      <c r="B34" s="302"/>
      <c r="C34" s="191"/>
      <c r="D34" s="191"/>
      <c r="E34" s="191"/>
      <c r="F34" s="191"/>
      <c r="G34" s="191"/>
    </row>
    <row r="35" spans="1:7" ht="12.75">
      <c r="A35" s="275" t="s">
        <v>386</v>
      </c>
      <c r="B35" s="302">
        <v>430828</v>
      </c>
      <c r="C35" s="302">
        <v>253461</v>
      </c>
      <c r="D35" s="302">
        <v>62067</v>
      </c>
      <c r="E35" s="302">
        <v>115275</v>
      </c>
      <c r="F35" s="302">
        <v>25</v>
      </c>
      <c r="G35" s="302">
        <v>392351</v>
      </c>
    </row>
    <row r="36" spans="1:10" ht="12.75">
      <c r="A36" s="303" t="s">
        <v>367</v>
      </c>
      <c r="B36" s="304">
        <f>SUM(C36:F36)</f>
        <v>348</v>
      </c>
      <c r="C36" s="304">
        <v>285</v>
      </c>
      <c r="D36" s="304">
        <v>63</v>
      </c>
      <c r="E36" s="304"/>
      <c r="F36" s="302"/>
      <c r="G36" s="304">
        <v>348</v>
      </c>
      <c r="J36" s="123"/>
    </row>
    <row r="37" spans="1:10" ht="12.75">
      <c r="A37" s="303" t="s">
        <v>300</v>
      </c>
      <c r="B37" s="304">
        <f>SUM(C37:F37)</f>
        <v>147</v>
      </c>
      <c r="C37" s="304">
        <v>120</v>
      </c>
      <c r="D37" s="304">
        <v>27</v>
      </c>
      <c r="E37" s="304"/>
      <c r="F37" s="302"/>
      <c r="G37" s="304">
        <v>147</v>
      </c>
      <c r="I37" s="123"/>
      <c r="J37" s="123"/>
    </row>
    <row r="38" spans="1:10" ht="12.75">
      <c r="A38" s="303" t="s">
        <v>411</v>
      </c>
      <c r="B38" s="304">
        <f>SUM(C38:F38)</f>
        <v>0</v>
      </c>
      <c r="C38" s="304"/>
      <c r="D38" s="304"/>
      <c r="E38" s="304"/>
      <c r="F38" s="302"/>
      <c r="G38" s="304">
        <v>483</v>
      </c>
      <c r="I38" s="123"/>
      <c r="J38" s="123"/>
    </row>
    <row r="39" spans="1:7" ht="12.75">
      <c r="A39" s="193" t="s">
        <v>435</v>
      </c>
      <c r="B39" s="304">
        <f>SUM(C39:F39)</f>
        <v>0</v>
      </c>
      <c r="C39" s="304"/>
      <c r="D39" s="304"/>
      <c r="E39" s="304"/>
      <c r="F39" s="302"/>
      <c r="G39" s="304">
        <v>1500</v>
      </c>
    </row>
    <row r="40" spans="1:9" ht="12.75">
      <c r="A40" s="300" t="s">
        <v>4</v>
      </c>
      <c r="B40" s="302">
        <f>SUM(C40:F40)</f>
        <v>431323</v>
      </c>
      <c r="C40" s="306">
        <f>SUM(C35:C39)</f>
        <v>253866</v>
      </c>
      <c r="D40" s="306">
        <f>SUM(D35:D39)</f>
        <v>62157</v>
      </c>
      <c r="E40" s="306">
        <f>SUM(E35:E39)</f>
        <v>115275</v>
      </c>
      <c r="F40" s="306">
        <f>SUM(F35:F39)</f>
        <v>25</v>
      </c>
      <c r="G40" s="306">
        <f>SUM(G35:G39)</f>
        <v>394829</v>
      </c>
      <c r="I40" s="123"/>
    </row>
    <row r="41" spans="1:7" ht="10.5" customHeight="1">
      <c r="A41" s="300"/>
      <c r="B41" s="302"/>
      <c r="C41" s="306"/>
      <c r="D41" s="306"/>
      <c r="E41" s="306"/>
      <c r="F41" s="306"/>
      <c r="G41" s="306"/>
    </row>
    <row r="42" spans="1:12" ht="12.75">
      <c r="A42" s="300" t="s">
        <v>322</v>
      </c>
      <c r="B42" s="302"/>
      <c r="C42" s="191"/>
      <c r="D42" s="191"/>
      <c r="E42" s="191"/>
      <c r="F42" s="191"/>
      <c r="G42" s="191"/>
      <c r="L42" s="123"/>
    </row>
    <row r="43" spans="1:7" ht="12.75">
      <c r="A43" s="275" t="s">
        <v>386</v>
      </c>
      <c r="B43" s="302">
        <v>199379</v>
      </c>
      <c r="C43" s="302">
        <v>133594</v>
      </c>
      <c r="D43" s="302">
        <v>31043</v>
      </c>
      <c r="E43" s="302">
        <v>34742</v>
      </c>
      <c r="F43" s="305">
        <v>0</v>
      </c>
      <c r="G43" s="302">
        <v>205969</v>
      </c>
    </row>
    <row r="44" spans="1:9" ht="12.75">
      <c r="A44" s="303" t="s">
        <v>300</v>
      </c>
      <c r="B44" s="304">
        <f>SUM(C44:F44)</f>
        <v>129</v>
      </c>
      <c r="C44" s="304">
        <v>106</v>
      </c>
      <c r="D44" s="304">
        <v>23</v>
      </c>
      <c r="E44" s="304"/>
      <c r="F44" s="304"/>
      <c r="G44" s="304">
        <v>129</v>
      </c>
      <c r="I44" s="123"/>
    </row>
    <row r="45" spans="1:7" ht="12.75">
      <c r="A45" s="303"/>
      <c r="B45" s="304">
        <f>SUM(C45:F45)</f>
        <v>0</v>
      </c>
      <c r="C45" s="304"/>
      <c r="D45" s="304"/>
      <c r="E45" s="304"/>
      <c r="F45" s="304"/>
      <c r="G45" s="304"/>
    </row>
    <row r="46" spans="1:10" ht="12.75">
      <c r="A46" s="307" t="s">
        <v>4</v>
      </c>
      <c r="B46" s="302">
        <f>SUM(C46:F46)</f>
        <v>199508</v>
      </c>
      <c r="C46" s="302">
        <f>SUM(C43:C45)</f>
        <v>133700</v>
      </c>
      <c r="D46" s="302">
        <f>SUM(D43:D45)</f>
        <v>31066</v>
      </c>
      <c r="E46" s="302">
        <f>SUM(E43:E45)</f>
        <v>34742</v>
      </c>
      <c r="F46" s="302">
        <f>SUM(F43:F45)</f>
        <v>0</v>
      </c>
      <c r="G46" s="302">
        <f>SUM(G43:G45)</f>
        <v>206098</v>
      </c>
      <c r="J46" s="123"/>
    </row>
    <row r="47" spans="1:9" ht="7.5" customHeight="1">
      <c r="A47" s="307"/>
      <c r="B47" s="302"/>
      <c r="C47" s="302"/>
      <c r="D47" s="302"/>
      <c r="E47" s="302"/>
      <c r="F47" s="302"/>
      <c r="G47" s="302"/>
      <c r="I47" s="123"/>
    </row>
    <row r="48" spans="1:9" ht="12.75">
      <c r="A48" s="308" t="s">
        <v>323</v>
      </c>
      <c r="B48" s="302">
        <f aca="true" t="shared" si="0" ref="B48:G48">SUM(B11,B17,B24,B32,B40,B46)</f>
        <v>1299522</v>
      </c>
      <c r="C48" s="302">
        <f t="shared" si="0"/>
        <v>703280</v>
      </c>
      <c r="D48" s="302">
        <f t="shared" si="0"/>
        <v>169801</v>
      </c>
      <c r="E48" s="302">
        <f t="shared" si="0"/>
        <v>426416</v>
      </c>
      <c r="F48" s="302">
        <f t="shared" si="0"/>
        <v>25</v>
      </c>
      <c r="G48" s="302">
        <f t="shared" si="0"/>
        <v>1234831</v>
      </c>
      <c r="H48" s="123">
        <f>SUM(G8:G10,G15:G16,G21:G23,G28:G30,G36:G39,G44:G45,)</f>
        <v>2566</v>
      </c>
      <c r="I48" s="123"/>
    </row>
    <row r="49" spans="1:10" ht="9" customHeight="1">
      <c r="A49" s="309"/>
      <c r="B49" s="302"/>
      <c r="C49" s="305"/>
      <c r="D49" s="305"/>
      <c r="E49" s="305"/>
      <c r="F49" s="305"/>
      <c r="G49" s="305"/>
      <c r="I49" s="123"/>
      <c r="J49" s="123"/>
    </row>
    <row r="50" spans="1:7" ht="12.75">
      <c r="A50" s="310" t="s">
        <v>324</v>
      </c>
      <c r="B50" s="302"/>
      <c r="C50" s="305"/>
      <c r="D50" s="305"/>
      <c r="E50" s="305"/>
      <c r="F50" s="305"/>
      <c r="G50" s="305"/>
    </row>
    <row r="51" spans="1:7" ht="12.75">
      <c r="A51" s="275" t="s">
        <v>386</v>
      </c>
      <c r="B51" s="302">
        <v>436951</v>
      </c>
      <c r="C51" s="302">
        <v>103861</v>
      </c>
      <c r="D51" s="302">
        <v>17731</v>
      </c>
      <c r="E51" s="302">
        <v>315359</v>
      </c>
      <c r="F51" s="302">
        <v>0</v>
      </c>
      <c r="G51" s="311">
        <v>0</v>
      </c>
    </row>
    <row r="52" spans="1:9" ht="16.5" customHeight="1">
      <c r="A52" s="303" t="s">
        <v>414</v>
      </c>
      <c r="B52" s="304">
        <f>SUM(C52:F52)</f>
        <v>0</v>
      </c>
      <c r="C52" s="304">
        <v>-1026</v>
      </c>
      <c r="D52" s="304"/>
      <c r="E52" s="304">
        <v>1026</v>
      </c>
      <c r="F52" s="302"/>
      <c r="G52" s="311"/>
      <c r="I52" s="123"/>
    </row>
    <row r="53" spans="1:9" ht="16.5" customHeight="1">
      <c r="A53" s="303"/>
      <c r="B53" s="304">
        <f>SUM(C53:F53)</f>
        <v>0</v>
      </c>
      <c r="C53" s="304"/>
      <c r="D53" s="304"/>
      <c r="E53" s="304"/>
      <c r="F53" s="302"/>
      <c r="G53" s="311"/>
      <c r="I53" s="123"/>
    </row>
    <row r="54" spans="1:9" ht="16.5" customHeight="1">
      <c r="A54" s="303"/>
      <c r="B54" s="304">
        <f>SUM(C54:F54)</f>
        <v>0</v>
      </c>
      <c r="C54" s="304"/>
      <c r="D54" s="304"/>
      <c r="E54" s="304"/>
      <c r="F54" s="302"/>
      <c r="G54" s="311"/>
      <c r="I54" s="123"/>
    </row>
    <row r="55" spans="1:7" ht="13.5" customHeight="1">
      <c r="A55" s="174"/>
      <c r="B55" s="304">
        <f>SUM(C55:F55)</f>
        <v>0</v>
      </c>
      <c r="C55" s="304"/>
      <c r="D55" s="304"/>
      <c r="E55" s="304"/>
      <c r="F55" s="302"/>
      <c r="G55" s="311"/>
    </row>
    <row r="56" spans="1:7" ht="12.75">
      <c r="A56" s="307" t="s">
        <v>4</v>
      </c>
      <c r="B56" s="302">
        <f>SUM(C56:F56)</f>
        <v>436951</v>
      </c>
      <c r="C56" s="302">
        <f>SUM(C51:C55)</f>
        <v>102835</v>
      </c>
      <c r="D56" s="302">
        <f>SUM(D51:D55)</f>
        <v>17731</v>
      </c>
      <c r="E56" s="302">
        <f>SUM(E51:E55)</f>
        <v>316385</v>
      </c>
      <c r="F56" s="302">
        <f>SUM(F51:F55)</f>
        <v>0</v>
      </c>
      <c r="G56" s="302">
        <v>0</v>
      </c>
    </row>
    <row r="57" spans="1:7" ht="6" customHeight="1">
      <c r="A57" s="312"/>
      <c r="B57" s="302"/>
      <c r="C57" s="305"/>
      <c r="D57" s="305"/>
      <c r="E57" s="305"/>
      <c r="F57" s="305"/>
      <c r="G57" s="305"/>
    </row>
    <row r="58" spans="1:7" ht="12.75">
      <c r="A58" s="310" t="s">
        <v>67</v>
      </c>
      <c r="B58" s="302">
        <f aca="true" t="shared" si="1" ref="B58:G58">SUM(B48,B56)</f>
        <v>1736473</v>
      </c>
      <c r="C58" s="302">
        <f t="shared" si="1"/>
        <v>806115</v>
      </c>
      <c r="D58" s="302">
        <f t="shared" si="1"/>
        <v>187532</v>
      </c>
      <c r="E58" s="302">
        <f t="shared" si="1"/>
        <v>742801</v>
      </c>
      <c r="F58" s="302">
        <f t="shared" si="1"/>
        <v>25</v>
      </c>
      <c r="G58" s="302">
        <f t="shared" si="1"/>
        <v>1234831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9.851562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71" t="s">
        <v>325</v>
      </c>
      <c r="B1" s="371"/>
      <c r="C1" s="371"/>
      <c r="D1" s="371"/>
    </row>
    <row r="2" spans="1:4" ht="15">
      <c r="A2" s="366" t="s">
        <v>387</v>
      </c>
      <c r="B2" s="366"/>
      <c r="C2" s="366"/>
      <c r="D2" s="366"/>
    </row>
    <row r="3" spans="1:4" ht="15">
      <c r="A3" s="268"/>
      <c r="B3" s="268"/>
      <c r="C3" s="268"/>
      <c r="D3" s="268"/>
    </row>
    <row r="4" ht="12.75">
      <c r="D4" s="89" t="s">
        <v>0</v>
      </c>
    </row>
    <row r="5" spans="1:4" ht="27" customHeight="1" thickBot="1">
      <c r="A5" s="313" t="s">
        <v>1</v>
      </c>
      <c r="B5" s="313" t="s">
        <v>120</v>
      </c>
      <c r="C5" s="314" t="s">
        <v>326</v>
      </c>
      <c r="D5" s="315" t="s">
        <v>4</v>
      </c>
    </row>
    <row r="6" spans="1:4" ht="13.5" thickTop="1">
      <c r="A6" s="275" t="s">
        <v>386</v>
      </c>
      <c r="B6" s="316">
        <v>20000</v>
      </c>
      <c r="C6" s="316">
        <v>4264</v>
      </c>
      <c r="D6" s="317">
        <f>SUM(B6:C6)</f>
        <v>24264</v>
      </c>
    </row>
    <row r="7" spans="1:4" ht="12.75">
      <c r="A7" s="193" t="s">
        <v>395</v>
      </c>
      <c r="B7" s="316"/>
      <c r="C7" s="267">
        <v>-500</v>
      </c>
      <c r="D7" s="322">
        <f aca="true" t="shared" si="0" ref="D7:D16">SUM(B7:C7)</f>
        <v>-500</v>
      </c>
    </row>
    <row r="8" spans="1:4" ht="12.75">
      <c r="A8" s="174" t="s">
        <v>396</v>
      </c>
      <c r="B8" s="316"/>
      <c r="C8" s="267">
        <v>-306</v>
      </c>
      <c r="D8" s="322">
        <f t="shared" si="0"/>
        <v>-306</v>
      </c>
    </row>
    <row r="9" spans="1:4" ht="24.75" customHeight="1">
      <c r="A9" s="174" t="s">
        <v>397</v>
      </c>
      <c r="B9" s="316"/>
      <c r="C9" s="267">
        <v>-483</v>
      </c>
      <c r="D9" s="322">
        <f t="shared" si="0"/>
        <v>-483</v>
      </c>
    </row>
    <row r="10" spans="1:4" ht="12.75">
      <c r="A10" s="174" t="s">
        <v>368</v>
      </c>
      <c r="B10" s="316"/>
      <c r="C10" s="267">
        <v>567</v>
      </c>
      <c r="D10" s="322">
        <f t="shared" si="0"/>
        <v>567</v>
      </c>
    </row>
    <row r="11" spans="1:4" ht="12.75">
      <c r="A11" s="174" t="s">
        <v>398</v>
      </c>
      <c r="B11" s="316"/>
      <c r="C11" s="267">
        <v>3045</v>
      </c>
      <c r="D11" s="322">
        <f t="shared" si="0"/>
        <v>3045</v>
      </c>
    </row>
    <row r="12" spans="1:4" ht="24">
      <c r="A12" s="174" t="s">
        <v>399</v>
      </c>
      <c r="B12" s="316"/>
      <c r="C12" s="267">
        <v>1920</v>
      </c>
      <c r="D12" s="322">
        <f t="shared" si="0"/>
        <v>1920</v>
      </c>
    </row>
    <row r="13" spans="1:4" ht="12.75">
      <c r="A13" s="174" t="s">
        <v>402</v>
      </c>
      <c r="B13" s="316"/>
      <c r="C13" s="267">
        <v>857</v>
      </c>
      <c r="D13" s="322">
        <f t="shared" si="0"/>
        <v>857</v>
      </c>
    </row>
    <row r="14" spans="1:4" ht="12.75">
      <c r="A14" s="174" t="s">
        <v>403</v>
      </c>
      <c r="B14" s="316"/>
      <c r="C14" s="267">
        <v>9000</v>
      </c>
      <c r="D14" s="322">
        <f t="shared" si="0"/>
        <v>9000</v>
      </c>
    </row>
    <row r="15" spans="1:4" ht="12.75">
      <c r="A15" s="174" t="s">
        <v>435</v>
      </c>
      <c r="B15" s="316"/>
      <c r="C15" s="267">
        <v>-1500</v>
      </c>
      <c r="D15" s="322">
        <f t="shared" si="0"/>
        <v>-1500</v>
      </c>
    </row>
    <row r="16" spans="1:4" ht="12.75">
      <c r="A16" s="174" t="s">
        <v>427</v>
      </c>
      <c r="B16" s="316"/>
      <c r="C16" s="267">
        <v>2760</v>
      </c>
      <c r="D16" s="322">
        <f t="shared" si="0"/>
        <v>2760</v>
      </c>
    </row>
    <row r="17" spans="1:4" ht="12.75">
      <c r="A17" s="318" t="s">
        <v>4</v>
      </c>
      <c r="B17" s="283">
        <f>SUM(B6:B16)</f>
        <v>20000</v>
      </c>
      <c r="C17" s="283">
        <f>SUM(C6:C16)</f>
        <v>19624</v>
      </c>
      <c r="D17" s="283">
        <f>SUM(D6:D16)</f>
        <v>39624</v>
      </c>
    </row>
    <row r="18" ht="12.75">
      <c r="A18" s="31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L72"/>
  <sheetViews>
    <sheetView zoomScaleSheetLayoutView="98" zoomScalePageLayoutView="41" workbookViewId="0" topLeftCell="B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9.57421875" style="0" bestFit="1" customWidth="1"/>
    <col min="10" max="10" width="11.28125" style="0" customWidth="1"/>
    <col min="12" max="12" width="11.140625" style="0" customWidth="1"/>
  </cols>
  <sheetData>
    <row r="1" spans="1:12" ht="15" customHeight="1">
      <c r="A1" s="414" t="s">
        <v>186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8" ht="15" customHeight="1">
      <c r="A2" s="113"/>
      <c r="B2" s="113"/>
      <c r="C2" s="113"/>
      <c r="D2" s="113"/>
      <c r="E2" s="113"/>
      <c r="F2" s="113"/>
      <c r="G2" s="113"/>
      <c r="H2" s="113"/>
    </row>
    <row r="3" spans="1:12" ht="15" customHeight="1">
      <c r="A3" s="113"/>
      <c r="B3" s="113"/>
      <c r="C3" s="113"/>
      <c r="D3" s="400" t="s">
        <v>437</v>
      </c>
      <c r="E3" s="400"/>
      <c r="F3" s="400"/>
      <c r="G3" s="400"/>
      <c r="H3" s="400"/>
      <c r="I3" s="400"/>
      <c r="J3" s="400"/>
      <c r="K3" s="400"/>
      <c r="L3" s="400"/>
    </row>
    <row r="4" spans="11:12" ht="12.75">
      <c r="K4" s="415" t="s">
        <v>0</v>
      </c>
      <c r="L4" s="415"/>
    </row>
    <row r="5" spans="1:12" ht="15.75" customHeight="1">
      <c r="A5" s="405" t="s">
        <v>1</v>
      </c>
      <c r="B5" s="406"/>
      <c r="C5" s="406"/>
      <c r="D5" s="407"/>
      <c r="E5" s="401" t="s">
        <v>388</v>
      </c>
      <c r="F5" s="402"/>
      <c r="G5" s="402"/>
      <c r="H5" s="403"/>
      <c r="I5" s="373" t="s">
        <v>286</v>
      </c>
      <c r="J5" s="374"/>
      <c r="K5" s="374"/>
      <c r="L5" s="375"/>
    </row>
    <row r="6" spans="1:12" ht="13.5" customHeight="1">
      <c r="A6" s="408"/>
      <c r="B6" s="409"/>
      <c r="C6" s="409"/>
      <c r="D6" s="410"/>
      <c r="E6" s="379" t="s">
        <v>386</v>
      </c>
      <c r="F6" s="380"/>
      <c r="G6" s="380"/>
      <c r="H6" s="381"/>
      <c r="I6" s="376"/>
      <c r="J6" s="377"/>
      <c r="K6" s="377"/>
      <c r="L6" s="378"/>
    </row>
    <row r="7" spans="1:12" ht="25.5">
      <c r="A7" s="408"/>
      <c r="B7" s="409"/>
      <c r="C7" s="409"/>
      <c r="D7" s="410"/>
      <c r="E7" s="2" t="s">
        <v>2</v>
      </c>
      <c r="F7" s="2" t="s">
        <v>3</v>
      </c>
      <c r="G7" s="2" t="s">
        <v>38</v>
      </c>
      <c r="H7" s="375" t="s">
        <v>4</v>
      </c>
      <c r="I7" s="2" t="s">
        <v>2</v>
      </c>
      <c r="J7" s="2" t="s">
        <v>3</v>
      </c>
      <c r="K7" s="2" t="s">
        <v>38</v>
      </c>
      <c r="L7" s="375" t="s">
        <v>4</v>
      </c>
    </row>
    <row r="8" spans="1:12" ht="13.5" customHeight="1" thickBot="1">
      <c r="A8" s="411"/>
      <c r="B8" s="412"/>
      <c r="C8" s="412"/>
      <c r="D8" s="413"/>
      <c r="E8" s="399" t="s">
        <v>5</v>
      </c>
      <c r="F8" s="399"/>
      <c r="G8" s="399"/>
      <c r="H8" s="404"/>
      <c r="I8" s="399" t="s">
        <v>5</v>
      </c>
      <c r="J8" s="399"/>
      <c r="K8" s="399"/>
      <c r="L8" s="404"/>
    </row>
    <row r="9" spans="1:12" ht="13.5" thickTop="1">
      <c r="A9" s="382" t="s">
        <v>233</v>
      </c>
      <c r="B9" s="383"/>
      <c r="C9" s="383"/>
      <c r="D9" s="383"/>
      <c r="E9" s="126">
        <v>452920</v>
      </c>
      <c r="F9" s="126">
        <v>62379</v>
      </c>
      <c r="G9" s="126">
        <v>88484</v>
      </c>
      <c r="H9" s="133">
        <v>603783</v>
      </c>
      <c r="I9" s="126">
        <f>SUM(I10,I17,I18)</f>
        <v>460675</v>
      </c>
      <c r="J9" s="126">
        <f>SUM(J10,J18)</f>
        <v>63236</v>
      </c>
      <c r="K9" s="126">
        <f>SUM(K10,K18)</f>
        <v>88484</v>
      </c>
      <c r="L9" s="133">
        <f>SUM(I9:K9)</f>
        <v>612395</v>
      </c>
    </row>
    <row r="10" spans="1:12" ht="12.75">
      <c r="A10" s="134"/>
      <c r="B10" s="384" t="s">
        <v>72</v>
      </c>
      <c r="C10" s="384"/>
      <c r="D10" s="384"/>
      <c r="E10" s="129">
        <v>402193</v>
      </c>
      <c r="F10" s="129">
        <v>0</v>
      </c>
      <c r="G10" s="129">
        <v>0</v>
      </c>
      <c r="H10" s="135">
        <v>402193</v>
      </c>
      <c r="I10" s="129">
        <f>SUM(I11:I16)</f>
        <v>409948</v>
      </c>
      <c r="J10" s="129">
        <f>SUM(J11:J16)</f>
        <v>0</v>
      </c>
      <c r="K10" s="129">
        <f>SUM(K11:K16)</f>
        <v>0</v>
      </c>
      <c r="L10" s="135">
        <f>SUM(I10:K10)</f>
        <v>409948</v>
      </c>
    </row>
    <row r="11" spans="1:12" ht="12.75">
      <c r="A11" s="134"/>
      <c r="B11" s="128"/>
      <c r="C11" s="384" t="s">
        <v>73</v>
      </c>
      <c r="D11" s="384"/>
      <c r="E11" s="125">
        <v>812</v>
      </c>
      <c r="F11" s="125"/>
      <c r="G11" s="125"/>
      <c r="H11" s="135">
        <v>812</v>
      </c>
      <c r="I11" s="125">
        <v>812</v>
      </c>
      <c r="J11" s="125"/>
      <c r="K11" s="125"/>
      <c r="L11" s="135">
        <f aca="true" t="shared" si="0" ref="L11:L17">SUM(I11:K11)</f>
        <v>812</v>
      </c>
    </row>
    <row r="12" spans="1:12" ht="12.75">
      <c r="A12" s="134"/>
      <c r="B12" s="128"/>
      <c r="C12" s="384" t="s">
        <v>74</v>
      </c>
      <c r="D12" s="384"/>
      <c r="E12" s="125">
        <v>215417</v>
      </c>
      <c r="F12" s="125"/>
      <c r="G12" s="125"/>
      <c r="H12" s="135">
        <v>215417</v>
      </c>
      <c r="I12" s="125">
        <v>217337</v>
      </c>
      <c r="J12" s="125"/>
      <c r="K12" s="125"/>
      <c r="L12" s="135">
        <f t="shared" si="0"/>
        <v>217337</v>
      </c>
    </row>
    <row r="13" spans="1:12" ht="12.75">
      <c r="A13" s="134"/>
      <c r="B13" s="128"/>
      <c r="C13" s="385" t="s">
        <v>151</v>
      </c>
      <c r="D13" s="384"/>
      <c r="E13" s="125">
        <v>135881</v>
      </c>
      <c r="F13" s="125"/>
      <c r="G13" s="125"/>
      <c r="H13" s="135">
        <v>135881</v>
      </c>
      <c r="I13" s="125">
        <v>139274</v>
      </c>
      <c r="J13" s="125"/>
      <c r="K13" s="125"/>
      <c r="L13" s="135">
        <f t="shared" si="0"/>
        <v>139274</v>
      </c>
    </row>
    <row r="14" spans="1:12" ht="12.75">
      <c r="A14" s="134"/>
      <c r="B14" s="128"/>
      <c r="C14" s="384" t="s">
        <v>75</v>
      </c>
      <c r="D14" s="384"/>
      <c r="E14" s="125">
        <v>15282</v>
      </c>
      <c r="F14" s="125"/>
      <c r="G14" s="125"/>
      <c r="H14" s="135">
        <v>15282</v>
      </c>
      <c r="I14" s="125">
        <v>16821</v>
      </c>
      <c r="J14" s="125"/>
      <c r="K14" s="125"/>
      <c r="L14" s="135">
        <f t="shared" si="0"/>
        <v>16821</v>
      </c>
    </row>
    <row r="15" spans="1:12" ht="12.75">
      <c r="A15" s="134"/>
      <c r="B15" s="128"/>
      <c r="C15" s="385" t="s">
        <v>152</v>
      </c>
      <c r="D15" s="384"/>
      <c r="E15" s="125">
        <v>27336</v>
      </c>
      <c r="F15" s="125"/>
      <c r="G15" s="125"/>
      <c r="H15" s="135">
        <v>27336</v>
      </c>
      <c r="I15" s="125">
        <v>28239</v>
      </c>
      <c r="J15" s="125"/>
      <c r="K15" s="125"/>
      <c r="L15" s="135">
        <f t="shared" si="0"/>
        <v>28239</v>
      </c>
    </row>
    <row r="16" spans="1:12" ht="12.75">
      <c r="A16" s="134"/>
      <c r="B16" s="128"/>
      <c r="C16" s="385" t="s">
        <v>153</v>
      </c>
      <c r="D16" s="384"/>
      <c r="E16" s="125">
        <v>7465</v>
      </c>
      <c r="F16" s="125"/>
      <c r="G16" s="125"/>
      <c r="H16" s="135">
        <v>7465</v>
      </c>
      <c r="I16" s="125">
        <v>7465</v>
      </c>
      <c r="J16" s="125"/>
      <c r="K16" s="125"/>
      <c r="L16" s="135">
        <f t="shared" si="0"/>
        <v>7465</v>
      </c>
    </row>
    <row r="17" spans="1:12" ht="12.75">
      <c r="A17" s="134"/>
      <c r="B17" s="179" t="s">
        <v>362</v>
      </c>
      <c r="C17" s="179"/>
      <c r="D17" s="128"/>
      <c r="E17" s="125">
        <v>11295</v>
      </c>
      <c r="F17" s="125"/>
      <c r="G17" s="125"/>
      <c r="H17" s="135">
        <v>11295</v>
      </c>
      <c r="I17" s="125">
        <v>11295</v>
      </c>
      <c r="J17" s="125"/>
      <c r="K17" s="125"/>
      <c r="L17" s="135">
        <f t="shared" si="0"/>
        <v>11295</v>
      </c>
    </row>
    <row r="18" spans="1:12" ht="12.75">
      <c r="A18" s="134"/>
      <c r="B18" s="384" t="s">
        <v>76</v>
      </c>
      <c r="C18" s="384"/>
      <c r="D18" s="384"/>
      <c r="E18" s="129">
        <v>39432</v>
      </c>
      <c r="F18" s="129">
        <v>62379</v>
      </c>
      <c r="G18" s="129">
        <v>88484</v>
      </c>
      <c r="H18" s="136">
        <v>190295</v>
      </c>
      <c r="I18" s="129">
        <f>SUM(I19:I25)</f>
        <v>39432</v>
      </c>
      <c r="J18" s="129">
        <f>SUM(J19:J25)</f>
        <v>63236</v>
      </c>
      <c r="K18" s="129">
        <f>SUM(K19:K25)</f>
        <v>88484</v>
      </c>
      <c r="L18" s="136">
        <f aca="true" t="shared" si="1" ref="L18:L26">SUM(I18:K18)</f>
        <v>191152</v>
      </c>
    </row>
    <row r="19" spans="1:12" ht="12.75">
      <c r="A19" s="134"/>
      <c r="B19" s="128"/>
      <c r="C19" s="386" t="s">
        <v>77</v>
      </c>
      <c r="D19" s="387"/>
      <c r="E19" s="125"/>
      <c r="F19" s="125">
        <v>1730</v>
      </c>
      <c r="G19" s="125"/>
      <c r="H19" s="135">
        <v>1730</v>
      </c>
      <c r="I19" s="125"/>
      <c r="J19" s="125">
        <v>2587</v>
      </c>
      <c r="K19" s="125"/>
      <c r="L19" s="135">
        <f t="shared" si="1"/>
        <v>2587</v>
      </c>
    </row>
    <row r="20" spans="1:12" ht="12.75">
      <c r="A20" s="134"/>
      <c r="B20" s="128"/>
      <c r="C20" s="386" t="s">
        <v>78</v>
      </c>
      <c r="D20" s="387"/>
      <c r="E20" s="125">
        <v>29004</v>
      </c>
      <c r="F20" s="125">
        <v>60649</v>
      </c>
      <c r="G20" s="125"/>
      <c r="H20" s="135">
        <v>89653</v>
      </c>
      <c r="I20" s="125">
        <v>29004</v>
      </c>
      <c r="J20" s="125">
        <v>60649</v>
      </c>
      <c r="K20" s="125"/>
      <c r="L20" s="135">
        <f t="shared" si="1"/>
        <v>89653</v>
      </c>
    </row>
    <row r="21" spans="1:12" ht="12.75">
      <c r="A21" s="134"/>
      <c r="B21" s="128"/>
      <c r="C21" s="416" t="s">
        <v>284</v>
      </c>
      <c r="D21" s="387"/>
      <c r="E21" s="125"/>
      <c r="F21" s="125"/>
      <c r="G21" s="125">
        <v>83084</v>
      </c>
      <c r="H21" s="135">
        <v>83084</v>
      </c>
      <c r="I21" s="125"/>
      <c r="J21" s="125"/>
      <c r="K21" s="125">
        <v>83084</v>
      </c>
      <c r="L21" s="135">
        <f t="shared" si="1"/>
        <v>83084</v>
      </c>
    </row>
    <row r="22" spans="1:12" ht="12.75">
      <c r="A22" s="134"/>
      <c r="B22" s="128"/>
      <c r="C22" s="205" t="s">
        <v>182</v>
      </c>
      <c r="D22" s="150"/>
      <c r="E22" s="125">
        <v>0</v>
      </c>
      <c r="F22" s="125"/>
      <c r="G22" s="125"/>
      <c r="H22" s="135">
        <v>0</v>
      </c>
      <c r="I22" s="125">
        <v>0</v>
      </c>
      <c r="J22" s="125"/>
      <c r="K22" s="125"/>
      <c r="L22" s="135">
        <f t="shared" si="1"/>
        <v>0</v>
      </c>
    </row>
    <row r="23" spans="1:12" ht="12.75">
      <c r="A23" s="134"/>
      <c r="B23" s="128"/>
      <c r="C23" s="386" t="s">
        <v>79</v>
      </c>
      <c r="D23" s="387"/>
      <c r="E23" s="125"/>
      <c r="F23" s="140"/>
      <c r="G23" s="125">
        <v>5400</v>
      </c>
      <c r="H23" s="135">
        <v>5400</v>
      </c>
      <c r="I23" s="125"/>
      <c r="J23" s="140"/>
      <c r="K23" s="125">
        <v>5400</v>
      </c>
      <c r="L23" s="135">
        <f t="shared" si="1"/>
        <v>5400</v>
      </c>
    </row>
    <row r="24" spans="1:12" ht="12.75">
      <c r="A24" s="134"/>
      <c r="B24" s="128"/>
      <c r="C24" s="205" t="s">
        <v>382</v>
      </c>
      <c r="D24" s="150"/>
      <c r="E24" s="125">
        <v>8928</v>
      </c>
      <c r="F24" s="140"/>
      <c r="G24" s="125"/>
      <c r="H24" s="135">
        <v>8928</v>
      </c>
      <c r="I24" s="125">
        <v>8928</v>
      </c>
      <c r="J24" s="140"/>
      <c r="K24" s="125"/>
      <c r="L24" s="135">
        <f t="shared" si="1"/>
        <v>8928</v>
      </c>
    </row>
    <row r="25" spans="1:12" ht="13.5" customHeight="1">
      <c r="A25" s="134"/>
      <c r="B25" s="128"/>
      <c r="C25" s="216" t="s">
        <v>225</v>
      </c>
      <c r="D25" s="150"/>
      <c r="E25" s="125">
        <v>1500</v>
      </c>
      <c r="F25" s="140"/>
      <c r="G25" s="125"/>
      <c r="H25" s="135">
        <v>1500</v>
      </c>
      <c r="I25" s="125">
        <v>1500</v>
      </c>
      <c r="J25" s="140"/>
      <c r="K25" s="125"/>
      <c r="L25" s="135">
        <f t="shared" si="1"/>
        <v>1500</v>
      </c>
    </row>
    <row r="26" spans="1:12" ht="12.75">
      <c r="A26" s="382" t="s">
        <v>80</v>
      </c>
      <c r="B26" s="383"/>
      <c r="C26" s="383"/>
      <c r="D26" s="383"/>
      <c r="E26" s="126">
        <v>0</v>
      </c>
      <c r="F26" s="126">
        <v>4197660</v>
      </c>
      <c r="G26" s="126">
        <v>0</v>
      </c>
      <c r="H26" s="133">
        <v>4197660</v>
      </c>
      <c r="I26" s="126">
        <f>SUM(I28)</f>
        <v>0</v>
      </c>
      <c r="J26" s="126">
        <f>SUM(J27:J28)</f>
        <v>4685888</v>
      </c>
      <c r="K26" s="126">
        <f>SUM(K28)</f>
        <v>0</v>
      </c>
      <c r="L26" s="133">
        <f t="shared" si="1"/>
        <v>4685888</v>
      </c>
    </row>
    <row r="27" spans="1:12" ht="12.75">
      <c r="A27" s="151"/>
      <c r="B27" s="128" t="s">
        <v>137</v>
      </c>
      <c r="C27" s="128" t="s">
        <v>138</v>
      </c>
      <c r="D27" s="152"/>
      <c r="E27" s="126"/>
      <c r="F27" s="125">
        <v>0</v>
      </c>
      <c r="G27" s="126"/>
      <c r="H27" s="135">
        <v>0</v>
      </c>
      <c r="I27" s="126"/>
      <c r="J27" s="125">
        <v>620</v>
      </c>
      <c r="K27" s="126"/>
      <c r="L27" s="135">
        <v>0</v>
      </c>
    </row>
    <row r="28" spans="1:12" ht="12.75">
      <c r="A28" s="134"/>
      <c r="B28" s="179" t="s">
        <v>154</v>
      </c>
      <c r="C28" s="128" t="s">
        <v>155</v>
      </c>
      <c r="D28" s="152"/>
      <c r="E28" s="125"/>
      <c r="F28" s="125">
        <v>4197660</v>
      </c>
      <c r="G28" s="125"/>
      <c r="H28" s="135">
        <v>4158270</v>
      </c>
      <c r="I28" s="125"/>
      <c r="J28" s="125">
        <f>'Felhalm. bevétel'!D22</f>
        <v>4685268</v>
      </c>
      <c r="K28" s="125"/>
      <c r="L28" s="135">
        <f>SUM(I28:K28)</f>
        <v>4685268</v>
      </c>
    </row>
    <row r="29" spans="1:12" ht="12.75">
      <c r="A29" s="382" t="s">
        <v>81</v>
      </c>
      <c r="B29" s="383"/>
      <c r="C29" s="383"/>
      <c r="D29" s="383"/>
      <c r="E29" s="126">
        <v>1170000</v>
      </c>
      <c r="F29" s="126">
        <v>0</v>
      </c>
      <c r="G29" s="126">
        <v>400</v>
      </c>
      <c r="H29" s="133">
        <v>1170400</v>
      </c>
      <c r="I29" s="126">
        <f>SUM(I30:I31,I37)</f>
        <v>1170000</v>
      </c>
      <c r="J29" s="126">
        <f>SUM(J30:J31,J37)</f>
        <v>0</v>
      </c>
      <c r="K29" s="126">
        <f>SUM(K30:K31,K37)</f>
        <v>400</v>
      </c>
      <c r="L29" s="133">
        <f>SUM(I29:K29)</f>
        <v>1170400</v>
      </c>
    </row>
    <row r="30" spans="1:12" ht="12.75">
      <c r="A30" s="134"/>
      <c r="B30" s="384" t="s">
        <v>133</v>
      </c>
      <c r="C30" s="384"/>
      <c r="D30" s="384">
        <v>0</v>
      </c>
      <c r="E30" s="129">
        <v>110000</v>
      </c>
      <c r="F30" s="129"/>
      <c r="G30" s="129"/>
      <c r="H30" s="136">
        <v>110000</v>
      </c>
      <c r="I30" s="129">
        <v>110000</v>
      </c>
      <c r="J30" s="129"/>
      <c r="K30" s="129"/>
      <c r="L30" s="136">
        <f>SUM(I30:K30)</f>
        <v>110000</v>
      </c>
    </row>
    <row r="31" spans="1:12" ht="12.75">
      <c r="A31" s="134"/>
      <c r="B31" s="384" t="s">
        <v>82</v>
      </c>
      <c r="C31" s="384"/>
      <c r="D31" s="384"/>
      <c r="E31" s="126">
        <v>1057000</v>
      </c>
      <c r="F31" s="126">
        <v>0</v>
      </c>
      <c r="G31" s="126">
        <v>0</v>
      </c>
      <c r="H31" s="133">
        <v>1057000</v>
      </c>
      <c r="I31" s="126">
        <f>SUM(I32:I36)</f>
        <v>1057000</v>
      </c>
      <c r="J31" s="126">
        <f>SUM(J32:J36)</f>
        <v>0</v>
      </c>
      <c r="K31" s="126">
        <f>SUM(K32:K36)</f>
        <v>0</v>
      </c>
      <c r="L31" s="133">
        <f>SUM(I31:K31)</f>
        <v>1057000</v>
      </c>
    </row>
    <row r="32" spans="1:12" ht="12.75">
      <c r="A32" s="134"/>
      <c r="B32" s="127"/>
      <c r="C32" s="384" t="s">
        <v>134</v>
      </c>
      <c r="D32" s="384"/>
      <c r="E32" s="125">
        <v>1000000</v>
      </c>
      <c r="F32" s="125"/>
      <c r="G32" s="125"/>
      <c r="H32" s="135">
        <v>1000000</v>
      </c>
      <c r="I32" s="125">
        <v>1000000</v>
      </c>
      <c r="J32" s="125"/>
      <c r="K32" s="125"/>
      <c r="L32" s="135">
        <f aca="true" t="shared" si="2" ref="L32:L37">SUM(I32:K32)</f>
        <v>1000000</v>
      </c>
    </row>
    <row r="33" spans="1:12" ht="12.75">
      <c r="A33" s="134"/>
      <c r="B33" s="127"/>
      <c r="C33" s="385" t="s">
        <v>83</v>
      </c>
      <c r="D33" s="385"/>
      <c r="E33" s="125">
        <v>0</v>
      </c>
      <c r="F33" s="125"/>
      <c r="G33" s="125"/>
      <c r="H33" s="135">
        <v>0</v>
      </c>
      <c r="I33" s="125">
        <v>0</v>
      </c>
      <c r="J33" s="125"/>
      <c r="K33" s="125"/>
      <c r="L33" s="135">
        <f t="shared" si="2"/>
        <v>0</v>
      </c>
    </row>
    <row r="34" spans="1:12" ht="12.75">
      <c r="A34" s="134"/>
      <c r="B34" s="127"/>
      <c r="C34" s="385" t="s">
        <v>84</v>
      </c>
      <c r="D34" s="385"/>
      <c r="E34" s="125">
        <v>0</v>
      </c>
      <c r="F34" s="125"/>
      <c r="G34" s="125"/>
      <c r="H34" s="135">
        <v>0</v>
      </c>
      <c r="I34" s="125">
        <v>0</v>
      </c>
      <c r="J34" s="125"/>
      <c r="K34" s="125"/>
      <c r="L34" s="135">
        <f t="shared" si="2"/>
        <v>0</v>
      </c>
    </row>
    <row r="35" spans="1:12" ht="12.75">
      <c r="A35" s="134"/>
      <c r="B35" s="127"/>
      <c r="C35" s="384" t="s">
        <v>85</v>
      </c>
      <c r="D35" s="384"/>
      <c r="E35" s="125">
        <v>39000</v>
      </c>
      <c r="F35" s="125"/>
      <c r="G35" s="125"/>
      <c r="H35" s="135">
        <v>39000</v>
      </c>
      <c r="I35" s="125">
        <v>39000</v>
      </c>
      <c r="J35" s="125"/>
      <c r="K35" s="125"/>
      <c r="L35" s="135">
        <f t="shared" si="2"/>
        <v>39000</v>
      </c>
    </row>
    <row r="36" spans="1:12" ht="12.75">
      <c r="A36" s="134"/>
      <c r="B36" s="127"/>
      <c r="C36" s="385" t="s">
        <v>285</v>
      </c>
      <c r="D36" s="384"/>
      <c r="E36" s="125">
        <v>18000</v>
      </c>
      <c r="F36" s="125"/>
      <c r="G36" s="125"/>
      <c r="H36" s="135">
        <v>18000</v>
      </c>
      <c r="I36" s="125">
        <v>18000</v>
      </c>
      <c r="J36" s="125"/>
      <c r="K36" s="125"/>
      <c r="L36" s="135">
        <f t="shared" si="2"/>
        <v>18000</v>
      </c>
    </row>
    <row r="37" spans="1:12" ht="12.75">
      <c r="A37" s="134"/>
      <c r="B37" s="384" t="s">
        <v>86</v>
      </c>
      <c r="C37" s="384"/>
      <c r="D37" s="384"/>
      <c r="E37" s="129">
        <v>3000</v>
      </c>
      <c r="F37" s="129"/>
      <c r="G37" s="129">
        <v>400</v>
      </c>
      <c r="H37" s="135">
        <v>3400</v>
      </c>
      <c r="I37" s="129">
        <v>3000</v>
      </c>
      <c r="J37" s="129"/>
      <c r="K37" s="129">
        <v>400</v>
      </c>
      <c r="L37" s="135">
        <f t="shared" si="2"/>
        <v>3400</v>
      </c>
    </row>
    <row r="38" spans="1:12" ht="12.75">
      <c r="A38" s="382" t="s">
        <v>15</v>
      </c>
      <c r="B38" s="383"/>
      <c r="C38" s="383"/>
      <c r="D38" s="383"/>
      <c r="E38" s="126">
        <v>27305</v>
      </c>
      <c r="F38" s="126">
        <v>52718</v>
      </c>
      <c r="G38" s="126">
        <v>0</v>
      </c>
      <c r="H38" s="133">
        <v>80023</v>
      </c>
      <c r="I38" s="126">
        <f>SUM(I39:I44)</f>
        <v>27305</v>
      </c>
      <c r="J38" s="126">
        <f>SUM(J39:J44)</f>
        <v>52718</v>
      </c>
      <c r="K38" s="126">
        <f>SUM(K39:K44)</f>
        <v>0</v>
      </c>
      <c r="L38" s="133">
        <f>SUM(I38:K38)</f>
        <v>80023</v>
      </c>
    </row>
    <row r="39" spans="1:12" ht="12.75">
      <c r="A39" s="134"/>
      <c r="B39" s="385" t="s">
        <v>156</v>
      </c>
      <c r="C39" s="384"/>
      <c r="D39" s="384"/>
      <c r="E39" s="125"/>
      <c r="F39" s="125">
        <v>0</v>
      </c>
      <c r="G39" s="125"/>
      <c r="H39" s="135">
        <v>0</v>
      </c>
      <c r="I39" s="125"/>
      <c r="J39" s="125">
        <v>0</v>
      </c>
      <c r="K39" s="125"/>
      <c r="L39" s="135">
        <v>0</v>
      </c>
    </row>
    <row r="40" spans="1:12" ht="12.75">
      <c r="A40" s="134"/>
      <c r="B40" s="384" t="s">
        <v>135</v>
      </c>
      <c r="C40" s="384"/>
      <c r="D40" s="384"/>
      <c r="E40" s="125"/>
      <c r="F40" s="125">
        <v>20500</v>
      </c>
      <c r="G40" s="125"/>
      <c r="H40" s="135">
        <v>20500</v>
      </c>
      <c r="I40" s="125"/>
      <c r="J40" s="125">
        <v>20500</v>
      </c>
      <c r="K40" s="125"/>
      <c r="L40" s="135">
        <v>20500</v>
      </c>
    </row>
    <row r="41" spans="1:12" ht="12.75">
      <c r="A41" s="134"/>
      <c r="B41" s="384" t="s">
        <v>87</v>
      </c>
      <c r="C41" s="384"/>
      <c r="D41" s="384"/>
      <c r="E41" s="125"/>
      <c r="F41" s="125">
        <v>3900</v>
      </c>
      <c r="G41" s="125"/>
      <c r="H41" s="135">
        <v>3900</v>
      </c>
      <c r="I41" s="125"/>
      <c r="J41" s="125">
        <v>3900</v>
      </c>
      <c r="K41" s="125"/>
      <c r="L41" s="135">
        <v>3900</v>
      </c>
    </row>
    <row r="42" spans="1:12" ht="12.75">
      <c r="A42" s="134"/>
      <c r="B42" s="384" t="s">
        <v>136</v>
      </c>
      <c r="C42" s="384"/>
      <c r="D42" s="384"/>
      <c r="E42" s="125">
        <v>21500</v>
      </c>
      <c r="F42" s="125">
        <v>21511</v>
      </c>
      <c r="G42" s="125"/>
      <c r="H42" s="135">
        <v>43011</v>
      </c>
      <c r="I42" s="125">
        <v>21500</v>
      </c>
      <c r="J42" s="125">
        <v>21511</v>
      </c>
      <c r="K42" s="125"/>
      <c r="L42" s="135">
        <v>43011</v>
      </c>
    </row>
    <row r="43" spans="1:12" ht="12.75">
      <c r="A43" s="134"/>
      <c r="B43" s="384" t="s">
        <v>88</v>
      </c>
      <c r="C43" s="384"/>
      <c r="D43" s="384"/>
      <c r="E43" s="125"/>
      <c r="F43" s="125">
        <v>0</v>
      </c>
      <c r="G43" s="125"/>
      <c r="H43" s="135">
        <v>0</v>
      </c>
      <c r="I43" s="125"/>
      <c r="J43" s="125">
        <v>0</v>
      </c>
      <c r="K43" s="125"/>
      <c r="L43" s="135">
        <v>0</v>
      </c>
    </row>
    <row r="44" spans="1:12" ht="12.75">
      <c r="A44" s="134"/>
      <c r="B44" s="384" t="s">
        <v>89</v>
      </c>
      <c r="C44" s="384"/>
      <c r="D44" s="384"/>
      <c r="E44" s="125">
        <v>5805</v>
      </c>
      <c r="F44" s="125">
        <v>6807</v>
      </c>
      <c r="G44" s="125"/>
      <c r="H44" s="135">
        <v>12612</v>
      </c>
      <c r="I44" s="125">
        <v>5805</v>
      </c>
      <c r="J44" s="125">
        <v>6807</v>
      </c>
      <c r="K44" s="125"/>
      <c r="L44" s="135">
        <v>12612</v>
      </c>
    </row>
    <row r="45" spans="1:12" ht="12.75">
      <c r="A45" s="382" t="s">
        <v>90</v>
      </c>
      <c r="B45" s="383"/>
      <c r="C45" s="383"/>
      <c r="D45" s="383"/>
      <c r="E45" s="126">
        <v>0</v>
      </c>
      <c r="F45" s="126">
        <v>3000</v>
      </c>
      <c r="G45" s="126">
        <v>0</v>
      </c>
      <c r="H45" s="133">
        <v>3000</v>
      </c>
      <c r="I45" s="126">
        <f>SUM(I46:I47)</f>
        <v>0</v>
      </c>
      <c r="J45" s="126">
        <f>SUM(J46:J47)</f>
        <v>12215</v>
      </c>
      <c r="K45" s="126">
        <f>SUM(K46:K47)</f>
        <v>0</v>
      </c>
      <c r="L45" s="133">
        <f>SUM(I45:K45)</f>
        <v>12215</v>
      </c>
    </row>
    <row r="46" spans="1:12" ht="12.75">
      <c r="A46" s="134"/>
      <c r="B46" s="384" t="s">
        <v>91</v>
      </c>
      <c r="C46" s="384"/>
      <c r="D46" s="384"/>
      <c r="E46" s="125"/>
      <c r="F46" s="125">
        <v>3000</v>
      </c>
      <c r="G46" s="125"/>
      <c r="H46" s="135">
        <v>3000</v>
      </c>
      <c r="I46" s="125"/>
      <c r="J46" s="125">
        <f>'Felhalm. bevétel'!D12</f>
        <v>12215</v>
      </c>
      <c r="K46" s="125"/>
      <c r="L46" s="135">
        <f>SUM(I46:K46)</f>
        <v>12215</v>
      </c>
    </row>
    <row r="47" spans="1:12" ht="12.75">
      <c r="A47" s="134"/>
      <c r="B47" s="384" t="s">
        <v>92</v>
      </c>
      <c r="C47" s="384"/>
      <c r="D47" s="384"/>
      <c r="E47" s="125"/>
      <c r="F47" s="125">
        <v>0</v>
      </c>
      <c r="G47" s="125"/>
      <c r="H47" s="135">
        <v>0</v>
      </c>
      <c r="I47" s="125"/>
      <c r="J47" s="125">
        <v>0</v>
      </c>
      <c r="K47" s="125"/>
      <c r="L47" s="135">
        <v>0</v>
      </c>
    </row>
    <row r="48" spans="1:12" ht="12.75">
      <c r="A48" s="382" t="s">
        <v>139</v>
      </c>
      <c r="B48" s="383"/>
      <c r="C48" s="383"/>
      <c r="D48" s="383"/>
      <c r="E48" s="126">
        <v>0</v>
      </c>
      <c r="F48" s="126">
        <v>0</v>
      </c>
      <c r="G48" s="126">
        <v>0</v>
      </c>
      <c r="H48" s="133">
        <v>0</v>
      </c>
      <c r="I48" s="126">
        <f>SUM(I49)</f>
        <v>0</v>
      </c>
      <c r="J48" s="126">
        <f>SUM(J49)</f>
        <v>0</v>
      </c>
      <c r="K48" s="126">
        <f>SUM(K49)</f>
        <v>0</v>
      </c>
      <c r="L48" s="133">
        <f>SUM(I48:K48)</f>
        <v>0</v>
      </c>
    </row>
    <row r="49" spans="1:12" ht="12.75">
      <c r="A49" s="134"/>
      <c r="B49" s="385" t="s">
        <v>234</v>
      </c>
      <c r="C49" s="385"/>
      <c r="D49" s="385"/>
      <c r="E49" s="125"/>
      <c r="F49" s="125">
        <v>0</v>
      </c>
      <c r="G49" s="125"/>
      <c r="H49" s="135"/>
      <c r="I49" s="125"/>
      <c r="J49" s="125">
        <v>0</v>
      </c>
      <c r="K49" s="125"/>
      <c r="L49" s="135"/>
    </row>
    <row r="50" spans="1:12" ht="12.75">
      <c r="A50" s="382" t="s">
        <v>93</v>
      </c>
      <c r="B50" s="383"/>
      <c r="C50" s="383"/>
      <c r="D50" s="383"/>
      <c r="E50" s="126">
        <v>0</v>
      </c>
      <c r="F50" s="126">
        <v>38786</v>
      </c>
      <c r="G50" s="126">
        <v>0</v>
      </c>
      <c r="H50" s="133">
        <v>38786</v>
      </c>
      <c r="I50" s="126">
        <f>SUM(I51:I52)</f>
        <v>0</v>
      </c>
      <c r="J50" s="126">
        <f>SUM(J51:J52)</f>
        <v>38786</v>
      </c>
      <c r="K50" s="126">
        <f>SUM(K51:K52)</f>
        <v>0</v>
      </c>
      <c r="L50" s="133">
        <f>SUM(I50:K50)</f>
        <v>38786</v>
      </c>
    </row>
    <row r="51" spans="1:12" ht="12.75">
      <c r="A51" s="134"/>
      <c r="B51" s="385" t="s">
        <v>157</v>
      </c>
      <c r="C51" s="384"/>
      <c r="D51" s="384"/>
      <c r="E51" s="125"/>
      <c r="F51" s="125">
        <v>10566</v>
      </c>
      <c r="G51" s="125"/>
      <c r="H51" s="135">
        <v>10566</v>
      </c>
      <c r="I51" s="125"/>
      <c r="J51" s="125">
        <v>10566</v>
      </c>
      <c r="K51" s="125"/>
      <c r="L51" s="135">
        <v>10566</v>
      </c>
    </row>
    <row r="52" spans="1:12" ht="12.75">
      <c r="A52" s="134"/>
      <c r="B52" s="385" t="s">
        <v>158</v>
      </c>
      <c r="C52" s="384"/>
      <c r="D52" s="384"/>
      <c r="E52" s="125"/>
      <c r="F52" s="125">
        <v>28220</v>
      </c>
      <c r="G52" s="125"/>
      <c r="H52" s="135">
        <v>28220</v>
      </c>
      <c r="I52" s="125"/>
      <c r="J52" s="125">
        <v>28220</v>
      </c>
      <c r="K52" s="125"/>
      <c r="L52" s="135">
        <v>28220</v>
      </c>
    </row>
    <row r="53" spans="8:12" ht="12.75">
      <c r="H53" s="190"/>
      <c r="L53" s="190"/>
    </row>
    <row r="54" spans="1:12" ht="12.75">
      <c r="A54" s="145" t="s">
        <v>159</v>
      </c>
      <c r="B54" s="396" t="s">
        <v>160</v>
      </c>
      <c r="C54" s="397"/>
      <c r="D54" s="398"/>
      <c r="E54" s="141">
        <v>1650225</v>
      </c>
      <c r="F54" s="141">
        <v>115097</v>
      </c>
      <c r="G54" s="141">
        <v>88884</v>
      </c>
      <c r="H54" s="148">
        <v>1854206</v>
      </c>
      <c r="I54" s="141">
        <f>SUM(I9,I29,I38,I48)</f>
        <v>1657980</v>
      </c>
      <c r="J54" s="141">
        <f>SUM(J9,J29,J38,J48)</f>
        <v>115954</v>
      </c>
      <c r="K54" s="141">
        <f>SUM(K9,K29,K38,K48)</f>
        <v>88884</v>
      </c>
      <c r="L54" s="148">
        <f>SUM(L9,L29,L38)</f>
        <v>1862818</v>
      </c>
    </row>
    <row r="55" spans="1:12" ht="12.75">
      <c r="A55" s="145" t="s">
        <v>42</v>
      </c>
      <c r="B55" s="396" t="s">
        <v>161</v>
      </c>
      <c r="C55" s="397"/>
      <c r="D55" s="398"/>
      <c r="E55" s="141">
        <v>0</v>
      </c>
      <c r="F55" s="141">
        <v>4239446</v>
      </c>
      <c r="G55" s="141">
        <v>0</v>
      </c>
      <c r="H55" s="148">
        <v>4239446</v>
      </c>
      <c r="I55" s="141">
        <f>SUM(I26,I45,I50)</f>
        <v>0</v>
      </c>
      <c r="J55" s="141">
        <f>SUM(J26,J45,J50)</f>
        <v>4736889</v>
      </c>
      <c r="K55" s="141">
        <f>SUM(K26,K45,K50)</f>
        <v>0</v>
      </c>
      <c r="L55" s="148">
        <f>SUM(L26,L45,L50)</f>
        <v>4736889</v>
      </c>
    </row>
    <row r="56" spans="1:12" ht="12.75">
      <c r="A56" s="394" t="s">
        <v>162</v>
      </c>
      <c r="B56" s="395"/>
      <c r="C56" s="395"/>
      <c r="D56" s="395"/>
      <c r="E56" s="208">
        <v>1650225</v>
      </c>
      <c r="F56" s="208">
        <v>4354543</v>
      </c>
      <c r="G56" s="208">
        <v>88884</v>
      </c>
      <c r="H56" s="209">
        <v>6093652</v>
      </c>
      <c r="I56" s="208">
        <f>SUM(I9,I26,I29,I38,I45,I50)</f>
        <v>1657980</v>
      </c>
      <c r="J56" s="208">
        <f>SUM(J9,J26,J29,J38,J45,J50,J48)</f>
        <v>4852843</v>
      </c>
      <c r="K56" s="208">
        <f>SUM(K9,K26,K29,K38,K45,K50)</f>
        <v>88884</v>
      </c>
      <c r="L56" s="209">
        <f>SUM(I56:K56)</f>
        <v>6599707</v>
      </c>
    </row>
    <row r="57" spans="1:12" ht="12.75">
      <c r="A57" s="134"/>
      <c r="B57" s="128"/>
      <c r="C57" s="128"/>
      <c r="D57" s="128"/>
      <c r="E57" s="125"/>
      <c r="F57" s="125"/>
      <c r="G57" s="125"/>
      <c r="H57" s="135"/>
      <c r="I57" s="125"/>
      <c r="J57" s="125"/>
      <c r="K57" s="125"/>
      <c r="L57" s="135"/>
    </row>
    <row r="58" spans="1:12" ht="12.75">
      <c r="A58" s="382" t="s">
        <v>20</v>
      </c>
      <c r="B58" s="383"/>
      <c r="C58" s="383"/>
      <c r="D58" s="383"/>
      <c r="H58" s="189"/>
      <c r="L58" s="189"/>
    </row>
    <row r="59" spans="1:12" ht="12.75">
      <c r="A59" s="134"/>
      <c r="B59" s="385" t="s">
        <v>235</v>
      </c>
      <c r="C59" s="384"/>
      <c r="D59" s="384"/>
      <c r="E59" s="125"/>
      <c r="F59" s="127"/>
      <c r="G59" s="127"/>
      <c r="H59" s="135">
        <v>0</v>
      </c>
      <c r="I59" s="125"/>
      <c r="J59" s="127"/>
      <c r="K59" s="127"/>
      <c r="L59" s="135">
        <v>0</v>
      </c>
    </row>
    <row r="60" spans="1:12" ht="12.75">
      <c r="A60" s="134"/>
      <c r="B60" s="127"/>
      <c r="C60" s="385" t="s">
        <v>94</v>
      </c>
      <c r="D60" s="384"/>
      <c r="E60" s="129">
        <v>0</v>
      </c>
      <c r="F60" s="129">
        <v>2411036</v>
      </c>
      <c r="G60" s="129">
        <v>0</v>
      </c>
      <c r="H60" s="135">
        <v>2411036</v>
      </c>
      <c r="I60" s="129">
        <f>SUM(I61)</f>
        <v>0</v>
      </c>
      <c r="J60" s="129">
        <f>SUM(J61)</f>
        <v>2411036</v>
      </c>
      <c r="K60" s="129">
        <f>SUM(K61)</f>
        <v>0</v>
      </c>
      <c r="L60" s="135">
        <f>SUM(I60:K60)</f>
        <v>2411036</v>
      </c>
    </row>
    <row r="61" spans="1:12" ht="12.75">
      <c r="A61" s="134"/>
      <c r="B61" s="127"/>
      <c r="C61" s="127"/>
      <c r="D61" s="127" t="s">
        <v>95</v>
      </c>
      <c r="E61" s="125"/>
      <c r="F61" s="196">
        <v>2411036</v>
      </c>
      <c r="G61" s="125"/>
      <c r="H61" s="135">
        <v>2411036</v>
      </c>
      <c r="I61" s="125"/>
      <c r="J61" s="196">
        <v>2411036</v>
      </c>
      <c r="K61" s="125"/>
      <c r="L61" s="135">
        <f>SUM(I61:K61)</f>
        <v>2411036</v>
      </c>
    </row>
    <row r="62" spans="1:12" ht="12.75">
      <c r="A62" s="134"/>
      <c r="B62" s="127"/>
      <c r="C62" s="384" t="s">
        <v>96</v>
      </c>
      <c r="D62" s="384"/>
      <c r="E62" s="129">
        <v>0</v>
      </c>
      <c r="F62" s="129">
        <v>1254629</v>
      </c>
      <c r="G62" s="129">
        <v>0</v>
      </c>
      <c r="H62" s="135">
        <v>1254629</v>
      </c>
      <c r="I62" s="129">
        <f>SUM(I63)</f>
        <v>0</v>
      </c>
      <c r="J62" s="129">
        <f>SUM(J63)</f>
        <v>1254629</v>
      </c>
      <c r="K62" s="129">
        <f>SUM(K63)</f>
        <v>0</v>
      </c>
      <c r="L62" s="135">
        <f>SUM(I62:K62)</f>
        <v>1254629</v>
      </c>
    </row>
    <row r="63" spans="1:12" ht="12.75">
      <c r="A63" s="134"/>
      <c r="B63" s="127"/>
      <c r="C63" s="127"/>
      <c r="D63" s="191" t="s">
        <v>97</v>
      </c>
      <c r="E63" s="125"/>
      <c r="F63" s="196">
        <v>1254629</v>
      </c>
      <c r="G63" s="125"/>
      <c r="H63" s="135">
        <v>1254629</v>
      </c>
      <c r="I63" s="125"/>
      <c r="J63" s="196">
        <v>1254629</v>
      </c>
      <c r="K63" s="125"/>
      <c r="L63" s="135">
        <f>SUM(I63:K63)</f>
        <v>1254629</v>
      </c>
    </row>
    <row r="64" spans="1:12" ht="12.75">
      <c r="A64" s="185" t="s">
        <v>164</v>
      </c>
      <c r="B64" s="186" t="s">
        <v>168</v>
      </c>
      <c r="C64" s="186"/>
      <c r="D64" s="186"/>
      <c r="E64" s="126">
        <v>0</v>
      </c>
      <c r="F64" s="126">
        <v>3665665</v>
      </c>
      <c r="G64" s="126">
        <v>0</v>
      </c>
      <c r="H64" s="133">
        <v>3665665</v>
      </c>
      <c r="I64" s="126">
        <f>SUM(I60,I62)</f>
        <v>0</v>
      </c>
      <c r="J64" s="126">
        <f>SUM(J60,J62)</f>
        <v>3665665</v>
      </c>
      <c r="K64" s="126">
        <f>SUM(K60,K62)</f>
        <v>0</v>
      </c>
      <c r="L64" s="133">
        <f>SUM(I64:K64)</f>
        <v>3665665</v>
      </c>
    </row>
    <row r="65" spans="1:12" ht="12.75">
      <c r="A65" s="185" t="s">
        <v>165</v>
      </c>
      <c r="B65" s="186" t="s">
        <v>166</v>
      </c>
      <c r="C65" s="186"/>
      <c r="D65" s="186"/>
      <c r="E65" s="187">
        <v>0</v>
      </c>
      <c r="F65" s="187">
        <v>0</v>
      </c>
      <c r="G65" s="187">
        <v>0</v>
      </c>
      <c r="H65" s="188">
        <v>0</v>
      </c>
      <c r="I65" s="187">
        <v>0</v>
      </c>
      <c r="J65" s="187">
        <v>0</v>
      </c>
      <c r="K65" s="187">
        <v>0</v>
      </c>
      <c r="L65" s="188">
        <v>0</v>
      </c>
    </row>
    <row r="66" spans="1:12" ht="12.75">
      <c r="A66" s="389" t="s">
        <v>167</v>
      </c>
      <c r="B66" s="390"/>
      <c r="C66" s="390"/>
      <c r="D66" s="390"/>
      <c r="E66" s="210">
        <v>0</v>
      </c>
      <c r="F66" s="210">
        <v>3665665</v>
      </c>
      <c r="G66" s="210">
        <v>0</v>
      </c>
      <c r="H66" s="211">
        <v>3665665</v>
      </c>
      <c r="I66" s="210">
        <f>I64</f>
        <v>0</v>
      </c>
      <c r="J66" s="210">
        <f>J64</f>
        <v>3665665</v>
      </c>
      <c r="K66" s="210">
        <f>K64</f>
        <v>0</v>
      </c>
      <c r="L66" s="211">
        <f>SUM(I66:K66)</f>
        <v>3665665</v>
      </c>
    </row>
    <row r="67" spans="1:12" ht="20.25" customHeight="1">
      <c r="A67" s="392" t="s">
        <v>163</v>
      </c>
      <c r="B67" s="393"/>
      <c r="C67" s="393"/>
      <c r="D67" s="393"/>
      <c r="E67" s="200">
        <v>1650225</v>
      </c>
      <c r="F67" s="200">
        <v>8020208</v>
      </c>
      <c r="G67" s="200">
        <v>88884</v>
      </c>
      <c r="H67" s="201">
        <v>9759317</v>
      </c>
      <c r="I67" s="200">
        <f>SUM(I56,I66)</f>
        <v>1657980</v>
      </c>
      <c r="J67" s="200">
        <f>SUM(J56,J66)</f>
        <v>8518508</v>
      </c>
      <c r="K67" s="200">
        <f>SUM(K56,K66)</f>
        <v>88884</v>
      </c>
      <c r="L67" s="201">
        <f>SUM(L56,L66)</f>
        <v>10265372</v>
      </c>
    </row>
    <row r="68" ht="12.75">
      <c r="J68" s="123"/>
    </row>
    <row r="69" spans="5:12" ht="12.75">
      <c r="E69" s="123"/>
      <c r="H69" s="123"/>
      <c r="J69" s="123"/>
      <c r="L69" s="123"/>
    </row>
    <row r="70" spans="1:12" s="182" customFormat="1" ht="12.75">
      <c r="A70" s="388"/>
      <c r="B70" s="388"/>
      <c r="C70" s="388"/>
      <c r="D70" s="388"/>
      <c r="E70" s="180"/>
      <c r="F70" s="180"/>
      <c r="G70" s="180"/>
      <c r="H70" s="181"/>
      <c r="J70" s="183"/>
      <c r="K70" s="183"/>
      <c r="L70" s="183"/>
    </row>
    <row r="71" spans="1:8" s="182" customFormat="1" ht="8.25" customHeight="1">
      <c r="A71" s="391"/>
      <c r="B71" s="391"/>
      <c r="C71" s="391"/>
      <c r="D71" s="391"/>
      <c r="E71" s="180"/>
      <c r="F71" s="180"/>
      <c r="G71" s="180"/>
      <c r="H71" s="184"/>
    </row>
    <row r="72" spans="1:8" s="182" customFormat="1" ht="12.75">
      <c r="A72" s="388"/>
      <c r="B72" s="388"/>
      <c r="C72" s="388"/>
      <c r="D72" s="388"/>
      <c r="E72" s="180"/>
      <c r="F72" s="180"/>
      <c r="G72" s="180"/>
      <c r="H72" s="181"/>
    </row>
  </sheetData>
  <sheetProtection/>
  <mergeCells count="61">
    <mergeCell ref="A1:L1"/>
    <mergeCell ref="L7:L8"/>
    <mergeCell ref="I8:K8"/>
    <mergeCell ref="C32:D32"/>
    <mergeCell ref="A38:D38"/>
    <mergeCell ref="K4:L4"/>
    <mergeCell ref="C35:D35"/>
    <mergeCell ref="B30:D30"/>
    <mergeCell ref="B31:D31"/>
    <mergeCell ref="C21:D21"/>
    <mergeCell ref="D3:L3"/>
    <mergeCell ref="B42:D42"/>
    <mergeCell ref="B43:D43"/>
    <mergeCell ref="E5:H5"/>
    <mergeCell ref="H7:H8"/>
    <mergeCell ref="A5:D8"/>
    <mergeCell ref="C20:D20"/>
    <mergeCell ref="C12:D12"/>
    <mergeCell ref="C11:D11"/>
    <mergeCell ref="C16:D16"/>
    <mergeCell ref="B46:D46"/>
    <mergeCell ref="B44:D44"/>
    <mergeCell ref="C14:D14"/>
    <mergeCell ref="E8:G8"/>
    <mergeCell ref="B47:D47"/>
    <mergeCell ref="A48:D48"/>
    <mergeCell ref="B52:D52"/>
    <mergeCell ref="B55:D55"/>
    <mergeCell ref="B54:D54"/>
    <mergeCell ref="C13:D13"/>
    <mergeCell ref="C15:D15"/>
    <mergeCell ref="C60:D60"/>
    <mergeCell ref="A29:D29"/>
    <mergeCell ref="B37:D37"/>
    <mergeCell ref="B39:D39"/>
    <mergeCell ref="C33:D33"/>
    <mergeCell ref="A56:D56"/>
    <mergeCell ref="B40:D40"/>
    <mergeCell ref="B41:D41"/>
    <mergeCell ref="B49:D49"/>
    <mergeCell ref="A45:D45"/>
    <mergeCell ref="A72:D72"/>
    <mergeCell ref="A66:D66"/>
    <mergeCell ref="A50:D50"/>
    <mergeCell ref="B51:D51"/>
    <mergeCell ref="C62:D62"/>
    <mergeCell ref="A71:D71"/>
    <mergeCell ref="A67:D67"/>
    <mergeCell ref="A70:D70"/>
    <mergeCell ref="B59:D59"/>
    <mergeCell ref="A58:D58"/>
    <mergeCell ref="I5:L6"/>
    <mergeCell ref="E6:H6"/>
    <mergeCell ref="A9:D9"/>
    <mergeCell ref="B10:D10"/>
    <mergeCell ref="C34:D34"/>
    <mergeCell ref="C36:D36"/>
    <mergeCell ref="C23:D23"/>
    <mergeCell ref="C19:D19"/>
    <mergeCell ref="B18:D18"/>
    <mergeCell ref="A26:D26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L78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  <col min="11" max="11" width="10.421875" style="0" customWidth="1"/>
  </cols>
  <sheetData>
    <row r="1" spans="1:11" ht="15.75">
      <c r="A1" s="421" t="s">
        <v>187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7" ht="15.75">
      <c r="A2" s="124"/>
      <c r="B2" s="124"/>
      <c r="C2" s="124"/>
      <c r="D2" s="124"/>
      <c r="E2" s="124"/>
      <c r="F2" s="124"/>
      <c r="G2" s="124"/>
    </row>
    <row r="3" spans="1:11" ht="15.75">
      <c r="A3" s="124"/>
      <c r="B3" s="124"/>
      <c r="C3" s="400" t="s">
        <v>438</v>
      </c>
      <c r="D3" s="400"/>
      <c r="E3" s="400"/>
      <c r="F3" s="400"/>
      <c r="G3" s="400"/>
      <c r="H3" s="400"/>
      <c r="I3" s="400"/>
      <c r="J3" s="400"/>
      <c r="K3" s="400"/>
    </row>
    <row r="4" spans="10:11" ht="12.75">
      <c r="J4" s="415" t="s">
        <v>0</v>
      </c>
      <c r="K4" s="415"/>
    </row>
    <row r="5" spans="1:11" ht="17.25" customHeight="1">
      <c r="A5" s="405" t="s">
        <v>1</v>
      </c>
      <c r="B5" s="406"/>
      <c r="C5" s="407"/>
      <c r="D5" s="401" t="s">
        <v>388</v>
      </c>
      <c r="E5" s="402"/>
      <c r="F5" s="402"/>
      <c r="G5" s="403"/>
      <c r="H5" s="373" t="s">
        <v>286</v>
      </c>
      <c r="I5" s="374"/>
      <c r="J5" s="374"/>
      <c r="K5" s="375"/>
    </row>
    <row r="6" spans="1:11" ht="15.75" customHeight="1">
      <c r="A6" s="408"/>
      <c r="B6" s="409"/>
      <c r="C6" s="410"/>
      <c r="D6" s="379" t="s">
        <v>386</v>
      </c>
      <c r="E6" s="380"/>
      <c r="F6" s="380"/>
      <c r="G6" s="381"/>
      <c r="H6" s="376"/>
      <c r="I6" s="377"/>
      <c r="J6" s="377"/>
      <c r="K6" s="378"/>
    </row>
    <row r="7" spans="1:11" ht="25.5">
      <c r="A7" s="408"/>
      <c r="B7" s="409"/>
      <c r="C7" s="410"/>
      <c r="D7" s="2" t="s">
        <v>2</v>
      </c>
      <c r="E7" s="2" t="s">
        <v>3</v>
      </c>
      <c r="F7" s="2" t="s">
        <v>38</v>
      </c>
      <c r="G7" s="375" t="s">
        <v>4</v>
      </c>
      <c r="H7" s="2" t="s">
        <v>2</v>
      </c>
      <c r="I7" s="2" t="s">
        <v>3</v>
      </c>
      <c r="J7" s="2" t="s">
        <v>38</v>
      </c>
      <c r="K7" s="375" t="s">
        <v>4</v>
      </c>
    </row>
    <row r="8" spans="1:11" ht="13.5" thickBot="1">
      <c r="A8" s="411"/>
      <c r="B8" s="412"/>
      <c r="C8" s="413"/>
      <c r="D8" s="399" t="s">
        <v>5</v>
      </c>
      <c r="E8" s="399"/>
      <c r="F8" s="399"/>
      <c r="G8" s="404"/>
      <c r="H8" s="399" t="s">
        <v>5</v>
      </c>
      <c r="I8" s="399"/>
      <c r="J8" s="399"/>
      <c r="K8" s="404"/>
    </row>
    <row r="9" spans="1:12" ht="13.5" thickTop="1">
      <c r="A9" s="137" t="s">
        <v>98</v>
      </c>
      <c r="B9" s="127"/>
      <c r="C9" s="127"/>
      <c r="D9" s="126">
        <v>21649</v>
      </c>
      <c r="E9" s="126">
        <v>82212</v>
      </c>
      <c r="F9" s="126">
        <v>0</v>
      </c>
      <c r="G9" s="133">
        <v>103861</v>
      </c>
      <c r="H9" s="126">
        <v>21649</v>
      </c>
      <c r="I9" s="126">
        <v>81186</v>
      </c>
      <c r="J9" s="126">
        <v>0</v>
      </c>
      <c r="K9" s="133">
        <f aca="true" t="shared" si="0" ref="K9:K21">SUM(H9:J9)</f>
        <v>102835</v>
      </c>
      <c r="L9" s="123"/>
    </row>
    <row r="10" spans="1:12" ht="12.75">
      <c r="A10" s="137"/>
      <c r="B10" s="386" t="s">
        <v>99</v>
      </c>
      <c r="C10" s="387"/>
      <c r="D10" s="125"/>
      <c r="E10" s="125">
        <v>66269</v>
      </c>
      <c r="F10" s="125"/>
      <c r="G10" s="135">
        <v>66269</v>
      </c>
      <c r="H10" s="125"/>
      <c r="I10" s="125">
        <v>66269</v>
      </c>
      <c r="J10" s="125"/>
      <c r="K10" s="135">
        <f t="shared" si="0"/>
        <v>66269</v>
      </c>
      <c r="L10" s="123"/>
    </row>
    <row r="11" spans="1:12" ht="12.75">
      <c r="A11" s="137" t="s">
        <v>100</v>
      </c>
      <c r="B11" s="127"/>
      <c r="C11" s="127"/>
      <c r="D11" s="126">
        <v>4722</v>
      </c>
      <c r="E11" s="126">
        <v>13009</v>
      </c>
      <c r="F11" s="126">
        <v>0</v>
      </c>
      <c r="G11" s="133">
        <v>17731</v>
      </c>
      <c r="H11" s="126">
        <v>4722</v>
      </c>
      <c r="I11" s="126">
        <v>13009</v>
      </c>
      <c r="J11" s="126">
        <v>0</v>
      </c>
      <c r="K11" s="133">
        <f t="shared" si="0"/>
        <v>17731</v>
      </c>
      <c r="L11" s="123"/>
    </row>
    <row r="12" spans="1:12" ht="12.75">
      <c r="A12" s="137"/>
      <c r="B12" s="386" t="s">
        <v>99</v>
      </c>
      <c r="C12" s="387"/>
      <c r="D12" s="125"/>
      <c r="E12" s="125">
        <v>7639</v>
      </c>
      <c r="F12" s="125"/>
      <c r="G12" s="135">
        <v>7639</v>
      </c>
      <c r="H12" s="125"/>
      <c r="I12" s="125">
        <v>7639</v>
      </c>
      <c r="J12" s="125"/>
      <c r="K12" s="135">
        <f t="shared" si="0"/>
        <v>7639</v>
      </c>
      <c r="L12" s="123"/>
    </row>
    <row r="13" spans="1:12" ht="12.75">
      <c r="A13" s="137" t="s">
        <v>101</v>
      </c>
      <c r="B13" s="127"/>
      <c r="C13" s="127"/>
      <c r="D13" s="126">
        <v>272507</v>
      </c>
      <c r="E13" s="126">
        <v>42852</v>
      </c>
      <c r="F13" s="126">
        <v>0</v>
      </c>
      <c r="G13" s="133">
        <v>315359</v>
      </c>
      <c r="H13" s="126">
        <v>272507</v>
      </c>
      <c r="I13" s="126">
        <v>43878</v>
      </c>
      <c r="J13" s="126">
        <v>0</v>
      </c>
      <c r="K13" s="133">
        <f t="shared" si="0"/>
        <v>316385</v>
      </c>
      <c r="L13" s="123"/>
    </row>
    <row r="14" spans="1:12" ht="12.75">
      <c r="A14" s="137" t="s">
        <v>102</v>
      </c>
      <c r="B14" s="127"/>
      <c r="C14" s="127"/>
      <c r="D14" s="126">
        <v>0</v>
      </c>
      <c r="E14" s="126">
        <v>22000</v>
      </c>
      <c r="F14" s="126">
        <v>0</v>
      </c>
      <c r="G14" s="133">
        <v>22000</v>
      </c>
      <c r="H14" s="126">
        <f>SUM(H15:H19)</f>
        <v>0</v>
      </c>
      <c r="I14" s="126">
        <f>I15</f>
        <v>22000</v>
      </c>
      <c r="J14" s="126">
        <f>SUM(J15:J19)</f>
        <v>0</v>
      </c>
      <c r="K14" s="133">
        <f t="shared" si="0"/>
        <v>22000</v>
      </c>
      <c r="L14" s="123"/>
    </row>
    <row r="15" spans="1:12" ht="12.75">
      <c r="A15" s="137"/>
      <c r="B15" s="416" t="s">
        <v>328</v>
      </c>
      <c r="C15" s="387"/>
      <c r="D15" s="129"/>
      <c r="E15" s="129">
        <v>22000</v>
      </c>
      <c r="F15" s="218"/>
      <c r="G15" s="136">
        <v>22000</v>
      </c>
      <c r="H15" s="129"/>
      <c r="I15" s="129">
        <f>SUM(I16:I19)</f>
        <v>22000</v>
      </c>
      <c r="J15" s="218"/>
      <c r="K15" s="136">
        <f t="shared" si="0"/>
        <v>22000</v>
      </c>
      <c r="L15" s="123"/>
    </row>
    <row r="16" spans="1:12" ht="12.75">
      <c r="A16" s="137"/>
      <c r="B16" s="416" t="s">
        <v>239</v>
      </c>
      <c r="C16" s="420"/>
      <c r="D16" s="196"/>
      <c r="E16" s="196">
        <v>7000</v>
      </c>
      <c r="F16" s="197"/>
      <c r="G16" s="206">
        <v>7000</v>
      </c>
      <c r="H16" s="196"/>
      <c r="I16" s="196">
        <v>7000</v>
      </c>
      <c r="J16" s="197"/>
      <c r="K16" s="206">
        <f t="shared" si="0"/>
        <v>7000</v>
      </c>
      <c r="L16" s="123"/>
    </row>
    <row r="17" spans="1:12" ht="12.75">
      <c r="A17" s="137"/>
      <c r="B17" s="416" t="s">
        <v>236</v>
      </c>
      <c r="C17" s="387"/>
      <c r="D17" s="196"/>
      <c r="E17" s="196">
        <v>12000</v>
      </c>
      <c r="F17" s="197"/>
      <c r="G17" s="206">
        <v>12000</v>
      </c>
      <c r="H17" s="196"/>
      <c r="I17" s="196">
        <v>12000</v>
      </c>
      <c r="J17" s="197"/>
      <c r="K17" s="206">
        <f t="shared" si="0"/>
        <v>12000</v>
      </c>
      <c r="L17" s="123"/>
    </row>
    <row r="18" spans="1:12" ht="12.75">
      <c r="A18" s="137"/>
      <c r="B18" s="416" t="s">
        <v>237</v>
      </c>
      <c r="C18" s="387"/>
      <c r="D18" s="196"/>
      <c r="E18" s="196">
        <v>2000</v>
      </c>
      <c r="F18" s="197"/>
      <c r="G18" s="206">
        <v>2000</v>
      </c>
      <c r="H18" s="196"/>
      <c r="I18" s="196">
        <v>2000</v>
      </c>
      <c r="J18" s="197"/>
      <c r="K18" s="206">
        <f t="shared" si="0"/>
        <v>2000</v>
      </c>
      <c r="L18" s="123"/>
    </row>
    <row r="19" spans="1:12" ht="12.75">
      <c r="A19" s="137"/>
      <c r="B19" s="416" t="s">
        <v>238</v>
      </c>
      <c r="C19" s="387"/>
      <c r="D19" s="196"/>
      <c r="E19" s="196">
        <v>1000</v>
      </c>
      <c r="F19" s="197"/>
      <c r="G19" s="206">
        <v>1000</v>
      </c>
      <c r="H19" s="196"/>
      <c r="I19" s="196">
        <v>1000</v>
      </c>
      <c r="J19" s="197"/>
      <c r="K19" s="206">
        <f t="shared" si="0"/>
        <v>1000</v>
      </c>
      <c r="L19" s="123"/>
    </row>
    <row r="20" spans="1:12" ht="12.75">
      <c r="A20" s="137" t="s">
        <v>103</v>
      </c>
      <c r="B20" s="127"/>
      <c r="C20" s="127"/>
      <c r="D20" s="126">
        <v>55175</v>
      </c>
      <c r="E20" s="126">
        <v>80534</v>
      </c>
      <c r="F20" s="126">
        <v>0</v>
      </c>
      <c r="G20" s="133">
        <v>135709</v>
      </c>
      <c r="H20" s="126">
        <f>SUM(H21,H22,H27,H46)</f>
        <v>55175</v>
      </c>
      <c r="I20" s="126">
        <f>SUM(I21,I22,I27,I46)</f>
        <v>97394</v>
      </c>
      <c r="J20" s="126">
        <f>SUM(J22,J27,J46)</f>
        <v>0</v>
      </c>
      <c r="K20" s="133">
        <f t="shared" si="0"/>
        <v>152569</v>
      </c>
      <c r="L20" s="123"/>
    </row>
    <row r="21" spans="1:12" ht="12.75">
      <c r="A21" s="137"/>
      <c r="B21" s="127"/>
      <c r="C21" s="191" t="s">
        <v>221</v>
      </c>
      <c r="D21" s="196">
        <v>55175</v>
      </c>
      <c r="E21" s="196">
        <v>0</v>
      </c>
      <c r="F21" s="196">
        <v>0</v>
      </c>
      <c r="G21" s="206">
        <v>55175</v>
      </c>
      <c r="H21" s="196">
        <v>55175</v>
      </c>
      <c r="I21" s="196">
        <v>0</v>
      </c>
      <c r="J21" s="196">
        <v>0</v>
      </c>
      <c r="K21" s="206">
        <f t="shared" si="0"/>
        <v>55175</v>
      </c>
      <c r="L21" s="123"/>
    </row>
    <row r="22" spans="1:12" ht="12.75">
      <c r="A22" s="134"/>
      <c r="B22" s="127"/>
      <c r="C22" s="127" t="s">
        <v>104</v>
      </c>
      <c r="D22" s="129">
        <v>0</v>
      </c>
      <c r="E22" s="129">
        <v>25697</v>
      </c>
      <c r="F22" s="129">
        <v>0</v>
      </c>
      <c r="G22" s="136">
        <v>25697</v>
      </c>
      <c r="H22" s="129">
        <f>SUM(H23:H26)</f>
        <v>0</v>
      </c>
      <c r="I22" s="129">
        <f>SUM(I23:I26)</f>
        <v>25697</v>
      </c>
      <c r="J22" s="129">
        <f>SUM(J23:J26)</f>
        <v>0</v>
      </c>
      <c r="K22" s="136">
        <f aca="true" t="shared" si="1" ref="K22:K56">SUM(H22:J22)</f>
        <v>25697</v>
      </c>
      <c r="L22" s="123"/>
    </row>
    <row r="23" spans="1:12" ht="12.75">
      <c r="A23" s="134"/>
      <c r="B23" s="127"/>
      <c r="C23" s="117" t="s">
        <v>122</v>
      </c>
      <c r="D23" s="125"/>
      <c r="E23" s="196">
        <v>22804</v>
      </c>
      <c r="F23" s="125"/>
      <c r="G23" s="135">
        <v>22804</v>
      </c>
      <c r="H23" s="125"/>
      <c r="I23" s="196">
        <v>22804</v>
      </c>
      <c r="J23" s="125"/>
      <c r="K23" s="135">
        <f t="shared" si="1"/>
        <v>22804</v>
      </c>
      <c r="L23" s="123"/>
    </row>
    <row r="24" spans="1:12" ht="12.75">
      <c r="A24" s="134"/>
      <c r="B24" s="127"/>
      <c r="C24" s="117" t="s">
        <v>123</v>
      </c>
      <c r="D24" s="125"/>
      <c r="E24" s="125">
        <v>1100</v>
      </c>
      <c r="F24" s="125"/>
      <c r="G24" s="135">
        <v>1100</v>
      </c>
      <c r="H24" s="125"/>
      <c r="I24" s="125">
        <v>1100</v>
      </c>
      <c r="J24" s="125"/>
      <c r="K24" s="135">
        <f t="shared" si="1"/>
        <v>1100</v>
      </c>
      <c r="L24" s="123"/>
    </row>
    <row r="25" spans="1:12" ht="12.75">
      <c r="A25" s="134"/>
      <c r="B25" s="127"/>
      <c r="C25" s="117" t="s">
        <v>124</v>
      </c>
      <c r="D25" s="125"/>
      <c r="E25" s="125">
        <v>550</v>
      </c>
      <c r="F25" s="125"/>
      <c r="G25" s="135">
        <v>550</v>
      </c>
      <c r="H25" s="125"/>
      <c r="I25" s="125">
        <v>550</v>
      </c>
      <c r="J25" s="125"/>
      <c r="K25" s="135">
        <f t="shared" si="1"/>
        <v>550</v>
      </c>
      <c r="L25" s="123"/>
    </row>
    <row r="26" spans="1:12" ht="12.75">
      <c r="A26" s="134"/>
      <c r="B26" s="127"/>
      <c r="C26" s="207" t="s">
        <v>183</v>
      </c>
      <c r="D26" s="125"/>
      <c r="E26" s="196">
        <v>1243</v>
      </c>
      <c r="F26" s="125"/>
      <c r="G26" s="135">
        <v>1243</v>
      </c>
      <c r="H26" s="125"/>
      <c r="I26" s="196">
        <v>1243</v>
      </c>
      <c r="J26" s="125"/>
      <c r="K26" s="135">
        <f t="shared" si="1"/>
        <v>1243</v>
      </c>
      <c r="L26" s="123"/>
    </row>
    <row r="27" spans="1:12" ht="12.75">
      <c r="A27" s="134"/>
      <c r="B27" s="127"/>
      <c r="C27" s="191" t="s">
        <v>169</v>
      </c>
      <c r="D27" s="129">
        <v>0</v>
      </c>
      <c r="E27" s="129">
        <v>32073</v>
      </c>
      <c r="F27" s="129">
        <v>0</v>
      </c>
      <c r="G27" s="135">
        <v>32073</v>
      </c>
      <c r="H27" s="129">
        <f>SUM(H28:H45)</f>
        <v>0</v>
      </c>
      <c r="I27" s="129">
        <f>SUM(I28:I35,I36:I45)</f>
        <v>32073</v>
      </c>
      <c r="J27" s="129">
        <f>SUM(J28:J45)</f>
        <v>0</v>
      </c>
      <c r="K27" s="135">
        <f t="shared" si="1"/>
        <v>32073</v>
      </c>
      <c r="L27" s="123"/>
    </row>
    <row r="28" spans="1:12" ht="12.75">
      <c r="A28" s="134"/>
      <c r="B28" s="127"/>
      <c r="C28" s="117" t="s">
        <v>125</v>
      </c>
      <c r="D28" s="125"/>
      <c r="E28" s="125">
        <v>1258</v>
      </c>
      <c r="F28" s="125"/>
      <c r="G28" s="135">
        <v>1258</v>
      </c>
      <c r="H28" s="125"/>
      <c r="I28" s="125">
        <v>1258</v>
      </c>
      <c r="J28" s="125"/>
      <c r="K28" s="135">
        <f t="shared" si="1"/>
        <v>1258</v>
      </c>
      <c r="L28" s="123"/>
    </row>
    <row r="29" spans="1:12" ht="12.75">
      <c r="A29" s="134"/>
      <c r="B29" s="127"/>
      <c r="C29" s="207" t="s">
        <v>184</v>
      </c>
      <c r="D29" s="125"/>
      <c r="E29" s="125">
        <v>500</v>
      </c>
      <c r="F29" s="125"/>
      <c r="G29" s="135">
        <v>500</v>
      </c>
      <c r="H29" s="125"/>
      <c r="I29" s="125">
        <v>500</v>
      </c>
      <c r="J29" s="125"/>
      <c r="K29" s="135">
        <f t="shared" si="1"/>
        <v>500</v>
      </c>
      <c r="L29" s="123"/>
    </row>
    <row r="30" spans="1:12" ht="12.75">
      <c r="A30" s="134"/>
      <c r="B30" s="127"/>
      <c r="C30" s="118" t="s">
        <v>126</v>
      </c>
      <c r="D30" s="125"/>
      <c r="E30" s="125">
        <v>200</v>
      </c>
      <c r="F30" s="125"/>
      <c r="G30" s="135">
        <v>200</v>
      </c>
      <c r="H30" s="125"/>
      <c r="I30" s="125">
        <v>200</v>
      </c>
      <c r="J30" s="125"/>
      <c r="K30" s="135">
        <f t="shared" si="1"/>
        <v>200</v>
      </c>
      <c r="L30" s="123"/>
    </row>
    <row r="31" spans="1:12" ht="13.5" customHeight="1">
      <c r="A31" s="134"/>
      <c r="B31" s="127"/>
      <c r="C31" s="195" t="s">
        <v>177</v>
      </c>
      <c r="D31" s="125"/>
      <c r="E31" s="125">
        <v>500</v>
      </c>
      <c r="F31" s="125"/>
      <c r="G31" s="135">
        <v>500</v>
      </c>
      <c r="H31" s="125"/>
      <c r="I31" s="125">
        <v>500</v>
      </c>
      <c r="J31" s="125"/>
      <c r="K31" s="135">
        <f t="shared" si="1"/>
        <v>500</v>
      </c>
      <c r="L31" s="123"/>
    </row>
    <row r="32" spans="1:12" ht="13.5" customHeight="1">
      <c r="A32" s="134"/>
      <c r="B32" s="127"/>
      <c r="C32" s="195" t="s">
        <v>275</v>
      </c>
      <c r="D32" s="125"/>
      <c r="E32" s="125">
        <v>2000</v>
      </c>
      <c r="F32" s="125"/>
      <c r="G32" s="135">
        <v>2000</v>
      </c>
      <c r="H32" s="125"/>
      <c r="I32" s="125">
        <v>2000</v>
      </c>
      <c r="J32" s="125"/>
      <c r="K32" s="135">
        <f t="shared" si="1"/>
        <v>2000</v>
      </c>
      <c r="L32" s="123"/>
    </row>
    <row r="33" spans="1:12" ht="12.75">
      <c r="A33" s="134"/>
      <c r="B33" s="127"/>
      <c r="C33" s="207" t="s">
        <v>276</v>
      </c>
      <c r="D33" s="125"/>
      <c r="E33" s="125">
        <v>1000</v>
      </c>
      <c r="F33" s="125"/>
      <c r="G33" s="135">
        <v>1000</v>
      </c>
      <c r="H33" s="125"/>
      <c r="I33" s="125">
        <v>1000</v>
      </c>
      <c r="J33" s="125"/>
      <c r="K33" s="135">
        <f t="shared" si="1"/>
        <v>1000</v>
      </c>
      <c r="L33" s="123"/>
    </row>
    <row r="34" spans="1:12" ht="12.75">
      <c r="A34" s="134"/>
      <c r="B34" s="127"/>
      <c r="C34" s="265" t="s">
        <v>277</v>
      </c>
      <c r="D34" s="125"/>
      <c r="E34" s="125">
        <v>2400</v>
      </c>
      <c r="F34" s="125"/>
      <c r="G34" s="135">
        <v>2400</v>
      </c>
      <c r="H34" s="125"/>
      <c r="I34" s="125">
        <v>2400</v>
      </c>
      <c r="J34" s="125"/>
      <c r="K34" s="135">
        <f t="shared" si="1"/>
        <v>2400</v>
      </c>
      <c r="L34" s="123"/>
    </row>
    <row r="35" spans="1:12" ht="12.75">
      <c r="A35" s="134"/>
      <c r="B35" s="127"/>
      <c r="C35" s="207" t="s">
        <v>278</v>
      </c>
      <c r="D35" s="125"/>
      <c r="E35" s="125">
        <v>7365</v>
      </c>
      <c r="F35" s="125"/>
      <c r="G35" s="135">
        <v>7365</v>
      </c>
      <c r="H35" s="125"/>
      <c r="I35" s="125">
        <v>7365</v>
      </c>
      <c r="J35" s="125"/>
      <c r="K35" s="135">
        <f t="shared" si="1"/>
        <v>7365</v>
      </c>
      <c r="L35" s="123"/>
    </row>
    <row r="36" spans="1:12" ht="12.75">
      <c r="A36" s="134"/>
      <c r="B36" s="127"/>
      <c r="C36" s="207" t="s">
        <v>279</v>
      </c>
      <c r="D36" s="125"/>
      <c r="E36" s="125"/>
      <c r="F36" s="125"/>
      <c r="G36" s="135">
        <v>0</v>
      </c>
      <c r="H36" s="125"/>
      <c r="I36" s="125"/>
      <c r="J36" s="125"/>
      <c r="K36" s="135">
        <f t="shared" si="1"/>
        <v>0</v>
      </c>
      <c r="L36" s="123"/>
    </row>
    <row r="37" spans="1:12" ht="12.75">
      <c r="A37" s="134"/>
      <c r="B37" s="127"/>
      <c r="C37" s="118" t="s">
        <v>127</v>
      </c>
      <c r="D37" s="125"/>
      <c r="E37" s="125">
        <v>1400</v>
      </c>
      <c r="F37" s="125"/>
      <c r="G37" s="135">
        <v>1400</v>
      </c>
      <c r="H37" s="125"/>
      <c r="I37" s="125">
        <v>1400</v>
      </c>
      <c r="J37" s="125"/>
      <c r="K37" s="135">
        <f t="shared" si="1"/>
        <v>1400</v>
      </c>
      <c r="L37" s="123"/>
    </row>
    <row r="38" spans="1:12" ht="12.75">
      <c r="A38" s="134"/>
      <c r="B38" s="127"/>
      <c r="C38" s="117" t="s">
        <v>128</v>
      </c>
      <c r="D38" s="125"/>
      <c r="E38" s="125">
        <v>7000</v>
      </c>
      <c r="F38" s="125"/>
      <c r="G38" s="135">
        <v>7000</v>
      </c>
      <c r="H38" s="125"/>
      <c r="I38" s="125">
        <v>7000</v>
      </c>
      <c r="J38" s="125"/>
      <c r="K38" s="135">
        <f t="shared" si="1"/>
        <v>7000</v>
      </c>
      <c r="L38" s="123"/>
    </row>
    <row r="39" spans="1:12" ht="12.75">
      <c r="A39" s="134"/>
      <c r="B39" s="127"/>
      <c r="C39" s="117" t="s">
        <v>129</v>
      </c>
      <c r="D39" s="125"/>
      <c r="E39" s="125">
        <v>350</v>
      </c>
      <c r="F39" s="125"/>
      <c r="G39" s="135">
        <v>350</v>
      </c>
      <c r="H39" s="125"/>
      <c r="I39" s="125">
        <v>350</v>
      </c>
      <c r="J39" s="125"/>
      <c r="K39" s="135">
        <f t="shared" si="1"/>
        <v>350</v>
      </c>
      <c r="L39" s="123"/>
    </row>
    <row r="40" spans="1:12" ht="12.75">
      <c r="A40" s="134"/>
      <c r="B40" s="127"/>
      <c r="C40" s="131" t="s">
        <v>130</v>
      </c>
      <c r="D40" s="125"/>
      <c r="E40" s="125">
        <v>2250</v>
      </c>
      <c r="F40" s="125"/>
      <c r="G40" s="135">
        <v>2250</v>
      </c>
      <c r="H40" s="125"/>
      <c r="I40" s="125">
        <v>2250</v>
      </c>
      <c r="J40" s="125"/>
      <c r="K40" s="135">
        <f t="shared" si="1"/>
        <v>2250</v>
      </c>
      <c r="L40" s="123"/>
    </row>
    <row r="41" spans="1:12" ht="12.75">
      <c r="A41" s="134"/>
      <c r="B41" s="127"/>
      <c r="C41" s="327" t="s">
        <v>329</v>
      </c>
      <c r="D41" s="125"/>
      <c r="E41" s="125">
        <v>280</v>
      </c>
      <c r="F41" s="125"/>
      <c r="G41" s="135">
        <v>280</v>
      </c>
      <c r="H41" s="125"/>
      <c r="I41" s="125">
        <v>280</v>
      </c>
      <c r="J41" s="125"/>
      <c r="K41" s="135">
        <f t="shared" si="1"/>
        <v>280</v>
      </c>
      <c r="L41" s="123"/>
    </row>
    <row r="42" spans="1:12" ht="12.75">
      <c r="A42" s="134"/>
      <c r="B42" s="127"/>
      <c r="C42" s="327" t="s">
        <v>330</v>
      </c>
      <c r="D42" s="125"/>
      <c r="E42" s="125">
        <v>240</v>
      </c>
      <c r="F42" s="125"/>
      <c r="G42" s="135">
        <v>240</v>
      </c>
      <c r="H42" s="125"/>
      <c r="I42" s="125">
        <v>240</v>
      </c>
      <c r="J42" s="125"/>
      <c r="K42" s="135">
        <f t="shared" si="1"/>
        <v>240</v>
      </c>
      <c r="L42" s="123"/>
    </row>
    <row r="43" spans="1:12" ht="12.75">
      <c r="A43" s="134"/>
      <c r="B43" s="127"/>
      <c r="C43" s="327" t="s">
        <v>349</v>
      </c>
      <c r="D43" s="125"/>
      <c r="E43" s="125">
        <v>1130</v>
      </c>
      <c r="F43" s="125"/>
      <c r="G43" s="135">
        <v>1130</v>
      </c>
      <c r="H43" s="125"/>
      <c r="I43" s="125">
        <v>1130</v>
      </c>
      <c r="J43" s="125"/>
      <c r="K43" s="135">
        <f t="shared" si="1"/>
        <v>1130</v>
      </c>
      <c r="L43" s="123"/>
    </row>
    <row r="44" spans="1:12" ht="12.75">
      <c r="A44" s="134"/>
      <c r="B44" s="127"/>
      <c r="C44" s="327" t="s">
        <v>370</v>
      </c>
      <c r="D44" s="125"/>
      <c r="E44" s="125">
        <v>3200</v>
      </c>
      <c r="F44" s="125"/>
      <c r="G44" s="135">
        <v>3200</v>
      </c>
      <c r="H44" s="125"/>
      <c r="I44" s="125">
        <v>3200</v>
      </c>
      <c r="J44" s="125"/>
      <c r="K44" s="135">
        <f t="shared" si="1"/>
        <v>3200</v>
      </c>
      <c r="L44" s="123"/>
    </row>
    <row r="45" spans="1:12" ht="12.75">
      <c r="A45" s="134"/>
      <c r="B45" s="127"/>
      <c r="C45" s="207" t="s">
        <v>280</v>
      </c>
      <c r="D45" s="125"/>
      <c r="E45" s="125">
        <v>1000</v>
      </c>
      <c r="F45" s="125"/>
      <c r="G45" s="135">
        <v>1000</v>
      </c>
      <c r="H45" s="125"/>
      <c r="I45" s="125">
        <v>1000</v>
      </c>
      <c r="J45" s="125"/>
      <c r="K45" s="135">
        <f t="shared" si="1"/>
        <v>1000</v>
      </c>
      <c r="L45" s="123"/>
    </row>
    <row r="46" spans="1:12" ht="12.75">
      <c r="A46" s="134"/>
      <c r="B46" s="127"/>
      <c r="C46" s="191" t="s">
        <v>170</v>
      </c>
      <c r="D46" s="129"/>
      <c r="E46" s="175">
        <v>22764</v>
      </c>
      <c r="F46" s="129"/>
      <c r="G46" s="135">
        <v>22764</v>
      </c>
      <c r="H46" s="129"/>
      <c r="I46" s="175">
        <f>'Tartalék fekvő'!D17</f>
        <v>39624</v>
      </c>
      <c r="J46" s="129"/>
      <c r="K46" s="135">
        <f t="shared" si="1"/>
        <v>39624</v>
      </c>
      <c r="L46" s="123"/>
    </row>
    <row r="47" spans="1:12" ht="12.75">
      <c r="A47" s="137" t="s">
        <v>105</v>
      </c>
      <c r="B47" s="127"/>
      <c r="C47" s="127"/>
      <c r="D47" s="126"/>
      <c r="E47" s="126">
        <v>5032327</v>
      </c>
      <c r="F47" s="126"/>
      <c r="G47" s="133">
        <v>5032327</v>
      </c>
      <c r="H47" s="126"/>
      <c r="I47" s="126">
        <f>SUM(I48:I52)</f>
        <v>5517517</v>
      </c>
      <c r="J47" s="126"/>
      <c r="K47" s="133">
        <f t="shared" si="1"/>
        <v>5517517</v>
      </c>
      <c r="L47" s="123"/>
    </row>
    <row r="48" spans="1:12" ht="12.75">
      <c r="A48" s="134"/>
      <c r="B48" s="127" t="s">
        <v>106</v>
      </c>
      <c r="C48" s="127"/>
      <c r="D48" s="125"/>
      <c r="E48" s="196">
        <v>0</v>
      </c>
      <c r="F48" s="125"/>
      <c r="G48" s="135">
        <v>0</v>
      </c>
      <c r="H48" s="125"/>
      <c r="I48" s="196">
        <v>0</v>
      </c>
      <c r="J48" s="125"/>
      <c r="K48" s="135">
        <f t="shared" si="1"/>
        <v>0</v>
      </c>
      <c r="L48" s="123"/>
    </row>
    <row r="49" spans="1:12" ht="12.75">
      <c r="A49" s="134"/>
      <c r="B49" s="127" t="s">
        <v>107</v>
      </c>
      <c r="C49" s="127"/>
      <c r="D49" s="125"/>
      <c r="E49" s="196">
        <v>3942231</v>
      </c>
      <c r="F49" s="125"/>
      <c r="G49" s="135">
        <v>3942231</v>
      </c>
      <c r="H49" s="125"/>
      <c r="I49" s="196">
        <v>4325865</v>
      </c>
      <c r="J49" s="125"/>
      <c r="K49" s="135">
        <f t="shared" si="1"/>
        <v>4325865</v>
      </c>
      <c r="L49" s="123"/>
    </row>
    <row r="50" spans="1:12" ht="12.75">
      <c r="A50" s="134"/>
      <c r="B50" s="127" t="s">
        <v>108</v>
      </c>
      <c r="C50" s="127"/>
      <c r="D50" s="125"/>
      <c r="E50" s="196">
        <v>650</v>
      </c>
      <c r="F50" s="125"/>
      <c r="G50" s="135">
        <v>650</v>
      </c>
      <c r="H50" s="125"/>
      <c r="I50" s="196">
        <v>650</v>
      </c>
      <c r="J50" s="125"/>
      <c r="K50" s="135">
        <f t="shared" si="1"/>
        <v>650</v>
      </c>
      <c r="L50" s="123"/>
    </row>
    <row r="51" spans="1:12" ht="12.75">
      <c r="A51" s="134"/>
      <c r="B51" s="127" t="s">
        <v>109</v>
      </c>
      <c r="C51" s="127"/>
      <c r="D51" s="125"/>
      <c r="E51" s="196">
        <v>22501</v>
      </c>
      <c r="F51" s="125"/>
      <c r="G51" s="135">
        <v>22501</v>
      </c>
      <c r="H51" s="125"/>
      <c r="I51" s="196">
        <v>22501</v>
      </c>
      <c r="J51" s="125"/>
      <c r="K51" s="135">
        <f t="shared" si="1"/>
        <v>22501</v>
      </c>
      <c r="L51" s="123"/>
    </row>
    <row r="52" spans="1:12" ht="12.75">
      <c r="A52" s="134"/>
      <c r="B52" s="127" t="s">
        <v>110</v>
      </c>
      <c r="C52" s="127"/>
      <c r="D52" s="125"/>
      <c r="E52" s="196">
        <v>1066945</v>
      </c>
      <c r="F52" s="125"/>
      <c r="G52" s="135">
        <v>1066945</v>
      </c>
      <c r="H52" s="125"/>
      <c r="I52" s="196">
        <v>1168501</v>
      </c>
      <c r="J52" s="125"/>
      <c r="K52" s="135">
        <f t="shared" si="1"/>
        <v>1168501</v>
      </c>
      <c r="L52" s="123"/>
    </row>
    <row r="53" spans="1:12" ht="12.75">
      <c r="A53" s="137" t="s">
        <v>111</v>
      </c>
      <c r="B53" s="127"/>
      <c r="C53" s="127"/>
      <c r="D53" s="126"/>
      <c r="E53" s="126">
        <v>150968</v>
      </c>
      <c r="F53" s="126"/>
      <c r="G53" s="133">
        <v>150968</v>
      </c>
      <c r="H53" s="126"/>
      <c r="I53" s="126">
        <f>SUM(I54:I55)</f>
        <v>150968</v>
      </c>
      <c r="J53" s="126"/>
      <c r="K53" s="133">
        <f t="shared" si="1"/>
        <v>150968</v>
      </c>
      <c r="L53" s="123"/>
    </row>
    <row r="54" spans="1:12" ht="12.75">
      <c r="A54" s="134"/>
      <c r="B54" s="127" t="s">
        <v>112</v>
      </c>
      <c r="C54" s="127"/>
      <c r="D54" s="126"/>
      <c r="E54" s="196">
        <v>118872</v>
      </c>
      <c r="F54" s="126"/>
      <c r="G54" s="135">
        <v>118872</v>
      </c>
      <c r="H54" s="126"/>
      <c r="I54" s="196">
        <v>118872</v>
      </c>
      <c r="J54" s="126"/>
      <c r="K54" s="135">
        <f t="shared" si="1"/>
        <v>118872</v>
      </c>
      <c r="L54" s="123"/>
    </row>
    <row r="55" spans="1:12" ht="12.75">
      <c r="A55" s="134"/>
      <c r="B55" s="127" t="s">
        <v>113</v>
      </c>
      <c r="C55" s="127"/>
      <c r="D55" s="125"/>
      <c r="E55" s="196">
        <v>32096</v>
      </c>
      <c r="F55" s="125"/>
      <c r="G55" s="135">
        <v>32096</v>
      </c>
      <c r="H55" s="125"/>
      <c r="I55" s="196">
        <v>32096</v>
      </c>
      <c r="J55" s="125"/>
      <c r="K55" s="135">
        <f t="shared" si="1"/>
        <v>32096</v>
      </c>
      <c r="L55" s="123"/>
    </row>
    <row r="56" spans="1:12" ht="12.75">
      <c r="A56" s="137" t="s">
        <v>114</v>
      </c>
      <c r="B56" s="127"/>
      <c r="C56" s="127"/>
      <c r="D56" s="126">
        <v>0</v>
      </c>
      <c r="E56" s="126">
        <v>325771</v>
      </c>
      <c r="F56" s="126">
        <v>0</v>
      </c>
      <c r="G56" s="133">
        <v>325771</v>
      </c>
      <c r="H56" s="126">
        <f>SUM(H59:H59)</f>
        <v>0</v>
      </c>
      <c r="I56" s="126">
        <f>SUM(I57:I59)</f>
        <v>328710</v>
      </c>
      <c r="J56" s="126">
        <f>SUM(J59:J59)</f>
        <v>0</v>
      </c>
      <c r="K56" s="133">
        <f t="shared" si="1"/>
        <v>328710</v>
      </c>
      <c r="L56" s="123"/>
    </row>
    <row r="57" spans="1:12" ht="12.75">
      <c r="A57" s="137"/>
      <c r="B57" s="343" t="s">
        <v>348</v>
      </c>
      <c r="C57" s="342"/>
      <c r="D57" s="126"/>
      <c r="E57" s="196">
        <v>357</v>
      </c>
      <c r="F57" s="196"/>
      <c r="G57" s="206">
        <v>357</v>
      </c>
      <c r="H57" s="196"/>
      <c r="I57" s="196">
        <v>357</v>
      </c>
      <c r="J57" s="196"/>
      <c r="K57" s="206">
        <f>SUM(I57:J57)</f>
        <v>357</v>
      </c>
      <c r="L57" s="123"/>
    </row>
    <row r="58" spans="1:12" ht="12.75">
      <c r="A58" s="137"/>
      <c r="B58" s="205" t="s">
        <v>227</v>
      </c>
      <c r="C58" s="199"/>
      <c r="D58" s="126"/>
      <c r="E58" s="196">
        <v>12000</v>
      </c>
      <c r="F58" s="126"/>
      <c r="G58" s="206">
        <v>12000</v>
      </c>
      <c r="H58" s="126"/>
      <c r="I58" s="196">
        <v>12306</v>
      </c>
      <c r="J58" s="126"/>
      <c r="K58" s="206">
        <f>SUM(I58:J58)</f>
        <v>12306</v>
      </c>
      <c r="L58" s="123"/>
    </row>
    <row r="59" spans="1:12" ht="12.75">
      <c r="A59" s="134"/>
      <c r="B59" s="191" t="s">
        <v>171</v>
      </c>
      <c r="C59" s="127"/>
      <c r="D59" s="125"/>
      <c r="E59" s="125">
        <v>313414</v>
      </c>
      <c r="F59" s="125"/>
      <c r="G59" s="135">
        <v>313414</v>
      </c>
      <c r="H59" s="125"/>
      <c r="I59" s="125">
        <f>SUM(I60:I63)</f>
        <v>316047</v>
      </c>
      <c r="J59" s="125"/>
      <c r="K59" s="135">
        <f>SUM(H59:J59)</f>
        <v>316047</v>
      </c>
      <c r="L59" s="123"/>
    </row>
    <row r="60" spans="1:12" ht="12.75">
      <c r="A60" s="134"/>
      <c r="B60" s="127"/>
      <c r="C60" s="191" t="s">
        <v>215</v>
      </c>
      <c r="D60" s="125"/>
      <c r="E60" s="125">
        <v>129119</v>
      </c>
      <c r="F60" s="125"/>
      <c r="G60" s="135">
        <v>129119</v>
      </c>
      <c r="H60" s="125"/>
      <c r="I60" s="125">
        <v>129119</v>
      </c>
      <c r="J60" s="125"/>
      <c r="K60" s="135">
        <f>SUM(H60:J60)</f>
        <v>129119</v>
      </c>
      <c r="L60" s="123"/>
    </row>
    <row r="61" spans="1:12" ht="12.75">
      <c r="A61" s="134"/>
      <c r="B61" s="127"/>
      <c r="C61" s="191" t="s">
        <v>217</v>
      </c>
      <c r="D61" s="125"/>
      <c r="E61" s="125">
        <v>105271</v>
      </c>
      <c r="F61" s="125"/>
      <c r="G61" s="135">
        <v>105271</v>
      </c>
      <c r="H61" s="125"/>
      <c r="I61" s="125">
        <v>105271</v>
      </c>
      <c r="J61" s="125"/>
      <c r="K61" s="135">
        <f>SUM(H61:J61)</f>
        <v>105271</v>
      </c>
      <c r="L61" s="123"/>
    </row>
    <row r="62" spans="1:12" ht="12.75">
      <c r="A62" s="134"/>
      <c r="B62" s="127"/>
      <c r="C62" s="191" t="s">
        <v>360</v>
      </c>
      <c r="D62" s="125"/>
      <c r="E62" s="125">
        <v>79024</v>
      </c>
      <c r="F62" s="125"/>
      <c r="G62" s="135">
        <v>79024</v>
      </c>
      <c r="H62" s="125"/>
      <c r="I62" s="125">
        <v>79024</v>
      </c>
      <c r="J62" s="125"/>
      <c r="K62" s="135">
        <f>SUM(H62:J62)</f>
        <v>79024</v>
      </c>
      <c r="L62" s="123"/>
    </row>
    <row r="63" spans="1:12" ht="12.75">
      <c r="A63" s="134"/>
      <c r="B63" s="127"/>
      <c r="C63" s="191" t="s">
        <v>421</v>
      </c>
      <c r="D63" s="125"/>
      <c r="E63" s="125">
        <v>0</v>
      </c>
      <c r="F63" s="125"/>
      <c r="G63" s="135">
        <v>0</v>
      </c>
      <c r="H63" s="357"/>
      <c r="I63" s="125">
        <v>2633</v>
      </c>
      <c r="J63" s="125"/>
      <c r="K63" s="135">
        <f>SUM(H63:J63)</f>
        <v>2633</v>
      </c>
      <c r="L63" s="123"/>
    </row>
    <row r="64" spans="1:12" ht="12.75">
      <c r="A64" s="137" t="s">
        <v>22</v>
      </c>
      <c r="B64" s="127"/>
      <c r="C64" s="191"/>
      <c r="D64" s="126">
        <v>354053</v>
      </c>
      <c r="E64" s="126">
        <v>5749673</v>
      </c>
      <c r="F64" s="126">
        <v>0</v>
      </c>
      <c r="G64" s="349">
        <v>6103726</v>
      </c>
      <c r="H64" s="350">
        <f>SUM(H9,H11,H13,H14,H20,H47,H53,H56)</f>
        <v>354053</v>
      </c>
      <c r="I64" s="126">
        <f>SUM(I9,I11,I13,I14,I20,I47,I53,I56)</f>
        <v>6254662</v>
      </c>
      <c r="J64" s="126">
        <f>SUM(J9,J11,J13,J14,J20,J47,J53,J56)</f>
        <v>0</v>
      </c>
      <c r="K64" s="133">
        <f>SUM(K9,K11,K13,K14,K20,K47,K53,K56)</f>
        <v>6608715</v>
      </c>
      <c r="L64" s="123"/>
    </row>
    <row r="65" spans="1:12" ht="12.75">
      <c r="A65" s="137" t="s">
        <v>115</v>
      </c>
      <c r="B65" s="127"/>
      <c r="C65" s="127"/>
      <c r="D65" s="126">
        <v>0</v>
      </c>
      <c r="E65" s="126">
        <v>3655591</v>
      </c>
      <c r="F65" s="126">
        <v>0</v>
      </c>
      <c r="G65" s="133">
        <v>3655591</v>
      </c>
      <c r="H65" s="126">
        <f>SUM(H68)</f>
        <v>0</v>
      </c>
      <c r="I65" s="126">
        <f>SUM(I66:I68)</f>
        <v>3656657</v>
      </c>
      <c r="J65" s="126">
        <f>SUM(J66:J68)</f>
        <v>0</v>
      </c>
      <c r="K65" s="133">
        <f>SUM(K66:K68)</f>
        <v>3656657</v>
      </c>
      <c r="L65" s="123"/>
    </row>
    <row r="66" spans="1:12" ht="12.75">
      <c r="A66" s="137"/>
      <c r="B66" s="127"/>
      <c r="C66" s="127" t="s">
        <v>146</v>
      </c>
      <c r="D66" s="126"/>
      <c r="E66" s="126">
        <v>2411036</v>
      </c>
      <c r="F66" s="126"/>
      <c r="G66" s="133">
        <v>2411036</v>
      </c>
      <c r="H66" s="126"/>
      <c r="I66" s="126">
        <v>2411036</v>
      </c>
      <c r="J66" s="126"/>
      <c r="K66" s="133">
        <f>SUM(I66:J66)</f>
        <v>2411036</v>
      </c>
      <c r="L66" s="123"/>
    </row>
    <row r="67" spans="1:12" ht="12.75">
      <c r="A67" s="137"/>
      <c r="B67" s="127"/>
      <c r="C67" s="191" t="s">
        <v>338</v>
      </c>
      <c r="D67" s="126"/>
      <c r="E67" s="196">
        <v>10790</v>
      </c>
      <c r="F67" s="196"/>
      <c r="G67" s="206">
        <v>10790</v>
      </c>
      <c r="H67" s="126"/>
      <c r="I67" s="196">
        <v>10790</v>
      </c>
      <c r="J67" s="196"/>
      <c r="K67" s="206">
        <f>SUM(I67:J67)</f>
        <v>10790</v>
      </c>
      <c r="L67" s="123"/>
    </row>
    <row r="68" spans="1:12" ht="12.75">
      <c r="A68" s="134"/>
      <c r="B68" s="127"/>
      <c r="C68" s="127" t="s">
        <v>116</v>
      </c>
      <c r="D68" s="125"/>
      <c r="E68" s="125">
        <v>1233765</v>
      </c>
      <c r="F68" s="125"/>
      <c r="G68" s="135">
        <v>1233765</v>
      </c>
      <c r="H68" s="125"/>
      <c r="I68" s="125">
        <f>SUM('Polg.Hiv.'!I39,'Eszi+Eü'!G60,Vg!G43,Ovi!G42,AJMK!G39)</f>
        <v>1234831</v>
      </c>
      <c r="J68" s="125"/>
      <c r="K68" s="135">
        <f>SUM(H68:J68)</f>
        <v>1234831</v>
      </c>
      <c r="L68" s="123"/>
    </row>
    <row r="69" spans="1:12" ht="12.75">
      <c r="A69" s="134"/>
      <c r="B69" s="127"/>
      <c r="C69" s="130" t="s">
        <v>121</v>
      </c>
      <c r="D69" s="129"/>
      <c r="E69" s="129">
        <v>704495</v>
      </c>
      <c r="F69" s="129"/>
      <c r="G69" s="136">
        <v>704495</v>
      </c>
      <c r="H69" s="129"/>
      <c r="I69" s="129">
        <f>SUM('Polg.Hiv.'!I25,'Eszi+Eü'!G34,'Eszi+Eü'!G47,Vg!G26,Ovi!G27,AJMK!G24)</f>
        <v>703280</v>
      </c>
      <c r="J69" s="129"/>
      <c r="K69" s="136">
        <f>SUM(H69:J69)</f>
        <v>703280</v>
      </c>
      <c r="L69" s="123"/>
    </row>
    <row r="70" spans="1:12" ht="12.75">
      <c r="A70" s="134"/>
      <c r="B70" s="127"/>
      <c r="C70" s="130" t="s">
        <v>117</v>
      </c>
      <c r="D70" s="129"/>
      <c r="E70" s="129">
        <v>170095</v>
      </c>
      <c r="F70" s="129"/>
      <c r="G70" s="136">
        <v>170095</v>
      </c>
      <c r="H70" s="129"/>
      <c r="I70" s="129">
        <f>SUM('Polg.Hiv.'!I26,'Eszi+Eü'!G35,'Eszi+Eü'!G48,Vg!G27,Ovi!G28,AJMK!G25)</f>
        <v>169801</v>
      </c>
      <c r="J70" s="129"/>
      <c r="K70" s="136">
        <f>SUM(H70:J70)</f>
        <v>169801</v>
      </c>
      <c r="L70" s="123"/>
    </row>
    <row r="71" spans="1:12" ht="12.75">
      <c r="A71" s="134"/>
      <c r="B71" s="127"/>
      <c r="C71" s="130" t="s">
        <v>118</v>
      </c>
      <c r="D71" s="129"/>
      <c r="E71" s="129">
        <v>426068</v>
      </c>
      <c r="F71" s="129"/>
      <c r="G71" s="136">
        <v>426068</v>
      </c>
      <c r="H71" s="129"/>
      <c r="I71" s="129">
        <f>SUM('Polg.Hiv.'!I27,'Eszi+Eü'!G36,'Eszi+Eü'!G49,Vg!G28,Ovi!G29,AJMK!G26)</f>
        <v>426416</v>
      </c>
      <c r="J71" s="129"/>
      <c r="K71" s="136">
        <f>SUM(H71:J71)</f>
        <v>426416</v>
      </c>
      <c r="L71" s="123"/>
    </row>
    <row r="72" spans="1:12" ht="12.75">
      <c r="A72" s="134"/>
      <c r="B72" s="127"/>
      <c r="C72" s="130" t="s">
        <v>119</v>
      </c>
      <c r="D72" s="129"/>
      <c r="E72" s="129">
        <v>25</v>
      </c>
      <c r="F72" s="129"/>
      <c r="G72" s="136">
        <v>25</v>
      </c>
      <c r="H72" s="129"/>
      <c r="I72" s="129">
        <f>SUM(Ovi!G30)</f>
        <v>25</v>
      </c>
      <c r="J72" s="129"/>
      <c r="K72" s="136">
        <f>SUM(H72:J72)</f>
        <v>25</v>
      </c>
      <c r="L72" s="123"/>
    </row>
    <row r="73" spans="1:12" ht="12.75">
      <c r="A73" s="417" t="s">
        <v>9</v>
      </c>
      <c r="B73" s="418"/>
      <c r="C73" s="419"/>
      <c r="D73" s="202">
        <v>354053</v>
      </c>
      <c r="E73" s="202">
        <v>9405264</v>
      </c>
      <c r="F73" s="202">
        <v>0</v>
      </c>
      <c r="G73" s="203">
        <v>9759317</v>
      </c>
      <c r="H73" s="202">
        <f>SUM(H64:H65)</f>
        <v>354053</v>
      </c>
      <c r="I73" s="202">
        <f>SUM(I64:I65)</f>
        <v>9911319</v>
      </c>
      <c r="J73" s="202">
        <f>SUM(J9,J11,J13,J14,J20,J47,J53,J56,J65)</f>
        <v>0</v>
      </c>
      <c r="K73" s="203">
        <f>SUM(K64:K65)</f>
        <v>10265372</v>
      </c>
      <c r="L73" s="123"/>
    </row>
    <row r="74" spans="5:7" ht="12.75">
      <c r="E74" s="123"/>
      <c r="F74" s="123"/>
      <c r="G74" s="123"/>
    </row>
    <row r="75" spans="3:4" ht="12.75">
      <c r="C75" s="146" t="s">
        <v>33</v>
      </c>
      <c r="D75" s="1" t="s">
        <v>141</v>
      </c>
    </row>
    <row r="76" spans="3:5" ht="12.75">
      <c r="C76" s="146" t="s">
        <v>12</v>
      </c>
      <c r="D76" s="1" t="s">
        <v>226</v>
      </c>
      <c r="E76" s="250" t="s">
        <v>242</v>
      </c>
    </row>
    <row r="77" ht="12.75">
      <c r="C77" s="147"/>
    </row>
    <row r="78" ht="12.75">
      <c r="C78" s="147"/>
    </row>
  </sheetData>
  <sheetProtection/>
  <mergeCells count="19">
    <mergeCell ref="J4:K4"/>
    <mergeCell ref="A1:K1"/>
    <mergeCell ref="C3:K3"/>
    <mergeCell ref="D5:G5"/>
    <mergeCell ref="K7:K8"/>
    <mergeCell ref="H8:J8"/>
    <mergeCell ref="D8:F8"/>
    <mergeCell ref="H5:K6"/>
    <mergeCell ref="D6:G6"/>
    <mergeCell ref="B19:C19"/>
    <mergeCell ref="A73:C73"/>
    <mergeCell ref="B10:C10"/>
    <mergeCell ref="B12:C12"/>
    <mergeCell ref="A5:C8"/>
    <mergeCell ref="G7:G8"/>
    <mergeCell ref="B17:C17"/>
    <mergeCell ref="B18:C18"/>
    <mergeCell ref="B16:C16"/>
    <mergeCell ref="B15:C15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E6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71.57421875" style="0" customWidth="1"/>
    <col min="3" max="3" width="12.00390625" style="0" customWidth="1"/>
    <col min="4" max="4" width="12.28125" style="0" customWidth="1"/>
  </cols>
  <sheetData>
    <row r="1" spans="1:4" ht="17.25" customHeight="1">
      <c r="A1" s="422" t="s">
        <v>188</v>
      </c>
      <c r="B1" s="422"/>
      <c r="C1" s="422"/>
      <c r="D1" s="422"/>
    </row>
    <row r="2" spans="1:2" ht="11.25" customHeight="1">
      <c r="A2" s="91"/>
      <c r="B2" s="91"/>
    </row>
    <row r="3" ht="16.5" hidden="1">
      <c r="B3" s="91"/>
    </row>
    <row r="4" spans="1:4" ht="12.75">
      <c r="A4" s="433" t="s">
        <v>439</v>
      </c>
      <c r="B4" s="433"/>
      <c r="C4" s="433"/>
      <c r="D4" s="433"/>
    </row>
    <row r="5" spans="1:4" ht="12.75">
      <c r="A5" s="149"/>
      <c r="B5" s="434" t="s">
        <v>0</v>
      </c>
      <c r="C5" s="434"/>
      <c r="D5" s="434"/>
    </row>
    <row r="6" spans="1:4" ht="32.25" customHeight="1">
      <c r="A6" s="429"/>
      <c r="B6" s="425" t="s">
        <v>40</v>
      </c>
      <c r="C6" s="351" t="s">
        <v>286</v>
      </c>
      <c r="D6" s="435" t="s">
        <v>286</v>
      </c>
    </row>
    <row r="7" spans="1:4" ht="25.5" customHeight="1">
      <c r="A7" s="430"/>
      <c r="B7" s="426"/>
      <c r="C7" s="352" t="s">
        <v>390</v>
      </c>
      <c r="D7" s="436"/>
    </row>
    <row r="8" spans="1:4" ht="20.25" customHeight="1">
      <c r="A8" s="431"/>
      <c r="B8" s="427"/>
      <c r="C8" s="423" t="s">
        <v>41</v>
      </c>
      <c r="D8" s="423" t="s">
        <v>41</v>
      </c>
    </row>
    <row r="9" spans="1:4" ht="6.75" customHeight="1" thickBot="1">
      <c r="A9" s="432"/>
      <c r="B9" s="428"/>
      <c r="C9" s="424"/>
      <c r="D9" s="424"/>
    </row>
    <row r="10" spans="1:4" ht="10.5" customHeight="1" hidden="1" thickTop="1">
      <c r="A10" s="92"/>
      <c r="B10" s="93"/>
      <c r="C10" s="94"/>
      <c r="D10" s="94"/>
    </row>
    <row r="11" spans="1:4" ht="15" customHeight="1" thickTop="1">
      <c r="A11" s="95" t="s">
        <v>42</v>
      </c>
      <c r="B11" s="96" t="s">
        <v>43</v>
      </c>
      <c r="C11" s="97"/>
      <c r="D11" s="97"/>
    </row>
    <row r="12" spans="1:5" ht="15" customHeight="1">
      <c r="A12" s="98" t="s">
        <v>44</v>
      </c>
      <c r="B12" s="99" t="s">
        <v>45</v>
      </c>
      <c r="C12" s="100">
        <v>3000</v>
      </c>
      <c r="D12" s="100">
        <f>SUM(D13:D14,D17)</f>
        <v>12215</v>
      </c>
      <c r="E12" s="123"/>
    </row>
    <row r="13" spans="1:5" ht="15" customHeight="1">
      <c r="A13" s="101" t="s">
        <v>46</v>
      </c>
      <c r="B13" s="173" t="s">
        <v>150</v>
      </c>
      <c r="C13" s="97">
        <v>0</v>
      </c>
      <c r="D13" s="97">
        <v>9215</v>
      </c>
      <c r="E13" s="123"/>
    </row>
    <row r="14" spans="1:5" ht="15" customHeight="1">
      <c r="A14" s="101" t="s">
        <v>47</v>
      </c>
      <c r="B14" s="102" t="s">
        <v>48</v>
      </c>
      <c r="C14" s="97">
        <v>3000</v>
      </c>
      <c r="D14" s="97">
        <f>SUM(D15:D16)</f>
        <v>3000</v>
      </c>
      <c r="E14" s="123"/>
    </row>
    <row r="15" spans="1:5" ht="15" customHeight="1">
      <c r="A15" s="101"/>
      <c r="B15" s="103" t="s">
        <v>49</v>
      </c>
      <c r="C15" s="97">
        <v>0</v>
      </c>
      <c r="D15" s="97">
        <v>0</v>
      </c>
      <c r="E15" s="123"/>
    </row>
    <row r="16" spans="1:5" ht="15" customHeight="1">
      <c r="A16" s="101"/>
      <c r="B16" s="103" t="s">
        <v>50</v>
      </c>
      <c r="C16" s="97">
        <v>3000</v>
      </c>
      <c r="D16" s="97">
        <v>3000</v>
      </c>
      <c r="E16" s="123"/>
    </row>
    <row r="17" spans="1:5" ht="15" customHeight="1">
      <c r="A17" s="101" t="s">
        <v>51</v>
      </c>
      <c r="B17" s="102" t="s">
        <v>52</v>
      </c>
      <c r="C17" s="97">
        <v>0</v>
      </c>
      <c r="D17" s="97">
        <v>0</v>
      </c>
      <c r="E17" s="123"/>
    </row>
    <row r="18" spans="1:5" ht="15" customHeight="1">
      <c r="A18" s="98" t="s">
        <v>53</v>
      </c>
      <c r="B18" s="104" t="s">
        <v>54</v>
      </c>
      <c r="C18" s="100">
        <v>0</v>
      </c>
      <c r="D18" s="100">
        <f>SUM(D19:D20)</f>
        <v>0</v>
      </c>
      <c r="E18" s="123"/>
    </row>
    <row r="19" spans="1:5" ht="15" customHeight="1">
      <c r="A19" s="101" t="s">
        <v>55</v>
      </c>
      <c r="B19" s="102" t="s">
        <v>56</v>
      </c>
      <c r="C19" s="97">
        <v>0</v>
      </c>
      <c r="D19" s="97">
        <v>0</v>
      </c>
      <c r="E19" s="123"/>
    </row>
    <row r="20" spans="1:5" ht="15" customHeight="1">
      <c r="A20" s="101" t="s">
        <v>57</v>
      </c>
      <c r="B20" s="102" t="s">
        <v>58</v>
      </c>
      <c r="C20" s="97">
        <v>0</v>
      </c>
      <c r="D20" s="97">
        <v>0</v>
      </c>
      <c r="E20" s="123"/>
    </row>
    <row r="21" spans="1:5" ht="15" customHeight="1">
      <c r="A21" s="98" t="s">
        <v>59</v>
      </c>
      <c r="B21" s="99" t="s">
        <v>60</v>
      </c>
      <c r="C21" s="100">
        <v>4225880</v>
      </c>
      <c r="D21" s="100">
        <f>SUM(D22,D56)</f>
        <v>4713488</v>
      </c>
      <c r="E21" s="123"/>
    </row>
    <row r="22" spans="1:5" ht="15" customHeight="1">
      <c r="A22" s="101" t="s">
        <v>61</v>
      </c>
      <c r="B22" s="99" t="s">
        <v>62</v>
      </c>
      <c r="C22" s="100">
        <v>4197660</v>
      </c>
      <c r="D22" s="100">
        <f>SUM(D23,D26,D29,D32,D35,D39:D55)</f>
        <v>4685268</v>
      </c>
      <c r="E22" s="123"/>
    </row>
    <row r="23" spans="1:5" ht="26.25" customHeight="1">
      <c r="A23" s="98"/>
      <c r="B23" s="176" t="s">
        <v>433</v>
      </c>
      <c r="C23" s="192">
        <v>671363</v>
      </c>
      <c r="D23" s="192">
        <f>SUM(D24:D25)</f>
        <v>671363</v>
      </c>
      <c r="E23" s="123"/>
    </row>
    <row r="24" spans="1:5" ht="13.5" customHeight="1">
      <c r="A24" s="98"/>
      <c r="B24" s="106" t="s">
        <v>147</v>
      </c>
      <c r="C24" s="219">
        <v>570658</v>
      </c>
      <c r="D24" s="219">
        <v>570658</v>
      </c>
      <c r="E24" s="123"/>
    </row>
    <row r="25" spans="1:5" ht="13.5" customHeight="1">
      <c r="A25" s="98"/>
      <c r="B25" s="106" t="s">
        <v>148</v>
      </c>
      <c r="C25" s="219">
        <v>100705</v>
      </c>
      <c r="D25" s="219">
        <v>100705</v>
      </c>
      <c r="E25" s="123"/>
    </row>
    <row r="26" spans="1:5" ht="26.25" customHeight="1">
      <c r="A26" s="98"/>
      <c r="B26" s="212" t="s">
        <v>247</v>
      </c>
      <c r="C26" s="105">
        <v>1124660</v>
      </c>
      <c r="D26" s="105">
        <f>SUM(D27:D28)</f>
        <v>1124660</v>
      </c>
      <c r="E26" s="123"/>
    </row>
    <row r="27" spans="1:5" ht="13.5" customHeight="1">
      <c r="A27" s="98"/>
      <c r="B27" s="106" t="s">
        <v>147</v>
      </c>
      <c r="C27" s="219">
        <v>955961</v>
      </c>
      <c r="D27" s="219">
        <v>955961</v>
      </c>
      <c r="E27" s="123"/>
    </row>
    <row r="28" spans="1:5" ht="13.5" customHeight="1">
      <c r="A28" s="98"/>
      <c r="B28" s="106" t="s">
        <v>148</v>
      </c>
      <c r="C28" s="219">
        <v>168699</v>
      </c>
      <c r="D28" s="219">
        <v>168699</v>
      </c>
      <c r="E28" s="123"/>
    </row>
    <row r="29" spans="1:5" ht="27" customHeight="1">
      <c r="A29" s="98"/>
      <c r="B29" s="170" t="s">
        <v>210</v>
      </c>
      <c r="C29" s="192">
        <v>107510</v>
      </c>
      <c r="D29" s="192">
        <f>SUM(D30:D31)</f>
        <v>107510</v>
      </c>
      <c r="E29" s="123"/>
    </row>
    <row r="30" spans="1:5" ht="13.5" customHeight="1">
      <c r="A30" s="98"/>
      <c r="B30" s="106" t="s">
        <v>147</v>
      </c>
      <c r="C30" s="219">
        <v>91383</v>
      </c>
      <c r="D30" s="219">
        <v>91383</v>
      </c>
      <c r="E30" s="123"/>
    </row>
    <row r="31" spans="1:5" ht="13.5" customHeight="1">
      <c r="A31" s="98"/>
      <c r="B31" s="106" t="s">
        <v>148</v>
      </c>
      <c r="C31" s="219">
        <v>16127</v>
      </c>
      <c r="D31" s="219">
        <v>16127</v>
      </c>
      <c r="E31" s="123"/>
    </row>
    <row r="32" spans="1:5" ht="24">
      <c r="A32" s="98"/>
      <c r="B32" s="170" t="s">
        <v>248</v>
      </c>
      <c r="C32" s="192">
        <v>788393</v>
      </c>
      <c r="D32" s="192">
        <f>SUM(D33:D34)</f>
        <v>788393</v>
      </c>
      <c r="E32" s="123"/>
    </row>
    <row r="33" spans="1:5" ht="13.5" customHeight="1">
      <c r="A33" s="98"/>
      <c r="B33" s="106" t="s">
        <v>147</v>
      </c>
      <c r="C33" s="219">
        <v>670134</v>
      </c>
      <c r="D33" s="219">
        <v>670134</v>
      </c>
      <c r="E33" s="123"/>
    </row>
    <row r="34" spans="1:5" ht="13.5" customHeight="1">
      <c r="A34" s="98"/>
      <c r="B34" s="106" t="s">
        <v>148</v>
      </c>
      <c r="C34" s="219">
        <v>118259</v>
      </c>
      <c r="D34" s="219">
        <v>118259</v>
      </c>
      <c r="E34" s="123"/>
    </row>
    <row r="35" spans="1:5" ht="26.25" customHeight="1">
      <c r="A35" s="98"/>
      <c r="B35" s="170" t="s">
        <v>214</v>
      </c>
      <c r="C35" s="169">
        <v>34164</v>
      </c>
      <c r="D35" s="169">
        <f>SUM(D36:D37)</f>
        <v>34164</v>
      </c>
      <c r="E35" s="123"/>
    </row>
    <row r="36" spans="1:5" ht="13.5" customHeight="1">
      <c r="A36" s="98"/>
      <c r="B36" s="106" t="s">
        <v>147</v>
      </c>
      <c r="C36" s="219">
        <v>29039</v>
      </c>
      <c r="D36" s="219">
        <v>29039</v>
      </c>
      <c r="E36" s="123"/>
    </row>
    <row r="37" spans="1:5" ht="13.5" customHeight="1">
      <c r="A37" s="98"/>
      <c r="B37" s="106" t="s">
        <v>148</v>
      </c>
      <c r="C37" s="219">
        <v>5125</v>
      </c>
      <c r="D37" s="219">
        <v>5125</v>
      </c>
      <c r="E37" s="123"/>
    </row>
    <row r="38" spans="1:5" ht="15" customHeight="1">
      <c r="A38" s="98"/>
      <c r="B38" s="170" t="s">
        <v>175</v>
      </c>
      <c r="C38" s="105"/>
      <c r="D38" s="105"/>
      <c r="E38" s="123"/>
    </row>
    <row r="39" spans="1:5" ht="13.5" customHeight="1">
      <c r="A39" s="98"/>
      <c r="B39" s="170" t="s">
        <v>198</v>
      </c>
      <c r="C39" s="105">
        <v>400000</v>
      </c>
      <c r="D39" s="105">
        <v>400000</v>
      </c>
      <c r="E39" s="123"/>
    </row>
    <row r="40" spans="1:5" ht="13.5" customHeight="1">
      <c r="A40" s="98"/>
      <c r="B40" s="170" t="s">
        <v>258</v>
      </c>
      <c r="C40" s="105">
        <v>189200</v>
      </c>
      <c r="D40" s="105">
        <v>189200</v>
      </c>
      <c r="E40" s="123"/>
    </row>
    <row r="41" spans="1:5" ht="13.5" customHeight="1">
      <c r="A41" s="98"/>
      <c r="B41" s="170" t="s">
        <v>259</v>
      </c>
      <c r="C41" s="105">
        <v>295980</v>
      </c>
      <c r="D41" s="105">
        <v>295980</v>
      </c>
      <c r="E41" s="123"/>
    </row>
    <row r="42" spans="1:5" ht="13.5" customHeight="1">
      <c r="A42" s="98"/>
      <c r="B42" s="193" t="s">
        <v>378</v>
      </c>
      <c r="C42" s="217">
        <v>34980</v>
      </c>
      <c r="D42" s="217">
        <v>34980</v>
      </c>
      <c r="E42" s="123"/>
    </row>
    <row r="43" spans="1:5" ht="13.5" customHeight="1">
      <c r="A43" s="98"/>
      <c r="B43" s="193" t="s">
        <v>379</v>
      </c>
      <c r="C43" s="217">
        <v>32460</v>
      </c>
      <c r="D43" s="217">
        <v>32460</v>
      </c>
      <c r="E43" s="123"/>
    </row>
    <row r="44" spans="1:5" ht="13.5" customHeight="1">
      <c r="A44" s="98"/>
      <c r="B44" s="193" t="s">
        <v>380</v>
      </c>
      <c r="C44" s="217">
        <v>41310</v>
      </c>
      <c r="D44" s="217">
        <v>41310</v>
      </c>
      <c r="E44" s="123"/>
    </row>
    <row r="45" spans="1:5" ht="23.25" customHeight="1">
      <c r="A45" s="98"/>
      <c r="B45" s="256" t="s">
        <v>249</v>
      </c>
      <c r="C45" s="213">
        <v>230000</v>
      </c>
      <c r="D45" s="213">
        <v>230000</v>
      </c>
      <c r="E45" s="123"/>
    </row>
    <row r="46" spans="1:5" ht="13.5" customHeight="1">
      <c r="A46" s="98"/>
      <c r="B46" s="256" t="s">
        <v>372</v>
      </c>
      <c r="C46" s="213">
        <v>17610</v>
      </c>
      <c r="D46" s="213">
        <v>17610</v>
      </c>
      <c r="E46" s="123"/>
    </row>
    <row r="47" spans="1:5" ht="13.5" customHeight="1">
      <c r="A47" s="98"/>
      <c r="B47" s="193" t="s">
        <v>373</v>
      </c>
      <c r="C47" s="213">
        <v>38295</v>
      </c>
      <c r="D47" s="213">
        <v>38295</v>
      </c>
      <c r="E47" s="123"/>
    </row>
    <row r="48" spans="1:5" ht="13.5" customHeight="1">
      <c r="A48" s="98"/>
      <c r="B48" s="193" t="s">
        <v>374</v>
      </c>
      <c r="C48" s="213">
        <v>21600</v>
      </c>
      <c r="D48" s="213">
        <v>21600</v>
      </c>
      <c r="E48" s="123"/>
    </row>
    <row r="49" spans="1:5" ht="13.5" customHeight="1">
      <c r="A49" s="98"/>
      <c r="B49" s="193" t="s">
        <v>375</v>
      </c>
      <c r="C49" s="213">
        <v>53135</v>
      </c>
      <c r="D49" s="213">
        <v>53135</v>
      </c>
      <c r="E49" s="123"/>
    </row>
    <row r="50" spans="1:5" ht="13.5" customHeight="1">
      <c r="A50" s="98"/>
      <c r="B50" s="256" t="s">
        <v>228</v>
      </c>
      <c r="C50" s="105">
        <v>117000</v>
      </c>
      <c r="D50" s="105">
        <v>117000</v>
      </c>
      <c r="E50" s="123"/>
    </row>
    <row r="51" spans="1:5" ht="13.5" customHeight="1">
      <c r="A51" s="98"/>
      <c r="B51" s="174" t="s">
        <v>424</v>
      </c>
      <c r="C51" s="105">
        <v>0</v>
      </c>
      <c r="D51" s="105">
        <v>1920</v>
      </c>
      <c r="E51" s="123"/>
    </row>
    <row r="52" spans="1:5" ht="13.5" customHeight="1">
      <c r="A52" s="98"/>
      <c r="B52" s="174" t="s">
        <v>434</v>
      </c>
      <c r="C52" s="105">
        <v>0</v>
      </c>
      <c r="D52" s="105">
        <v>47737</v>
      </c>
      <c r="E52" s="123"/>
    </row>
    <row r="53" spans="1:5" ht="13.5" customHeight="1">
      <c r="A53" s="98"/>
      <c r="B53" s="174" t="s">
        <v>426</v>
      </c>
      <c r="C53" s="105">
        <v>0</v>
      </c>
      <c r="D53" s="105">
        <v>75000</v>
      </c>
      <c r="E53" s="123"/>
    </row>
    <row r="54" spans="1:5" ht="13.5" customHeight="1">
      <c r="A54" s="98"/>
      <c r="B54" s="174" t="s">
        <v>404</v>
      </c>
      <c r="C54" s="105">
        <v>0</v>
      </c>
      <c r="D54" s="105">
        <v>181471</v>
      </c>
      <c r="E54" s="123"/>
    </row>
    <row r="55" spans="1:5" ht="13.5" customHeight="1">
      <c r="A55" s="98"/>
      <c r="B55" s="174" t="s">
        <v>405</v>
      </c>
      <c r="C55" s="105">
        <v>0</v>
      </c>
      <c r="D55" s="105">
        <v>181480</v>
      </c>
      <c r="E55" s="123"/>
    </row>
    <row r="56" spans="1:5" ht="15" customHeight="1">
      <c r="A56" s="101" t="s">
        <v>63</v>
      </c>
      <c r="B56" s="107" t="s">
        <v>64</v>
      </c>
      <c r="C56" s="100">
        <v>28220</v>
      </c>
      <c r="D56" s="100">
        <f>SUM(D57:D58)</f>
        <v>28220</v>
      </c>
      <c r="E56" s="123"/>
    </row>
    <row r="57" spans="1:5" ht="15.75" customHeight="1">
      <c r="A57" s="101"/>
      <c r="B57" s="170" t="s">
        <v>178</v>
      </c>
      <c r="C57" s="105">
        <v>0</v>
      </c>
      <c r="D57" s="105">
        <v>0</v>
      </c>
      <c r="E57" s="123"/>
    </row>
    <row r="58" spans="1:5" ht="15" customHeight="1">
      <c r="A58" s="101"/>
      <c r="B58" s="173" t="s">
        <v>194</v>
      </c>
      <c r="C58" s="97">
        <v>28220</v>
      </c>
      <c r="D58" s="97">
        <v>28220</v>
      </c>
      <c r="E58" s="123"/>
    </row>
    <row r="59" spans="1:5" ht="15" customHeight="1">
      <c r="A59" s="98" t="s">
        <v>65</v>
      </c>
      <c r="B59" s="104" t="s">
        <v>66</v>
      </c>
      <c r="C59" s="100">
        <v>10566</v>
      </c>
      <c r="D59" s="100">
        <v>10566</v>
      </c>
      <c r="E59" s="123"/>
    </row>
    <row r="60" spans="1:5" ht="15" customHeight="1">
      <c r="A60" s="109"/>
      <c r="B60" s="110" t="s">
        <v>67</v>
      </c>
      <c r="C60" s="111">
        <v>4239446</v>
      </c>
      <c r="D60" s="111">
        <f>SUM(D12,D22,D56,D59)</f>
        <v>4736269</v>
      </c>
      <c r="E60" s="123"/>
    </row>
    <row r="61" spans="1:2" ht="12.75">
      <c r="A61" s="112"/>
      <c r="B61" s="112"/>
    </row>
    <row r="62" spans="1:2" ht="12.75">
      <c r="A62" s="112"/>
      <c r="B62" s="112"/>
    </row>
  </sheetData>
  <sheetProtection/>
  <mergeCells count="8">
    <mergeCell ref="A1:D1"/>
    <mergeCell ref="D8:D9"/>
    <mergeCell ref="C8:C9"/>
    <mergeCell ref="B6:B9"/>
    <mergeCell ref="A6:A9"/>
    <mergeCell ref="A4:D4"/>
    <mergeCell ref="B5:D5"/>
    <mergeCell ref="D6:D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G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140625" style="0" customWidth="1"/>
  </cols>
  <sheetData>
    <row r="1" spans="1:3" ht="16.5">
      <c r="A1" s="422" t="s">
        <v>332</v>
      </c>
      <c r="B1" s="422"/>
      <c r="C1" s="422"/>
    </row>
    <row r="2" ht="16.5">
      <c r="A2" s="91"/>
    </row>
    <row r="3" ht="16.5">
      <c r="A3" s="329"/>
    </row>
    <row r="4" spans="1:3" ht="12.75">
      <c r="A4" s="32"/>
      <c r="C4" s="1" t="s">
        <v>440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437" t="s">
        <v>333</v>
      </c>
      <c r="B7" s="354" t="s">
        <v>286</v>
      </c>
      <c r="C7" s="439" t="s">
        <v>286</v>
      </c>
    </row>
    <row r="8" spans="1:3" ht="15.75" customHeight="1" thickBot="1">
      <c r="A8" s="438"/>
      <c r="B8" s="353" t="s">
        <v>390</v>
      </c>
      <c r="C8" s="440"/>
    </row>
    <row r="9" spans="1:3" ht="16.5" customHeight="1" thickTop="1">
      <c r="A9" s="320" t="s">
        <v>120</v>
      </c>
      <c r="B9" s="330">
        <f>SUM(B10:B11)</f>
        <v>20000</v>
      </c>
      <c r="C9" s="330">
        <f>SUM(C10:C11)</f>
        <v>20000</v>
      </c>
    </row>
    <row r="10" spans="1:3" ht="30" customHeight="1">
      <c r="A10" s="331" t="s">
        <v>334</v>
      </c>
      <c r="B10" s="332">
        <v>10000</v>
      </c>
      <c r="C10" s="332">
        <v>10000</v>
      </c>
    </row>
    <row r="11" spans="1:3" ht="16.5" customHeight="1">
      <c r="A11" s="333" t="s">
        <v>335</v>
      </c>
      <c r="B11" s="334">
        <v>10000</v>
      </c>
      <c r="C11" s="334">
        <v>10000</v>
      </c>
    </row>
    <row r="12" spans="1:3" ht="16.5" customHeight="1">
      <c r="A12" s="335" t="s">
        <v>336</v>
      </c>
      <c r="B12" s="336">
        <v>2764</v>
      </c>
      <c r="C12" s="336">
        <v>19624</v>
      </c>
    </row>
    <row r="13" spans="1:3" ht="16.5" customHeight="1">
      <c r="A13" s="337" t="s">
        <v>67</v>
      </c>
      <c r="B13" s="338">
        <f>SUM(B9,B12)</f>
        <v>22764</v>
      </c>
      <c r="C13" s="338">
        <f>SUM(C9,C12)</f>
        <v>39624</v>
      </c>
    </row>
    <row r="16" spans="4:7" ht="12.75">
      <c r="D16" s="123"/>
      <c r="E16" s="123"/>
      <c r="F16" s="123"/>
      <c r="G16" s="123"/>
    </row>
  </sheetData>
  <sheetProtection/>
  <mergeCells count="3">
    <mergeCell ref="A7:A8"/>
    <mergeCell ref="C7:C8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E85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3.28125" style="0" customWidth="1"/>
  </cols>
  <sheetData>
    <row r="1" spans="1:4" ht="17.25" customHeight="1">
      <c r="A1" s="441" t="s">
        <v>189</v>
      </c>
      <c r="B1" s="441"/>
      <c r="C1" s="441"/>
      <c r="D1" s="441"/>
    </row>
    <row r="2" spans="1:2" ht="6" customHeight="1">
      <c r="A2" s="113"/>
      <c r="B2" s="113"/>
    </row>
    <row r="3" spans="1:4" ht="12.75">
      <c r="A3" s="114"/>
      <c r="B3" s="114"/>
      <c r="D3" s="115" t="s">
        <v>441</v>
      </c>
    </row>
    <row r="4" spans="1:4" ht="12.75">
      <c r="A4" s="114"/>
      <c r="B4" s="114"/>
      <c r="D4" s="115" t="s">
        <v>0</v>
      </c>
    </row>
    <row r="5" spans="1:2" ht="12.75">
      <c r="A5" s="114"/>
      <c r="B5" s="114"/>
    </row>
    <row r="6" spans="1:4" ht="27.75" customHeight="1">
      <c r="A6" s="447" t="s">
        <v>40</v>
      </c>
      <c r="B6" s="425"/>
      <c r="C6" s="354" t="s">
        <v>286</v>
      </c>
      <c r="D6" s="439" t="s">
        <v>286</v>
      </c>
    </row>
    <row r="7" spans="1:4" ht="27.75" customHeight="1" thickBot="1">
      <c r="A7" s="448"/>
      <c r="B7" s="426"/>
      <c r="C7" s="353" t="s">
        <v>390</v>
      </c>
      <c r="D7" s="442"/>
    </row>
    <row r="8" spans="1:4" ht="32.25" customHeight="1" thickBot="1" thickTop="1">
      <c r="A8" s="449"/>
      <c r="B8" s="450"/>
      <c r="C8" s="88" t="s">
        <v>41</v>
      </c>
      <c r="D8" s="88" t="s">
        <v>41</v>
      </c>
    </row>
    <row r="9" spans="1:4" ht="21.75" customHeight="1" thickTop="1">
      <c r="A9" s="465" t="s">
        <v>68</v>
      </c>
      <c r="B9" s="466"/>
      <c r="C9" s="108"/>
      <c r="D9" s="108"/>
    </row>
    <row r="10" spans="1:5" ht="15" customHeight="1">
      <c r="A10" s="116">
        <v>1</v>
      </c>
      <c r="B10" s="195" t="s">
        <v>229</v>
      </c>
      <c r="C10" s="108">
        <v>5200</v>
      </c>
      <c r="D10" s="108">
        <v>5200</v>
      </c>
      <c r="E10" s="123"/>
    </row>
    <row r="11" spans="1:5" ht="15.75" customHeight="1">
      <c r="A11" s="116">
        <v>2</v>
      </c>
      <c r="B11" s="118" t="s">
        <v>142</v>
      </c>
      <c r="C11" s="97">
        <v>6000</v>
      </c>
      <c r="D11" s="97">
        <v>6000</v>
      </c>
      <c r="E11" s="123"/>
    </row>
    <row r="12" spans="1:5" ht="15" customHeight="1">
      <c r="A12" s="116">
        <v>3</v>
      </c>
      <c r="B12" s="251" t="s">
        <v>251</v>
      </c>
      <c r="C12" s="108">
        <v>10000</v>
      </c>
      <c r="D12" s="108">
        <v>10000</v>
      </c>
      <c r="E12" s="123"/>
    </row>
    <row r="13" spans="1:5" ht="15" customHeight="1">
      <c r="A13" s="116">
        <v>4</v>
      </c>
      <c r="B13" s="119" t="s">
        <v>143</v>
      </c>
      <c r="C13" s="108">
        <v>26763</v>
      </c>
      <c r="D13" s="108">
        <v>26763</v>
      </c>
      <c r="E13" s="123"/>
    </row>
    <row r="14" spans="1:5" ht="15" customHeight="1">
      <c r="A14" s="116">
        <v>5</v>
      </c>
      <c r="B14" s="194" t="s">
        <v>208</v>
      </c>
      <c r="C14" s="108">
        <v>121000</v>
      </c>
      <c r="D14" s="108">
        <v>121000</v>
      </c>
      <c r="E14" s="123"/>
    </row>
    <row r="15" spans="1:5" ht="15" customHeight="1">
      <c r="A15" s="116">
        <v>6</v>
      </c>
      <c r="B15" s="193" t="s">
        <v>176</v>
      </c>
      <c r="C15" s="108"/>
      <c r="D15" s="108"/>
      <c r="E15" s="123"/>
    </row>
    <row r="16" spans="1:5" ht="15" customHeight="1">
      <c r="A16" s="116"/>
      <c r="B16" s="193" t="s">
        <v>198</v>
      </c>
      <c r="C16" s="108">
        <v>400000</v>
      </c>
      <c r="D16" s="108">
        <v>400000</v>
      </c>
      <c r="E16" s="123"/>
    </row>
    <row r="17" spans="1:5" ht="15" customHeight="1">
      <c r="A17" s="116"/>
      <c r="B17" s="193" t="s">
        <v>258</v>
      </c>
      <c r="C17" s="108">
        <v>189200</v>
      </c>
      <c r="D17" s="108">
        <v>189200</v>
      </c>
      <c r="E17" s="123"/>
    </row>
    <row r="18" spans="1:5" ht="15" customHeight="1">
      <c r="A18" s="116"/>
      <c r="B18" s="193" t="s">
        <v>260</v>
      </c>
      <c r="C18" s="108">
        <v>295980</v>
      </c>
      <c r="D18" s="108">
        <v>295980</v>
      </c>
      <c r="E18" s="123"/>
    </row>
    <row r="19" spans="1:5" ht="15" customHeight="1">
      <c r="A19" s="116"/>
      <c r="B19" s="193" t="s">
        <v>378</v>
      </c>
      <c r="C19" s="108">
        <v>50017</v>
      </c>
      <c r="D19" s="108">
        <v>50017</v>
      </c>
      <c r="E19" s="123"/>
    </row>
    <row r="20" spans="1:5" ht="15" customHeight="1">
      <c r="A20" s="116"/>
      <c r="B20" s="193" t="s">
        <v>379</v>
      </c>
      <c r="C20" s="255">
        <v>39261</v>
      </c>
      <c r="D20" s="255">
        <v>39261</v>
      </c>
      <c r="E20" s="123"/>
    </row>
    <row r="21" spans="1:5" ht="15" customHeight="1">
      <c r="A21" s="116"/>
      <c r="B21" s="193" t="s">
        <v>380</v>
      </c>
      <c r="C21" s="255">
        <v>70759</v>
      </c>
      <c r="D21" s="255">
        <v>70759</v>
      </c>
      <c r="E21" s="123"/>
    </row>
    <row r="22" spans="1:5" ht="30.75" customHeight="1">
      <c r="A22" s="116"/>
      <c r="B22" s="256" t="s">
        <v>243</v>
      </c>
      <c r="C22" s="255">
        <v>230000</v>
      </c>
      <c r="D22" s="255">
        <v>230000</v>
      </c>
      <c r="E22" s="123"/>
    </row>
    <row r="23" spans="1:5" ht="15" customHeight="1">
      <c r="A23" s="116"/>
      <c r="B23" s="193" t="s">
        <v>230</v>
      </c>
      <c r="C23" s="108">
        <v>117000</v>
      </c>
      <c r="D23" s="108">
        <v>117000</v>
      </c>
      <c r="E23" s="123"/>
    </row>
    <row r="24" spans="1:5" ht="15" customHeight="1">
      <c r="A24" s="116"/>
      <c r="B24" s="193" t="s">
        <v>372</v>
      </c>
      <c r="C24" s="108">
        <v>34100</v>
      </c>
      <c r="D24" s="108">
        <v>34100</v>
      </c>
      <c r="E24" s="123"/>
    </row>
    <row r="25" spans="1:5" ht="15" customHeight="1">
      <c r="A25" s="116"/>
      <c r="B25" s="193" t="s">
        <v>373</v>
      </c>
      <c r="C25" s="108">
        <v>76280</v>
      </c>
      <c r="D25" s="108">
        <v>76280</v>
      </c>
      <c r="E25" s="123"/>
    </row>
    <row r="26" spans="1:5" ht="15" customHeight="1">
      <c r="A26" s="116"/>
      <c r="B26" s="193" t="s">
        <v>374</v>
      </c>
      <c r="C26" s="108">
        <v>21600</v>
      </c>
      <c r="D26" s="108">
        <v>21600</v>
      </c>
      <c r="E26" s="123"/>
    </row>
    <row r="27" spans="1:5" ht="15" customHeight="1">
      <c r="A27" s="116"/>
      <c r="B27" s="193" t="s">
        <v>375</v>
      </c>
      <c r="C27" s="108">
        <v>82180</v>
      </c>
      <c r="D27" s="108">
        <v>82180</v>
      </c>
      <c r="E27" s="123"/>
    </row>
    <row r="28" spans="1:5" ht="15" customHeight="1">
      <c r="A28" s="116"/>
      <c r="B28" s="174" t="s">
        <v>424</v>
      </c>
      <c r="C28" s="108">
        <v>0</v>
      </c>
      <c r="D28" s="108">
        <v>1920</v>
      </c>
      <c r="E28" s="123"/>
    </row>
    <row r="29" spans="1:5" ht="23.25" customHeight="1">
      <c r="A29" s="116"/>
      <c r="B29" s="174" t="s">
        <v>425</v>
      </c>
      <c r="C29" s="108">
        <v>0</v>
      </c>
      <c r="D29" s="108">
        <v>47737</v>
      </c>
      <c r="E29" s="123"/>
    </row>
    <row r="30" spans="1:5" ht="15" customHeight="1">
      <c r="A30" s="116"/>
      <c r="B30" s="174" t="s">
        <v>426</v>
      </c>
      <c r="C30" s="108">
        <v>0</v>
      </c>
      <c r="D30" s="108">
        <v>75000</v>
      </c>
      <c r="E30" s="123"/>
    </row>
    <row r="31" spans="1:5" ht="15" customHeight="1">
      <c r="A31" s="116">
        <v>7</v>
      </c>
      <c r="B31" s="174" t="s">
        <v>199</v>
      </c>
      <c r="C31" s="97">
        <v>6000</v>
      </c>
      <c r="D31" s="97">
        <v>6000</v>
      </c>
      <c r="E31" s="123"/>
    </row>
    <row r="32" spans="1:5" ht="15.75" customHeight="1">
      <c r="A32" s="116">
        <v>8</v>
      </c>
      <c r="B32" s="174" t="s">
        <v>200</v>
      </c>
      <c r="C32" s="108">
        <v>6150</v>
      </c>
      <c r="D32" s="108">
        <v>6150</v>
      </c>
      <c r="E32" s="123"/>
    </row>
    <row r="33" spans="1:5" ht="16.5" customHeight="1">
      <c r="A33" s="116">
        <v>9</v>
      </c>
      <c r="B33" s="172" t="s">
        <v>231</v>
      </c>
      <c r="C33" s="108">
        <v>15000</v>
      </c>
      <c r="D33" s="108">
        <v>15000</v>
      </c>
      <c r="E33" s="123"/>
    </row>
    <row r="34" spans="1:5" ht="16.5" customHeight="1">
      <c r="A34" s="116">
        <v>10</v>
      </c>
      <c r="B34" s="172" t="s">
        <v>346</v>
      </c>
      <c r="C34" s="108">
        <v>51954</v>
      </c>
      <c r="D34" s="108">
        <v>34179</v>
      </c>
      <c r="E34" s="123"/>
    </row>
    <row r="35" spans="1:5" ht="16.5" customHeight="1">
      <c r="A35" s="116">
        <v>11</v>
      </c>
      <c r="B35" s="172" t="s">
        <v>201</v>
      </c>
      <c r="C35" s="108">
        <v>34734</v>
      </c>
      <c r="D35" s="108">
        <v>34734</v>
      </c>
      <c r="E35" s="123"/>
    </row>
    <row r="36" spans="1:5" ht="31.5" customHeight="1">
      <c r="A36" s="116">
        <v>12</v>
      </c>
      <c r="B36" s="172" t="s">
        <v>246</v>
      </c>
      <c r="C36" s="108">
        <v>788393</v>
      </c>
      <c r="D36" s="108">
        <v>788393</v>
      </c>
      <c r="E36" s="123"/>
    </row>
    <row r="37" spans="1:5" ht="16.5" customHeight="1">
      <c r="A37" s="116">
        <v>13</v>
      </c>
      <c r="B37" s="172" t="s">
        <v>216</v>
      </c>
      <c r="C37" s="108">
        <v>15000</v>
      </c>
      <c r="D37" s="108">
        <v>15000</v>
      </c>
      <c r="E37" s="123"/>
    </row>
    <row r="38" spans="1:5" ht="16.5" customHeight="1">
      <c r="A38" s="116">
        <v>14</v>
      </c>
      <c r="B38" s="172" t="s">
        <v>207</v>
      </c>
      <c r="C38" s="108">
        <v>5000</v>
      </c>
      <c r="D38" s="108">
        <v>5000</v>
      </c>
      <c r="E38" s="123"/>
    </row>
    <row r="39" spans="1:5" ht="30" customHeight="1">
      <c r="A39" s="116">
        <v>15</v>
      </c>
      <c r="B39" s="172" t="s">
        <v>212</v>
      </c>
      <c r="C39" s="108">
        <v>215140</v>
      </c>
      <c r="D39" s="108">
        <v>232915</v>
      </c>
      <c r="E39" s="123"/>
    </row>
    <row r="40" spans="1:5" ht="16.5" customHeight="1">
      <c r="A40" s="461">
        <v>16</v>
      </c>
      <c r="B40" s="463" t="s">
        <v>244</v>
      </c>
      <c r="C40" s="443">
        <v>10000</v>
      </c>
      <c r="D40" s="443">
        <v>10000</v>
      </c>
      <c r="E40" s="123"/>
    </row>
    <row r="41" spans="1:5" ht="13.5" customHeight="1">
      <c r="A41" s="462"/>
      <c r="B41" s="464"/>
      <c r="C41" s="444"/>
      <c r="D41" s="444"/>
      <c r="E41" s="123"/>
    </row>
    <row r="42" spans="1:5" ht="19.5" customHeight="1">
      <c r="A42" s="116">
        <v>17</v>
      </c>
      <c r="B42" s="172" t="s">
        <v>211</v>
      </c>
      <c r="C42" s="108">
        <v>699925</v>
      </c>
      <c r="D42" s="108">
        <v>699925</v>
      </c>
      <c r="E42" s="123"/>
    </row>
    <row r="43" spans="1:5" ht="26.25" customHeight="1">
      <c r="A43" s="116">
        <v>18</v>
      </c>
      <c r="B43" s="172" t="s">
        <v>245</v>
      </c>
      <c r="C43" s="108">
        <v>1124660</v>
      </c>
      <c r="D43" s="108">
        <v>1124660</v>
      </c>
      <c r="E43" s="123"/>
    </row>
    <row r="44" spans="1:5" ht="26.25" customHeight="1">
      <c r="A44" s="116">
        <v>19</v>
      </c>
      <c r="B44" s="172" t="s">
        <v>209</v>
      </c>
      <c r="C44" s="108">
        <v>126482</v>
      </c>
      <c r="D44" s="108">
        <v>126482</v>
      </c>
      <c r="E44" s="123"/>
    </row>
    <row r="45" spans="1:5" ht="18.75" customHeight="1">
      <c r="A45" s="116">
        <v>20</v>
      </c>
      <c r="B45" s="172" t="s">
        <v>213</v>
      </c>
      <c r="C45" s="108">
        <v>45329</v>
      </c>
      <c r="D45" s="108">
        <v>45329</v>
      </c>
      <c r="E45" s="123"/>
    </row>
    <row r="46" spans="1:5" ht="15.75" customHeight="1">
      <c r="A46" s="116">
        <v>21</v>
      </c>
      <c r="B46" s="172" t="s">
        <v>224</v>
      </c>
      <c r="C46" s="108">
        <v>2500</v>
      </c>
      <c r="D46" s="108">
        <v>2500</v>
      </c>
      <c r="E46" s="123"/>
    </row>
    <row r="47" spans="1:5" ht="16.5" customHeight="1">
      <c r="A47" s="116">
        <v>22</v>
      </c>
      <c r="B47" s="172" t="s">
        <v>202</v>
      </c>
      <c r="C47" s="108">
        <v>1000</v>
      </c>
      <c r="D47" s="108">
        <v>1000</v>
      </c>
      <c r="E47" s="123"/>
    </row>
    <row r="48" spans="1:5" ht="16.5" customHeight="1">
      <c r="A48" s="116">
        <v>23</v>
      </c>
      <c r="B48" s="172" t="s">
        <v>282</v>
      </c>
      <c r="C48" s="108">
        <v>5000</v>
      </c>
      <c r="D48" s="108">
        <v>5000</v>
      </c>
      <c r="E48" s="123"/>
    </row>
    <row r="49" spans="1:5" ht="16.5" customHeight="1">
      <c r="A49" s="116">
        <v>24</v>
      </c>
      <c r="B49" s="172" t="s">
        <v>281</v>
      </c>
      <c r="C49" s="108">
        <v>10715</v>
      </c>
      <c r="D49" s="108">
        <v>10715</v>
      </c>
      <c r="E49" s="123"/>
    </row>
    <row r="50" spans="1:5" ht="15" customHeight="1">
      <c r="A50" s="116">
        <v>25</v>
      </c>
      <c r="B50" s="172" t="s">
        <v>149</v>
      </c>
      <c r="C50" s="108">
        <v>10000</v>
      </c>
      <c r="D50" s="108">
        <v>82</v>
      </c>
      <c r="E50" s="123"/>
    </row>
    <row r="51" spans="1:5" ht="15" customHeight="1">
      <c r="A51" s="328">
        <v>26</v>
      </c>
      <c r="B51" s="172" t="s">
        <v>344</v>
      </c>
      <c r="C51" s="108">
        <v>18050</v>
      </c>
      <c r="D51" s="108">
        <v>18050</v>
      </c>
      <c r="E51" s="123"/>
    </row>
    <row r="52" spans="1:5" ht="15" customHeight="1">
      <c r="A52" s="328">
        <v>27</v>
      </c>
      <c r="B52" s="172" t="s">
        <v>345</v>
      </c>
      <c r="C52" s="108">
        <v>19050</v>
      </c>
      <c r="D52" s="108">
        <v>19050</v>
      </c>
      <c r="E52" s="123"/>
    </row>
    <row r="53" spans="1:5" ht="15" customHeight="1">
      <c r="A53" s="328">
        <v>28</v>
      </c>
      <c r="B53" s="172" t="s">
        <v>350</v>
      </c>
      <c r="C53" s="108">
        <v>3724</v>
      </c>
      <c r="D53" s="108">
        <v>3724</v>
      </c>
      <c r="E53" s="123"/>
    </row>
    <row r="54" spans="1:5" ht="15" customHeight="1">
      <c r="A54" s="328">
        <v>29</v>
      </c>
      <c r="B54" s="172" t="s">
        <v>354</v>
      </c>
      <c r="C54" s="108">
        <v>7500</v>
      </c>
      <c r="D54" s="108">
        <v>7500</v>
      </c>
      <c r="E54" s="123"/>
    </row>
    <row r="55" spans="1:5" ht="15" customHeight="1">
      <c r="A55" s="328">
        <v>30</v>
      </c>
      <c r="B55" s="172" t="s">
        <v>355</v>
      </c>
      <c r="C55" s="108">
        <v>0</v>
      </c>
      <c r="D55" s="108">
        <v>0</v>
      </c>
      <c r="E55" s="123"/>
    </row>
    <row r="56" spans="1:5" ht="15" customHeight="1">
      <c r="A56" s="116">
        <v>31</v>
      </c>
      <c r="B56" s="281" t="s">
        <v>356</v>
      </c>
      <c r="C56" s="108">
        <v>15120</v>
      </c>
      <c r="D56" s="108">
        <v>15120</v>
      </c>
      <c r="E56" s="123"/>
    </row>
    <row r="57" spans="1:5" ht="15" customHeight="1">
      <c r="A57" s="116">
        <v>32</v>
      </c>
      <c r="B57" s="281" t="s">
        <v>357</v>
      </c>
      <c r="C57" s="108">
        <v>825</v>
      </c>
      <c r="D57" s="108">
        <v>825</v>
      </c>
      <c r="E57" s="123"/>
    </row>
    <row r="58" spans="1:5" ht="15" customHeight="1">
      <c r="A58" s="116">
        <v>33</v>
      </c>
      <c r="B58" s="281" t="s">
        <v>371</v>
      </c>
      <c r="C58" s="108">
        <v>10000</v>
      </c>
      <c r="D58" s="108">
        <v>10000</v>
      </c>
      <c r="E58" s="123"/>
    </row>
    <row r="59" spans="1:5" ht="15" customHeight="1">
      <c r="A59" s="116">
        <v>34</v>
      </c>
      <c r="B59" s="281" t="s">
        <v>376</v>
      </c>
      <c r="C59" s="108">
        <v>4400</v>
      </c>
      <c r="D59" s="108">
        <v>4400</v>
      </c>
      <c r="E59" s="123"/>
    </row>
    <row r="60" spans="1:5" ht="15" customHeight="1">
      <c r="A60" s="116">
        <v>35</v>
      </c>
      <c r="B60" s="281" t="s">
        <v>369</v>
      </c>
      <c r="C60" s="108">
        <v>2160</v>
      </c>
      <c r="D60" s="108">
        <v>2160</v>
      </c>
      <c r="E60" s="123"/>
    </row>
    <row r="61" spans="1:5" ht="15" customHeight="1">
      <c r="A61" s="116">
        <v>36</v>
      </c>
      <c r="B61" s="281" t="s">
        <v>384</v>
      </c>
      <c r="C61" s="108">
        <v>3176</v>
      </c>
      <c r="D61" s="108">
        <v>3176</v>
      </c>
      <c r="E61" s="123"/>
    </row>
    <row r="62" spans="1:5" ht="15" customHeight="1">
      <c r="A62" s="116">
        <v>37</v>
      </c>
      <c r="B62" s="281" t="s">
        <v>422</v>
      </c>
      <c r="C62" s="108">
        <v>0</v>
      </c>
      <c r="D62" s="108">
        <v>4000</v>
      </c>
      <c r="E62" s="123"/>
    </row>
    <row r="63" spans="1:5" ht="15" customHeight="1">
      <c r="A63" s="116">
        <v>38</v>
      </c>
      <c r="B63" s="281" t="s">
        <v>423</v>
      </c>
      <c r="C63" s="108">
        <v>0</v>
      </c>
      <c r="D63" s="108">
        <v>3500</v>
      </c>
      <c r="E63" s="123"/>
    </row>
    <row r="64" spans="1:5" ht="15" customHeight="1">
      <c r="A64" s="116">
        <v>39</v>
      </c>
      <c r="B64" s="174" t="s">
        <v>404</v>
      </c>
      <c r="C64" s="108">
        <v>0</v>
      </c>
      <c r="D64" s="108">
        <v>181471</v>
      </c>
      <c r="E64" s="123"/>
    </row>
    <row r="65" spans="1:5" ht="15" customHeight="1">
      <c r="A65" s="116">
        <v>40</v>
      </c>
      <c r="B65" s="174" t="s">
        <v>405</v>
      </c>
      <c r="C65" s="108">
        <v>0</v>
      </c>
      <c r="D65" s="108">
        <v>181480</v>
      </c>
      <c r="E65" s="123"/>
    </row>
    <row r="66" spans="1:4" ht="15" customHeight="1">
      <c r="A66" s="459" t="s">
        <v>69</v>
      </c>
      <c r="B66" s="460"/>
      <c r="C66" s="120">
        <f>SUM(C10:C65)</f>
        <v>5032327</v>
      </c>
      <c r="D66" s="120">
        <f>SUM(D10:D65)</f>
        <v>5517517</v>
      </c>
    </row>
    <row r="67" spans="1:4" ht="6" customHeight="1">
      <c r="A67" s="451"/>
      <c r="B67" s="452"/>
      <c r="C67" s="453"/>
      <c r="D67" s="325"/>
    </row>
    <row r="68" spans="1:4" ht="17.25" customHeight="1">
      <c r="A68" s="454" t="s">
        <v>70</v>
      </c>
      <c r="B68" s="455"/>
      <c r="C68" s="456"/>
      <c r="D68" s="326"/>
    </row>
    <row r="69" spans="1:4" ht="15" customHeight="1">
      <c r="A69" s="116">
        <v>41</v>
      </c>
      <c r="B69" s="119" t="s">
        <v>144</v>
      </c>
      <c r="C69" s="108">
        <v>8000</v>
      </c>
      <c r="D69" s="108">
        <v>8000</v>
      </c>
    </row>
    <row r="70" spans="1:4" ht="15" customHeight="1">
      <c r="A70" s="116">
        <v>42</v>
      </c>
      <c r="B70" s="194" t="s">
        <v>205</v>
      </c>
      <c r="C70" s="108">
        <v>5000</v>
      </c>
      <c r="D70" s="108">
        <v>5000</v>
      </c>
    </row>
    <row r="71" spans="1:4" ht="15" customHeight="1">
      <c r="A71" s="116">
        <v>43</v>
      </c>
      <c r="B71" s="194" t="s">
        <v>204</v>
      </c>
      <c r="C71" s="108">
        <v>16478</v>
      </c>
      <c r="D71" s="108">
        <v>16478</v>
      </c>
    </row>
    <row r="72" spans="1:4" ht="15" customHeight="1">
      <c r="A72" s="116">
        <v>44</v>
      </c>
      <c r="B72" s="194" t="s">
        <v>145</v>
      </c>
      <c r="C72" s="108">
        <v>3800</v>
      </c>
      <c r="D72" s="108">
        <v>3800</v>
      </c>
    </row>
    <row r="73" spans="1:4" ht="15" customHeight="1">
      <c r="A73" s="116">
        <v>45</v>
      </c>
      <c r="B73" s="194" t="s">
        <v>174</v>
      </c>
      <c r="C73" s="97">
        <v>15198</v>
      </c>
      <c r="D73" s="97">
        <v>15198</v>
      </c>
    </row>
    <row r="74" spans="1:4" ht="15" customHeight="1">
      <c r="A74" s="116">
        <v>46</v>
      </c>
      <c r="B74" s="194" t="s">
        <v>203</v>
      </c>
      <c r="C74" s="108">
        <v>3800</v>
      </c>
      <c r="D74" s="108">
        <v>3800</v>
      </c>
    </row>
    <row r="75" spans="1:4" ht="15" customHeight="1">
      <c r="A75" s="116">
        <v>47</v>
      </c>
      <c r="B75" s="194" t="s">
        <v>206</v>
      </c>
      <c r="C75" s="108">
        <v>24400</v>
      </c>
      <c r="D75" s="108">
        <v>24400</v>
      </c>
    </row>
    <row r="76" spans="1:4" ht="15" customHeight="1">
      <c r="A76" s="116">
        <v>48</v>
      </c>
      <c r="B76" s="194" t="s">
        <v>232</v>
      </c>
      <c r="C76" s="108">
        <v>40400</v>
      </c>
      <c r="D76" s="108">
        <v>40400</v>
      </c>
    </row>
    <row r="77" spans="1:4" ht="15" customHeight="1">
      <c r="A77" s="116">
        <v>49</v>
      </c>
      <c r="B77" s="344" t="s">
        <v>351</v>
      </c>
      <c r="C77" s="108">
        <v>15000</v>
      </c>
      <c r="D77" s="108">
        <v>15000</v>
      </c>
    </row>
    <row r="78" spans="1:4" ht="15" customHeight="1">
      <c r="A78" s="116">
        <v>50</v>
      </c>
      <c r="B78" s="344" t="s">
        <v>352</v>
      </c>
      <c r="C78" s="108">
        <v>7651</v>
      </c>
      <c r="D78" s="108">
        <v>7651</v>
      </c>
    </row>
    <row r="79" spans="1:4" ht="15" customHeight="1">
      <c r="A79" s="116">
        <v>51</v>
      </c>
      <c r="B79" s="344" t="s">
        <v>353</v>
      </c>
      <c r="C79" s="108">
        <v>11241</v>
      </c>
      <c r="D79" s="108">
        <v>11241</v>
      </c>
    </row>
    <row r="80" spans="1:4" ht="14.25" customHeight="1">
      <c r="A80" s="457" t="s">
        <v>69</v>
      </c>
      <c r="B80" s="458"/>
      <c r="C80" s="120">
        <f>SUM(C69:C79)</f>
        <v>150968</v>
      </c>
      <c r="D80" s="120">
        <f>SUM(D69:D79)</f>
        <v>150968</v>
      </c>
    </row>
    <row r="81" spans="1:5" s="122" customFormat="1" ht="24" customHeight="1">
      <c r="A81" s="445" t="s">
        <v>71</v>
      </c>
      <c r="B81" s="446"/>
      <c r="C81" s="121">
        <f>SUM(C66,C80)</f>
        <v>5183295</v>
      </c>
      <c r="D81" s="121">
        <f>SUM(D66,D80)</f>
        <v>5668485</v>
      </c>
      <c r="E81" s="171"/>
    </row>
    <row r="84" ht="12.75">
      <c r="B84" s="168"/>
    </row>
    <row r="85" ht="12.75">
      <c r="B85" s="168"/>
    </row>
  </sheetData>
  <sheetProtection/>
  <mergeCells count="13">
    <mergeCell ref="B40:B41"/>
    <mergeCell ref="A9:B9"/>
    <mergeCell ref="C40:C41"/>
    <mergeCell ref="A1:D1"/>
    <mergeCell ref="D6:D7"/>
    <mergeCell ref="D40:D41"/>
    <mergeCell ref="A81:B81"/>
    <mergeCell ref="A6:B8"/>
    <mergeCell ref="A67:C67"/>
    <mergeCell ref="A68:C68"/>
    <mergeCell ref="A80:B80"/>
    <mergeCell ref="A66:B66"/>
    <mergeCell ref="A40:A41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2017-11-24T10:35:11Z</cp:lastPrinted>
  <dcterms:created xsi:type="dcterms:W3CDTF">2014-01-23T10:46:39Z</dcterms:created>
  <dcterms:modified xsi:type="dcterms:W3CDTF">2017-12-04T07:47:41Z</dcterms:modified>
  <cp:category/>
  <cp:version/>
  <cp:contentType/>
  <cp:contentStatus/>
</cp:coreProperties>
</file>