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8-2016-09-29-kv-mód-3\kv-rendelethez\"/>
    </mc:Choice>
  </mc:AlternateContent>
  <bookViews>
    <workbookView xWindow="0" yWindow="0" windowWidth="19200" windowHeight="12885"/>
  </bookViews>
  <sheets>
    <sheet name="hivatal" sheetId="1" r:id="rId1"/>
  </sheets>
  <definedNames>
    <definedName name="_xlnm.Print_Titles" localSheetId="0">hivatal!$2:$7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C56" i="1"/>
  <c r="D55" i="1"/>
  <c r="C55" i="1"/>
  <c r="E54" i="1"/>
  <c r="D54" i="1"/>
  <c r="C54" i="1"/>
  <c r="E53" i="1"/>
  <c r="D53" i="1" s="1"/>
  <c r="D52" i="1" s="1"/>
  <c r="C53" i="1"/>
  <c r="H52" i="1"/>
  <c r="G52" i="1"/>
  <c r="F52" i="1"/>
  <c r="E52" i="1"/>
  <c r="C52" i="1"/>
  <c r="C57" i="1" s="1"/>
  <c r="D51" i="1"/>
  <c r="C51" i="1"/>
  <c r="D50" i="1"/>
  <c r="C50" i="1"/>
  <c r="E49" i="1"/>
  <c r="D49" i="1"/>
  <c r="F48" i="1"/>
  <c r="E48" i="1"/>
  <c r="D48" i="1" s="1"/>
  <c r="F47" i="1"/>
  <c r="E47" i="1" s="1"/>
  <c r="H46" i="1"/>
  <c r="H57" i="1" s="1"/>
  <c r="G46" i="1"/>
  <c r="G57" i="1" s="1"/>
  <c r="C46" i="1"/>
  <c r="F41" i="1"/>
  <c r="E41" i="1"/>
  <c r="D41" i="1" s="1"/>
  <c r="D40" i="1"/>
  <c r="D38" i="1" s="1"/>
  <c r="C40" i="1"/>
  <c r="C39" i="1"/>
  <c r="H38" i="1"/>
  <c r="G38" i="1"/>
  <c r="F38" i="1"/>
  <c r="E38" i="1"/>
  <c r="C38" i="1"/>
  <c r="C34" i="1"/>
  <c r="H31" i="1"/>
  <c r="G31" i="1"/>
  <c r="F31" i="1"/>
  <c r="E31" i="1"/>
  <c r="D31" i="1"/>
  <c r="C31" i="1"/>
  <c r="H27" i="1"/>
  <c r="G27" i="1"/>
  <c r="F27" i="1"/>
  <c r="E27" i="1"/>
  <c r="D27" i="1"/>
  <c r="C27" i="1"/>
  <c r="D26" i="1"/>
  <c r="C26" i="1"/>
  <c r="C25" i="1"/>
  <c r="D24" i="1"/>
  <c r="C23" i="1"/>
  <c r="C21" i="1" s="1"/>
  <c r="C22" i="1"/>
  <c r="H21" i="1"/>
  <c r="G21" i="1"/>
  <c r="F21" i="1"/>
  <c r="E21" i="1"/>
  <c r="D21" i="1"/>
  <c r="D20" i="1"/>
  <c r="D9" i="1" s="1"/>
  <c r="D37" i="1" s="1"/>
  <c r="C20" i="1"/>
  <c r="C19" i="1"/>
  <c r="C18" i="1"/>
  <c r="C17" i="1"/>
  <c r="C16" i="1"/>
  <c r="C15" i="1"/>
  <c r="E14" i="1"/>
  <c r="C14" i="1"/>
  <c r="C13" i="1"/>
  <c r="C12" i="1"/>
  <c r="C11" i="1"/>
  <c r="C10" i="1"/>
  <c r="H9" i="1"/>
  <c r="H37" i="1" s="1"/>
  <c r="H42" i="1" s="1"/>
  <c r="G9" i="1"/>
  <c r="G37" i="1" s="1"/>
  <c r="G42" i="1" s="1"/>
  <c r="F9" i="1"/>
  <c r="F37" i="1" s="1"/>
  <c r="E9" i="1"/>
  <c r="E37" i="1" s="1"/>
  <c r="E42" i="1" s="1"/>
  <c r="D42" i="1" s="1"/>
  <c r="C9" i="1"/>
  <c r="C37" i="1" s="1"/>
  <c r="C42" i="1" s="1"/>
  <c r="D47" i="1" l="1"/>
  <c r="D46" i="1" s="1"/>
  <c r="D57" i="1" s="1"/>
  <c r="E46" i="1"/>
  <c r="E57" i="1" s="1"/>
  <c r="F42" i="1"/>
  <c r="F46" i="1"/>
  <c r="F57" i="1" s="1"/>
</calcChain>
</file>

<file path=xl/sharedStrings.xml><?xml version="1.0" encoding="utf-8"?>
<sst xmlns="http://schemas.openxmlformats.org/spreadsheetml/2006/main" count="119" uniqueCount="106">
  <si>
    <t>Költségvetési szerv megnevezése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</si>
  <si>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</si>
  <si>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</si>
  <si>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</si>
  <si>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</si>
  <si>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</si>
  <si>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</si>
  <si>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</si>
  <si>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</si>
  <si>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</si>
  <si>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Módosított előirányzat</t>
  </si>
  <si>
    <t>Kötelező feladatok</t>
  </si>
  <si>
    <t xml:space="preserve">Módosítás 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</si>
  <si>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</si>
  <si>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</si>
  <si>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</si>
  <si>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</si>
  <si>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</si>
  <si>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</si>
  <si>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</si>
  <si>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</si>
  <si>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</si>
  <si>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</si>
  <si>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</si>
  <si>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</si>
  <si>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</si>
  <si>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</si>
  <si>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</si>
  <si>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</si>
  <si>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</si>
  <si>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</si>
  <si>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</si>
  <si>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</si>
  <si>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</si>
  <si>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</si>
  <si>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</si>
  <si>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</si>
  <si>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</si>
  <si>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</si>
  <si>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</si>
  <si>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</si>
  <si>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</si>
  <si>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</si>
  <si>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</si>
  <si>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</si>
  <si>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</si>
  <si>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</si>
  <si>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</si>
  <si>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</si>
  <si>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</si>
  <si>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</si>
  <si>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</si>
  <si>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</si>
  <si>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</si>
  <si>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</si>
  <si>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</si>
  <si>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</si>
  <si>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</si>
  <si>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</si>
  <si>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</si>
  <si>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</si>
  <si>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</si>
  <si>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</si>
  <si>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</si>
  <si>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</si>
  <si>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</si>
  <si>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</si>
  <si>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</si>
  <si>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</si>
  <si>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</si>
  <si>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</si>
  <si>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</si>
  <si>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</si>
  <si>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</si>
  <si>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</si>
  <si>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</si>
  <si>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</si>
  <si>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</si>
  <si>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</si>
  <si>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</si>
  <si>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</si>
  <si>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</si>
  <si>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</si>
  <si>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</si>
  <si>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</si>
  <si>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</si>
  <si>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</si>
  <si>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</si>
  <si>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</si>
  <si>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</si>
  <si>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</si>
  <si>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</si>
  <si>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</si>
  <si>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</si>
  <si>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</si>
  <si>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</si>
  <si>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</si>
  <si>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</si>
  <si>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</si>
  <si>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</si>
  <si>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</si>
  <si>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</si>
  <si>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</si>
  <si>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</si>
  <si>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</si>
  <si>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5.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</si>
</sst>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7" x14ac:knownFonts="1">
    <font>
      <sz val="10"/>
      <name val="Times New Roman CE"/>
      <charset val="238"/>
    </font>
    <font>
      <sz val="10"/>
      <color theme="1"/>
      <name val="Times New Roman CE"/>
      <charset val="238"/>
    </font>
    <font>
      <sz val="12"/>
      <color theme="1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color theme="1"/>
      <name val="Times New Roman CE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rgb="FFFF0000"/>
      <name val="Times New Roman CE"/>
      <charset val="238"/>
    </font>
    <font>
      <sz val="11"/>
      <color rgb="FFFF0000"/>
      <name val="Times New Roman CE"/>
      <charset val="238"/>
    </font>
    <font>
      <b/>
      <sz val="8"/>
      <color theme="1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33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Font="1" applyAlignment="1" applyProtection="1">
      <alignment horizontal="right" vertical="top"/>
    </xf>
    <xf numFmtId="164" fontId="6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left" vertical="center" wrapText="1" indent="1"/>
    </xf>
    <xf numFmtId="3" fontId="12" fillId="0" borderId="15" xfId="0" applyNumberFormat="1" applyFont="1" applyFill="1" applyBorder="1" applyAlignment="1" applyProtection="1">
      <alignment horizontal="right" vertical="center" wrapText="1" indent="1"/>
    </xf>
    <xf numFmtId="3" fontId="12" fillId="0" borderId="16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20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3" fontId="17" fillId="0" borderId="12" xfId="1" applyNumberFormat="1" applyFont="1" applyFill="1" applyBorder="1" applyAlignment="1" applyProtection="1">
      <alignment horizontal="right" vertical="center" wrapText="1" indent="1"/>
    </xf>
    <xf numFmtId="3" fontId="17" fillId="0" borderId="3" xfId="1" applyNumberFormat="1" applyFont="1" applyFill="1" applyBorder="1" applyAlignment="1" applyProtection="1">
      <alignment horizontal="right" vertical="center" wrapText="1" indent="1"/>
    </xf>
    <xf numFmtId="3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1" xfId="0" applyNumberFormat="1" applyFont="1" applyFill="1" applyBorder="1" applyAlignment="1" applyProtection="1">
      <alignment horizontal="center"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3" fontId="17" fillId="0" borderId="22" xfId="1" applyNumberFormat="1" applyFont="1" applyFill="1" applyBorder="1" applyAlignment="1" applyProtection="1">
      <alignment horizontal="right" vertical="center" wrapText="1" indent="1"/>
    </xf>
    <xf numFmtId="3" fontId="17" fillId="0" borderId="23" xfId="1" applyNumberFormat="1" applyFont="1" applyFill="1" applyBorder="1" applyAlignment="1" applyProtection="1">
      <alignment horizontal="right" vertical="center" wrapText="1" indent="1"/>
    </xf>
    <xf numFmtId="3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5" xfId="1" applyFont="1" applyFill="1" applyBorder="1" applyAlignment="1" applyProtection="1">
      <alignment horizontal="left" vertical="center" wrapText="1" indent="1"/>
    </xf>
    <xf numFmtId="3" fontId="17" fillId="0" borderId="26" xfId="1" applyNumberFormat="1" applyFont="1" applyFill="1" applyBorder="1" applyAlignment="1" applyProtection="1">
      <alignment horizontal="right" vertical="center" wrapText="1" indent="1"/>
    </xf>
    <xf numFmtId="3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3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1" applyFont="1" applyFill="1" applyBorder="1" applyAlignment="1" applyProtection="1">
      <alignment horizontal="left" vertical="center" wrapText="1" indent="1"/>
    </xf>
    <xf numFmtId="3" fontId="17" fillId="0" borderId="30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3" fontId="15" fillId="0" borderId="30" xfId="1" applyNumberFormat="1" applyFont="1" applyFill="1" applyBorder="1" applyAlignment="1" applyProtection="1">
      <alignment horizontal="right" vertical="center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3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center" wrapText="1" indent="1"/>
    </xf>
    <xf numFmtId="3" fontId="12" fillId="0" borderId="15" xfId="1" applyNumberFormat="1" applyFont="1" applyFill="1" applyBorder="1" applyAlignment="1" applyProtection="1">
      <alignment horizontal="right" vertical="center" wrapText="1" indent="1"/>
    </xf>
    <xf numFmtId="3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31" xfId="0" applyNumberFormat="1" applyFont="1" applyFill="1" applyBorder="1" applyAlignment="1" applyProtection="1">
      <alignment horizontal="center" vertical="center" wrapText="1"/>
    </xf>
    <xf numFmtId="0" fontId="15" fillId="0" borderId="29" xfId="1" applyFont="1" applyFill="1" applyBorder="1" applyAlignment="1" applyProtection="1">
      <alignment horizontal="left" vertical="center" wrapText="1" indent="1"/>
    </xf>
    <xf numFmtId="3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6" xfId="1" applyNumberFormat="1" applyFont="1" applyFill="1" applyBorder="1" applyAlignment="1" applyProtection="1">
      <alignment horizontal="right" vertical="center" wrapText="1" indent="1"/>
    </xf>
    <xf numFmtId="3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3" xfId="1" quotePrefix="1" applyFont="1" applyFill="1" applyBorder="1" applyAlignment="1" applyProtection="1">
      <alignment horizontal="left" vertical="center" wrapText="1" indent="1"/>
    </xf>
    <xf numFmtId="3" fontId="15" fillId="0" borderId="6" xfId="1" quotePrefix="1" applyNumberFormat="1" applyFont="1" applyFill="1" applyBorder="1" applyAlignment="1" applyProtection="1">
      <alignment horizontal="right" vertical="center" wrapText="1" indent="1"/>
    </xf>
    <xf numFmtId="3" fontId="15" fillId="0" borderId="34" xfId="1" quotePrefix="1" applyNumberFormat="1" applyFont="1" applyFill="1" applyBorder="1" applyAlignment="1" applyProtection="1">
      <alignment horizontal="right" vertical="center" wrapText="1" indent="1"/>
    </xf>
    <xf numFmtId="3" fontId="1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33" xfId="1" applyFont="1" applyFill="1" applyBorder="1" applyAlignment="1" applyProtection="1">
      <alignment horizontal="left" vertical="center" wrapText="1" indent="1"/>
    </xf>
    <xf numFmtId="3" fontId="15" fillId="0" borderId="36" xfId="1" applyNumberFormat="1" applyFont="1" applyFill="1" applyBorder="1" applyAlignment="1" applyProtection="1">
      <alignment horizontal="right" vertical="center" wrapText="1" indent="1"/>
    </xf>
    <xf numFmtId="3" fontId="12" fillId="0" borderId="14" xfId="1" applyNumberFormat="1" applyFont="1" applyFill="1" applyBorder="1" applyAlignment="1" applyProtection="1">
      <alignment horizontal="right" vertical="center" wrapText="1" indent="1"/>
    </xf>
    <xf numFmtId="3" fontId="12" fillId="0" borderId="37" xfId="1" applyNumberFormat="1" applyFont="1" applyFill="1" applyBorder="1" applyAlignment="1" applyProtection="1">
      <alignment horizontal="right" vertical="center" wrapText="1" indent="1"/>
    </xf>
    <xf numFmtId="3" fontId="12" fillId="0" borderId="38" xfId="1" applyNumberFormat="1" applyFont="1" applyFill="1" applyBorder="1" applyAlignment="1" applyProtection="1">
      <alignment horizontal="right" vertical="center" wrapText="1" indent="1"/>
    </xf>
    <xf numFmtId="3" fontId="12" fillId="0" borderId="39" xfId="1" applyNumberFormat="1" applyFont="1" applyFill="1" applyBorder="1" applyAlignment="1" applyProtection="1">
      <alignment horizontal="right" vertical="center" wrapText="1" indent="1"/>
    </xf>
    <xf numFmtId="3" fontId="12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9" xfId="0" applyNumberFormat="1" applyFont="1" applyFill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left" vertical="center" wrapText="1" indent="1"/>
    </xf>
    <xf numFmtId="3" fontId="12" fillId="0" borderId="38" xfId="0" applyNumberFormat="1" applyFont="1" applyFill="1" applyBorder="1" applyAlignment="1" applyProtection="1">
      <alignment horizontal="right" vertical="center" wrapText="1" indent="1"/>
    </xf>
    <xf numFmtId="0" fontId="22" fillId="0" borderId="37" xfId="0" applyFont="1" applyBorder="1" applyAlignment="1" applyProtection="1">
      <alignment horizontal="left" wrapText="1" indent="1"/>
    </xf>
    <xf numFmtId="3" fontId="22" fillId="0" borderId="38" xfId="0" applyNumberFormat="1" applyFont="1" applyBorder="1" applyAlignment="1" applyProtection="1">
      <alignment horizontal="right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11" fillId="0" borderId="39" xfId="0" applyNumberFormat="1" applyFont="1" applyFill="1" applyBorder="1" applyAlignment="1" applyProtection="1">
      <alignment horizontal="right" vertical="center" wrapText="1" indent="1"/>
    </xf>
    <xf numFmtId="3" fontId="19" fillId="0" borderId="0" xfId="0" applyNumberFormat="1" applyFont="1" applyFill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3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3" fontId="11" fillId="0" borderId="37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3" fontId="20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3" fontId="20" fillId="0" borderId="0" xfId="1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3" fontId="23" fillId="0" borderId="0" xfId="0" applyNumberFormat="1" applyFon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3" fontId="11" fillId="0" borderId="16" xfId="0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1" fillId="0" borderId="13" xfId="0" applyFont="1" applyFill="1" applyBorder="1" applyAlignment="1" applyProtection="1">
      <alignment horizontal="left" vertical="center"/>
    </xf>
    <xf numFmtId="0" fontId="11" fillId="0" borderId="40" xfId="0" applyFont="1" applyFill="1" applyBorder="1" applyAlignment="1" applyProtection="1">
      <alignment vertical="center" wrapText="1"/>
    </xf>
    <xf numFmtId="1" fontId="11" fillId="2" borderId="14" xfId="0" applyNumberFormat="1" applyFont="1" applyFill="1" applyBorder="1" applyAlignment="1" applyProtection="1">
      <alignment horizontal="right" vertical="center" wrapText="1" indent="1"/>
    </xf>
    <xf numFmtId="1" fontId="11" fillId="0" borderId="37" xfId="0" applyNumberFormat="1" applyFont="1" applyFill="1" applyBorder="1" applyAlignment="1" applyProtection="1">
      <alignment horizontal="right" vertical="center" wrapText="1" indent="1"/>
    </xf>
    <xf numFmtId="0" fontId="11" fillId="0" borderId="38" xfId="0" applyFont="1" applyFill="1" applyBorder="1" applyAlignment="1" applyProtection="1">
      <alignment vertical="center" wrapText="1"/>
    </xf>
    <xf numFmtId="0" fontId="11" fillId="0" borderId="39" xfId="0" applyFont="1" applyFill="1" applyBorder="1" applyAlignment="1" applyProtection="1">
      <alignment horizontal="right" vertical="center" wrapText="1" indent="1"/>
    </xf>
    <xf numFmtId="0" fontId="11" fillId="0" borderId="39" xfId="0" applyFont="1" applyFill="1" applyBorder="1" applyAlignment="1" applyProtection="1">
      <alignment vertical="center" wrapText="1"/>
    </xf>
    <xf numFmtId="3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7" xfId="0" applyFont="1" applyFill="1" applyBorder="1" applyAlignment="1" applyProtection="1">
      <alignment vertical="center" wrapText="1"/>
    </xf>
    <xf numFmtId="3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60"/>
  <sheetViews>
    <sheetView showZeros="0" tabSelected="1" zoomScaleNormal="100" workbookViewId="0">
      <pane ySplit="6" topLeftCell="A29" activePane="bottomLeft" state="frozen"/>
      <selection activeCell="I31" sqref="I31"/>
      <selection pane="bottomLeft" activeCell="I60" sqref="I60"/>
    </sheetView>
  </sheetViews>
  <sheetFormatPr defaultRowHeight="12.75" x14ac:dyDescent="0.2"/>
  <cols>
    <col min="1" max="1" width="13" style="132" customWidth="1"/>
    <col min="2" max="2" width="61" style="4" customWidth="1"/>
    <col min="3" max="4" width="17.1640625" style="4" customWidth="1"/>
    <col min="5" max="7" width="16.83203125" style="4" customWidth="1"/>
    <col min="8" max="8" width="17.1640625" style="4" customWidth="1"/>
    <col min="9" max="9" width="5.1640625" style="4" customWidth="1"/>
    <col min="10" max="16384" width="9.33203125" style="4"/>
  </cols>
  <sheetData>
    <row r="1" spans="1:9" x14ac:dyDescent="0.2">
      <c r="A1" s="1"/>
      <c r="B1" s="2"/>
      <c r="C1" s="2"/>
      <c r="D1" s="2"/>
      <c r="E1" s="2"/>
      <c r="F1" s="3"/>
      <c r="G1" s="3"/>
      <c r="H1" s="3"/>
    </row>
    <row r="2" spans="1:9" s="10" customFormat="1" ht="21" customHeight="1" thickBot="1" x14ac:dyDescent="0.25">
      <c r="A2" s="5"/>
      <c r="B2" s="6"/>
      <c r="C2" s="6"/>
      <c r="D2" s="6"/>
      <c r="E2" s="6"/>
      <c r="F2" s="7"/>
      <c r="G2" s="8"/>
      <c r="H2" s="9" t="s">
        <v>105</v>
      </c>
    </row>
    <row r="3" spans="1:9" s="15" customFormat="1" ht="38.25" customHeight="1" x14ac:dyDescent="0.2">
      <c r="A3" s="11" t="s">
        <v>0</v>
      </c>
      <c r="B3" s="12" t="s">
        <v>1</v>
      </c>
      <c r="C3" s="13"/>
      <c r="D3" s="13"/>
      <c r="E3" s="13"/>
      <c r="F3" s="13"/>
      <c r="G3" s="13"/>
      <c r="H3" s="14" t="s">
        <v>2</v>
      </c>
    </row>
    <row r="4" spans="1:9" s="15" customFormat="1" ht="30" customHeight="1" thickBot="1" x14ac:dyDescent="0.25">
      <c r="A4" s="16" t="s">
        <v>3</v>
      </c>
      <c r="B4" s="17" t="s">
        <v>4</v>
      </c>
      <c r="C4" s="17"/>
      <c r="D4" s="18"/>
      <c r="E4" s="17"/>
      <c r="F4" s="17"/>
      <c r="G4" s="17"/>
      <c r="H4" s="19" t="s">
        <v>5</v>
      </c>
    </row>
    <row r="5" spans="1:9" s="22" customFormat="1" ht="15.95" customHeight="1" thickBot="1" x14ac:dyDescent="0.3">
      <c r="A5" s="20"/>
      <c r="B5" s="20"/>
      <c r="C5" s="20"/>
      <c r="D5" s="20"/>
      <c r="E5" s="20"/>
      <c r="F5" s="20"/>
      <c r="G5" s="20"/>
      <c r="H5" s="21" t="s">
        <v>6</v>
      </c>
    </row>
    <row r="6" spans="1:9" ht="24.75" thickBot="1" x14ac:dyDescent="0.25">
      <c r="A6" s="23" t="s">
        <v>7</v>
      </c>
      <c r="B6" s="24" t="s">
        <v>8</v>
      </c>
      <c r="C6" s="25" t="s">
        <v>9</v>
      </c>
      <c r="D6" s="26" t="s">
        <v>10</v>
      </c>
      <c r="E6" s="26" t="s">
        <v>11</v>
      </c>
      <c r="F6" s="26" t="s">
        <v>12</v>
      </c>
      <c r="G6" s="26" t="s">
        <v>13</v>
      </c>
      <c r="H6" s="25" t="s">
        <v>14</v>
      </c>
    </row>
    <row r="7" spans="1:9" s="31" customFormat="1" ht="12.95" customHeight="1" thickBot="1" x14ac:dyDescent="0.25">
      <c r="A7" s="27"/>
      <c r="B7" s="28" t="s">
        <v>15</v>
      </c>
      <c r="C7" s="29" t="s">
        <v>16</v>
      </c>
      <c r="D7" s="29" t="s">
        <v>17</v>
      </c>
      <c r="E7" s="29" t="s">
        <v>18</v>
      </c>
      <c r="F7" s="29" t="s">
        <v>19</v>
      </c>
      <c r="G7" s="29" t="s">
        <v>20</v>
      </c>
      <c r="H7" s="30" t="s">
        <v>21</v>
      </c>
    </row>
    <row r="8" spans="1:9" s="31" customFormat="1" ht="15.95" customHeight="1" thickBot="1" x14ac:dyDescent="0.25">
      <c r="A8" s="32"/>
      <c r="B8" s="33" t="s">
        <v>22</v>
      </c>
      <c r="C8" s="33"/>
      <c r="D8" s="33"/>
      <c r="E8" s="33"/>
      <c r="F8" s="33"/>
      <c r="G8" s="33"/>
      <c r="H8" s="34"/>
    </row>
    <row r="9" spans="1:9" s="39" customFormat="1" ht="12" customHeight="1" thickBot="1" x14ac:dyDescent="0.25">
      <c r="A9" s="27" t="s">
        <v>23</v>
      </c>
      <c r="B9" s="35" t="s">
        <v>24</v>
      </c>
      <c r="C9" s="36">
        <f t="shared" ref="C9:H9" si="0">SUM(C10:C20)</f>
        <v>62206</v>
      </c>
      <c r="D9" s="36">
        <f t="shared" si="0"/>
        <v>62206</v>
      </c>
      <c r="E9" s="36">
        <f t="shared" si="0"/>
        <v>16493</v>
      </c>
      <c r="F9" s="36">
        <f t="shared" si="0"/>
        <v>0</v>
      </c>
      <c r="G9" s="36">
        <f t="shared" si="0"/>
        <v>45713</v>
      </c>
      <c r="H9" s="37">
        <f t="shared" si="0"/>
        <v>0</v>
      </c>
      <c r="I9" s="38"/>
    </row>
    <row r="10" spans="1:9" s="39" customFormat="1" ht="12" customHeight="1" x14ac:dyDescent="0.2">
      <c r="A10" s="40" t="s">
        <v>25</v>
      </c>
      <c r="B10" s="41" t="s">
        <v>26</v>
      </c>
      <c r="C10" s="42">
        <f>+E10+G10+H10</f>
        <v>0</v>
      </c>
      <c r="D10" s="42">
        <v>0</v>
      </c>
      <c r="E10" s="43"/>
      <c r="F10" s="43"/>
      <c r="G10" s="43"/>
      <c r="H10" s="44"/>
      <c r="I10" s="38"/>
    </row>
    <row r="11" spans="1:9" s="39" customFormat="1" ht="12" customHeight="1" x14ac:dyDescent="0.2">
      <c r="A11" s="45" t="s">
        <v>27</v>
      </c>
      <c r="B11" s="46" t="s">
        <v>28</v>
      </c>
      <c r="C11" s="47">
        <f>+E11+G11+H11</f>
        <v>34947</v>
      </c>
      <c r="D11" s="47">
        <v>34947</v>
      </c>
      <c r="E11" s="48">
        <v>64</v>
      </c>
      <c r="F11" s="48"/>
      <c r="G11" s="48">
        <v>34883</v>
      </c>
      <c r="H11" s="49"/>
      <c r="I11" s="38"/>
    </row>
    <row r="12" spans="1:9" s="39" customFormat="1" ht="12" customHeight="1" x14ac:dyDescent="0.2">
      <c r="A12" s="45" t="s">
        <v>29</v>
      </c>
      <c r="B12" s="46" t="s">
        <v>30</v>
      </c>
      <c r="C12" s="47">
        <f t="shared" ref="C12:D20" si="1">+E12+G12+H12</f>
        <v>7061</v>
      </c>
      <c r="D12" s="47">
        <v>7061</v>
      </c>
      <c r="E12" s="48">
        <v>5649</v>
      </c>
      <c r="F12" s="48"/>
      <c r="G12" s="48">
        <v>1412</v>
      </c>
      <c r="H12" s="49"/>
      <c r="I12" s="38"/>
    </row>
    <row r="13" spans="1:9" s="39" customFormat="1" ht="12" customHeight="1" x14ac:dyDescent="0.2">
      <c r="A13" s="45" t="s">
        <v>31</v>
      </c>
      <c r="B13" s="46" t="s">
        <v>32</v>
      </c>
      <c r="C13" s="47">
        <f t="shared" si="1"/>
        <v>0</v>
      </c>
      <c r="D13" s="47">
        <v>0</v>
      </c>
      <c r="E13" s="48"/>
      <c r="F13" s="48"/>
      <c r="G13" s="48"/>
      <c r="H13" s="49"/>
      <c r="I13" s="38"/>
    </row>
    <row r="14" spans="1:9" s="39" customFormat="1" ht="12" customHeight="1" x14ac:dyDescent="0.2">
      <c r="A14" s="45" t="s">
        <v>33</v>
      </c>
      <c r="B14" s="46" t="s">
        <v>34</v>
      </c>
      <c r="C14" s="47">
        <f t="shared" si="1"/>
        <v>8488</v>
      </c>
      <c r="D14" s="47">
        <v>8488</v>
      </c>
      <c r="E14" s="48">
        <f>1253+745+6490</f>
        <v>8488</v>
      </c>
      <c r="F14" s="48"/>
      <c r="G14" s="48"/>
      <c r="H14" s="49"/>
      <c r="I14" s="38"/>
    </row>
    <row r="15" spans="1:9" s="39" customFormat="1" ht="12" customHeight="1" x14ac:dyDescent="0.2">
      <c r="A15" s="45" t="s">
        <v>35</v>
      </c>
      <c r="B15" s="46" t="s">
        <v>36</v>
      </c>
      <c r="C15" s="47">
        <f t="shared" si="1"/>
        <v>11710</v>
      </c>
      <c r="D15" s="47">
        <v>11710</v>
      </c>
      <c r="E15" s="48">
        <v>2292</v>
      </c>
      <c r="F15" s="48"/>
      <c r="G15" s="48">
        <v>9418</v>
      </c>
      <c r="H15" s="49"/>
      <c r="I15" s="38"/>
    </row>
    <row r="16" spans="1:9" s="39" customFormat="1" ht="12" customHeight="1" x14ac:dyDescent="0.2">
      <c r="A16" s="45" t="s">
        <v>37</v>
      </c>
      <c r="B16" s="50" t="s">
        <v>38</v>
      </c>
      <c r="C16" s="47">
        <f t="shared" si="1"/>
        <v>0</v>
      </c>
      <c r="D16" s="47">
        <v>0</v>
      </c>
      <c r="E16" s="47"/>
      <c r="F16" s="48"/>
      <c r="G16" s="48"/>
      <c r="H16" s="49"/>
      <c r="I16" s="38"/>
    </row>
    <row r="17" spans="1:9" s="39" customFormat="1" ht="12" customHeight="1" x14ac:dyDescent="0.2">
      <c r="A17" s="45" t="s">
        <v>39</v>
      </c>
      <c r="B17" s="46" t="s">
        <v>40</v>
      </c>
      <c r="C17" s="47">
        <f t="shared" si="1"/>
        <v>0</v>
      </c>
      <c r="D17" s="47">
        <v>0</v>
      </c>
      <c r="E17" s="51"/>
      <c r="F17" s="51"/>
      <c r="G17" s="51"/>
      <c r="H17" s="52"/>
      <c r="I17" s="38"/>
    </row>
    <row r="18" spans="1:9" s="54" customFormat="1" ht="12" customHeight="1" x14ac:dyDescent="0.2">
      <c r="A18" s="45" t="s">
        <v>41</v>
      </c>
      <c r="B18" s="46" t="s">
        <v>42</v>
      </c>
      <c r="C18" s="47">
        <f t="shared" si="1"/>
        <v>0</v>
      </c>
      <c r="D18" s="47">
        <v>0</v>
      </c>
      <c r="E18" s="48"/>
      <c r="F18" s="48"/>
      <c r="G18" s="48"/>
      <c r="H18" s="49"/>
      <c r="I18" s="53"/>
    </row>
    <row r="19" spans="1:9" s="54" customFormat="1" ht="12" customHeight="1" x14ac:dyDescent="0.2">
      <c r="A19" s="45" t="s">
        <v>43</v>
      </c>
      <c r="B19" s="46" t="s">
        <v>44</v>
      </c>
      <c r="C19" s="47">
        <f t="shared" si="1"/>
        <v>0</v>
      </c>
      <c r="D19" s="47">
        <v>0</v>
      </c>
      <c r="E19" s="47"/>
      <c r="F19" s="47"/>
      <c r="G19" s="47"/>
      <c r="H19" s="55"/>
      <c r="I19" s="53"/>
    </row>
    <row r="20" spans="1:9" s="54" customFormat="1" ht="12" customHeight="1" thickBot="1" x14ac:dyDescent="0.25">
      <c r="A20" s="45" t="s">
        <v>45</v>
      </c>
      <c r="B20" s="50" t="s">
        <v>46</v>
      </c>
      <c r="C20" s="47">
        <f t="shared" si="1"/>
        <v>0</v>
      </c>
      <c r="D20" s="47">
        <f t="shared" si="1"/>
        <v>0</v>
      </c>
      <c r="E20" s="51"/>
      <c r="F20" s="51"/>
      <c r="G20" s="51"/>
      <c r="H20" s="55"/>
      <c r="I20" s="53"/>
    </row>
    <row r="21" spans="1:9" s="39" customFormat="1" ht="21.75" customHeight="1" thickBot="1" x14ac:dyDescent="0.25">
      <c r="A21" s="27" t="s">
        <v>47</v>
      </c>
      <c r="B21" s="35" t="s">
        <v>48</v>
      </c>
      <c r="C21" s="37">
        <f t="shared" ref="C21:H21" si="2">SUM(C22:C24)</f>
        <v>0</v>
      </c>
      <c r="D21" s="37">
        <f t="shared" si="2"/>
        <v>863</v>
      </c>
      <c r="E21" s="37">
        <f t="shared" si="2"/>
        <v>863</v>
      </c>
      <c r="F21" s="37">
        <f t="shared" si="2"/>
        <v>863</v>
      </c>
      <c r="G21" s="37">
        <f t="shared" si="2"/>
        <v>0</v>
      </c>
      <c r="H21" s="37">
        <f t="shared" si="2"/>
        <v>0</v>
      </c>
      <c r="I21" s="38"/>
    </row>
    <row r="22" spans="1:9" s="54" customFormat="1" ht="12" customHeight="1" x14ac:dyDescent="0.2">
      <c r="A22" s="45" t="s">
        <v>49</v>
      </c>
      <c r="B22" s="56" t="s">
        <v>50</v>
      </c>
      <c r="C22" s="57">
        <f>+E22+H22+G22</f>
        <v>0</v>
      </c>
      <c r="D22" s="57">
        <v>0</v>
      </c>
      <c r="E22" s="57"/>
      <c r="F22" s="57"/>
      <c r="G22" s="57"/>
      <c r="H22" s="49"/>
      <c r="I22" s="53"/>
    </row>
    <row r="23" spans="1:9" s="54" customFormat="1" ht="12" customHeight="1" x14ac:dyDescent="0.2">
      <c r="A23" s="45" t="s">
        <v>51</v>
      </c>
      <c r="B23" s="46" t="s">
        <v>52</v>
      </c>
      <c r="C23" s="57">
        <f>+E23+H23+G23</f>
        <v>0</v>
      </c>
      <c r="D23" s="57">
        <v>0</v>
      </c>
      <c r="E23" s="57"/>
      <c r="F23" s="57"/>
      <c r="G23" s="57"/>
      <c r="H23" s="49"/>
      <c r="I23" s="53"/>
    </row>
    <row r="24" spans="1:9" s="63" customFormat="1" ht="12" customHeight="1" x14ac:dyDescent="0.2">
      <c r="A24" s="45" t="s">
        <v>53</v>
      </c>
      <c r="B24" s="58" t="s">
        <v>54</v>
      </c>
      <c r="C24" s="59"/>
      <c r="D24" s="59">
        <f>+E24+G24+H24</f>
        <v>863</v>
      </c>
      <c r="E24" s="60">
        <v>863</v>
      </c>
      <c r="F24" s="60">
        <v>863</v>
      </c>
      <c r="G24" s="60"/>
      <c r="H24" s="61"/>
      <c r="I24" s="62"/>
    </row>
    <row r="25" spans="1:9" s="54" customFormat="1" ht="12" customHeight="1" thickBot="1" x14ac:dyDescent="0.25">
      <c r="A25" s="45" t="s">
        <v>55</v>
      </c>
      <c r="B25" s="46" t="s">
        <v>56</v>
      </c>
      <c r="C25" s="57">
        <f>+E25+H25+G25</f>
        <v>0</v>
      </c>
      <c r="D25" s="57">
        <v>0</v>
      </c>
      <c r="E25" s="48"/>
      <c r="F25" s="48"/>
      <c r="G25" s="48"/>
      <c r="H25" s="49"/>
      <c r="I25" s="53"/>
    </row>
    <row r="26" spans="1:9" s="54" customFormat="1" ht="12" customHeight="1" thickBot="1" x14ac:dyDescent="0.25">
      <c r="A26" s="64" t="s">
        <v>57</v>
      </c>
      <c r="B26" s="65" t="s">
        <v>58</v>
      </c>
      <c r="C26" s="66">
        <f>+E26+G26+H26</f>
        <v>70</v>
      </c>
      <c r="D26" s="66">
        <f>+F26+H26+I26</f>
        <v>70</v>
      </c>
      <c r="E26" s="66"/>
      <c r="F26" s="66"/>
      <c r="G26" s="66"/>
      <c r="H26" s="67">
        <v>70</v>
      </c>
      <c r="I26" s="53"/>
    </row>
    <row r="27" spans="1:9" s="54" customFormat="1" ht="23.25" customHeight="1" thickBot="1" x14ac:dyDescent="0.25">
      <c r="A27" s="64" t="s">
        <v>59</v>
      </c>
      <c r="B27" s="65" t="s">
        <v>60</v>
      </c>
      <c r="C27" s="37">
        <f t="shared" ref="C27:H27" si="3">+C28+C29</f>
        <v>0</v>
      </c>
      <c r="D27" s="37">
        <f t="shared" si="3"/>
        <v>0</v>
      </c>
      <c r="E27" s="37">
        <f t="shared" si="3"/>
        <v>0</v>
      </c>
      <c r="F27" s="37">
        <f t="shared" si="3"/>
        <v>0</v>
      </c>
      <c r="G27" s="37">
        <f t="shared" si="3"/>
        <v>0</v>
      </c>
      <c r="H27" s="37">
        <f t="shared" si="3"/>
        <v>0</v>
      </c>
      <c r="I27" s="53"/>
    </row>
    <row r="28" spans="1:9" s="54" customFormat="1" ht="12" customHeight="1" x14ac:dyDescent="0.2">
      <c r="A28" s="68" t="s">
        <v>61</v>
      </c>
      <c r="B28" s="69" t="s">
        <v>52</v>
      </c>
      <c r="C28" s="59"/>
      <c r="D28" s="59"/>
      <c r="E28" s="59"/>
      <c r="F28" s="59"/>
      <c r="G28" s="59"/>
      <c r="H28" s="70"/>
      <c r="I28" s="53"/>
    </row>
    <row r="29" spans="1:9" s="54" customFormat="1" ht="12" customHeight="1" x14ac:dyDescent="0.2">
      <c r="A29" s="68" t="s">
        <v>62</v>
      </c>
      <c r="B29" s="58" t="s">
        <v>63</v>
      </c>
      <c r="C29" s="71"/>
      <c r="D29" s="71"/>
      <c r="E29" s="71"/>
      <c r="F29" s="71"/>
      <c r="G29" s="71"/>
      <c r="H29" s="72"/>
      <c r="I29" s="53"/>
    </row>
    <row r="30" spans="1:9" s="54" customFormat="1" ht="12" customHeight="1" thickBot="1" x14ac:dyDescent="0.25">
      <c r="A30" s="45" t="s">
        <v>64</v>
      </c>
      <c r="B30" s="73" t="s">
        <v>65</v>
      </c>
      <c r="C30" s="74"/>
      <c r="D30" s="74"/>
      <c r="E30" s="74"/>
      <c r="F30" s="75"/>
      <c r="G30" s="75"/>
      <c r="H30" s="76"/>
      <c r="I30" s="53"/>
    </row>
    <row r="31" spans="1:9" s="54" customFormat="1" ht="12" customHeight="1" thickBot="1" x14ac:dyDescent="0.25">
      <c r="A31" s="64" t="s">
        <v>66</v>
      </c>
      <c r="B31" s="65" t="s">
        <v>67</v>
      </c>
      <c r="C31" s="37">
        <f t="shared" ref="C31:H31" si="4">+C32+C33+C34</f>
        <v>350</v>
      </c>
      <c r="D31" s="37">
        <f t="shared" si="4"/>
        <v>350</v>
      </c>
      <c r="E31" s="37">
        <f t="shared" si="4"/>
        <v>350</v>
      </c>
      <c r="F31" s="37">
        <f t="shared" si="4"/>
        <v>0</v>
      </c>
      <c r="G31" s="37">
        <f t="shared" si="4"/>
        <v>0</v>
      </c>
      <c r="H31" s="37">
        <f t="shared" si="4"/>
        <v>0</v>
      </c>
      <c r="I31" s="53"/>
    </row>
    <row r="32" spans="1:9" s="54" customFormat="1" ht="12" customHeight="1" x14ac:dyDescent="0.2">
      <c r="A32" s="68" t="s">
        <v>68</v>
      </c>
      <c r="B32" s="69" t="s">
        <v>69</v>
      </c>
      <c r="C32" s="59"/>
      <c r="D32" s="59"/>
      <c r="E32" s="59"/>
      <c r="F32" s="59"/>
      <c r="G32" s="59"/>
      <c r="H32" s="70"/>
      <c r="I32" s="53"/>
    </row>
    <row r="33" spans="1:12" s="54" customFormat="1" ht="12" customHeight="1" x14ac:dyDescent="0.2">
      <c r="A33" s="68" t="s">
        <v>70</v>
      </c>
      <c r="B33" s="58" t="s">
        <v>71</v>
      </c>
      <c r="C33" s="77"/>
      <c r="D33" s="77"/>
      <c r="E33" s="77"/>
      <c r="F33" s="77"/>
      <c r="G33" s="77"/>
      <c r="H33" s="72"/>
      <c r="I33" s="53"/>
    </row>
    <row r="34" spans="1:12" s="54" customFormat="1" ht="12" customHeight="1" thickBot="1" x14ac:dyDescent="0.25">
      <c r="A34" s="45" t="s">
        <v>72</v>
      </c>
      <c r="B34" s="78" t="s">
        <v>73</v>
      </c>
      <c r="C34" s="79">
        <f>+E34</f>
        <v>350</v>
      </c>
      <c r="D34" s="79">
        <v>350</v>
      </c>
      <c r="E34" s="79">
        <v>350</v>
      </c>
      <c r="F34" s="79"/>
      <c r="G34" s="79"/>
      <c r="H34" s="76"/>
      <c r="I34" s="53"/>
    </row>
    <row r="35" spans="1:12" s="39" customFormat="1" ht="12" customHeight="1" thickBot="1" x14ac:dyDescent="0.25">
      <c r="A35" s="64" t="s">
        <v>74</v>
      </c>
      <c r="B35" s="65" t="s">
        <v>75</v>
      </c>
      <c r="C35" s="66"/>
      <c r="D35" s="66"/>
      <c r="E35" s="66"/>
      <c r="F35" s="66"/>
      <c r="G35" s="66"/>
      <c r="H35" s="67"/>
      <c r="I35" s="38"/>
    </row>
    <row r="36" spans="1:12" s="39" customFormat="1" ht="12" customHeight="1" thickBot="1" x14ac:dyDescent="0.25">
      <c r="A36" s="64" t="s">
        <v>76</v>
      </c>
      <c r="B36" s="65" t="s">
        <v>77</v>
      </c>
      <c r="C36" s="80"/>
      <c r="D36" s="81"/>
      <c r="E36" s="82"/>
      <c r="F36" s="83"/>
      <c r="G36" s="83"/>
      <c r="H36" s="84"/>
      <c r="I36" s="38"/>
    </row>
    <row r="37" spans="1:12" s="39" customFormat="1" ht="12" customHeight="1" thickBot="1" x14ac:dyDescent="0.25">
      <c r="A37" s="27" t="s">
        <v>78</v>
      </c>
      <c r="B37" s="65" t="s">
        <v>79</v>
      </c>
      <c r="C37" s="80">
        <f>C9+C21+C26+C27+C31+C35+C36</f>
        <v>62626</v>
      </c>
      <c r="D37" s="81">
        <f>D9+D21+D26+D27+D31+D35+D36</f>
        <v>63489</v>
      </c>
      <c r="E37" s="82">
        <f>E9+E21+E26+E27+E31+E35+E36</f>
        <v>17706</v>
      </c>
      <c r="F37" s="82">
        <f>F9+F21+F26+F27+F31+F35+F36</f>
        <v>863</v>
      </c>
      <c r="G37" s="82">
        <f>G9+G21+G26+G27+G31+G35+G36</f>
        <v>45713</v>
      </c>
      <c r="H37" s="85">
        <f>+H9+H21+H26+H27+H31+H35+H36</f>
        <v>70</v>
      </c>
      <c r="I37" s="86"/>
    </row>
    <row r="38" spans="1:12" s="39" customFormat="1" ht="12" customHeight="1" thickBot="1" x14ac:dyDescent="0.25">
      <c r="A38" s="87" t="s">
        <v>80</v>
      </c>
      <c r="B38" s="88" t="s">
        <v>81</v>
      </c>
      <c r="C38" s="82">
        <f>SUM(C39:C41)</f>
        <v>271292</v>
      </c>
      <c r="D38" s="82">
        <f>SUM(D39:D41)</f>
        <v>272605</v>
      </c>
      <c r="E38" s="82">
        <f>SUM(E39:E41)</f>
        <v>195235</v>
      </c>
      <c r="F38" s="82">
        <f>SUM(F39:F41)</f>
        <v>1313</v>
      </c>
      <c r="G38" s="82">
        <f>SUM(G39:G41)</f>
        <v>49774</v>
      </c>
      <c r="H38" s="89">
        <f>+H39+H40+H41</f>
        <v>27596</v>
      </c>
      <c r="I38" s="38"/>
    </row>
    <row r="39" spans="1:12" s="39" customFormat="1" ht="12" customHeight="1" x14ac:dyDescent="0.2">
      <c r="A39" s="68" t="s">
        <v>82</v>
      </c>
      <c r="B39" s="69" t="s">
        <v>83</v>
      </c>
      <c r="C39" s="71">
        <f>+E39+H39</f>
        <v>1129</v>
      </c>
      <c r="D39" s="71">
        <v>1129</v>
      </c>
      <c r="E39" s="59">
        <v>1129</v>
      </c>
      <c r="F39" s="59"/>
      <c r="G39" s="59"/>
      <c r="H39" s="70"/>
      <c r="I39" s="38"/>
    </row>
    <row r="40" spans="1:12" s="39" customFormat="1" ht="12" customHeight="1" x14ac:dyDescent="0.2">
      <c r="A40" s="68" t="s">
        <v>84</v>
      </c>
      <c r="B40" s="58" t="s">
        <v>85</v>
      </c>
      <c r="C40" s="77">
        <f>+E40+H40</f>
        <v>0</v>
      </c>
      <c r="D40" s="77">
        <f>+F40+I40</f>
        <v>0</v>
      </c>
      <c r="E40" s="77"/>
      <c r="F40" s="77"/>
      <c r="G40" s="77"/>
      <c r="H40" s="72"/>
      <c r="I40" s="38"/>
    </row>
    <row r="41" spans="1:12" s="63" customFormat="1" ht="12" customHeight="1" thickBot="1" x14ac:dyDescent="0.25">
      <c r="A41" s="45" t="s">
        <v>86</v>
      </c>
      <c r="B41" s="78" t="s">
        <v>87</v>
      </c>
      <c r="C41" s="79">
        <v>270163</v>
      </c>
      <c r="D41" s="79">
        <f>E41+G41+H41</f>
        <v>271476</v>
      </c>
      <c r="E41" s="79">
        <f>191014+1779+F41</f>
        <v>194106</v>
      </c>
      <c r="F41" s="79">
        <f>1013+300</f>
        <v>1313</v>
      </c>
      <c r="G41" s="79">
        <v>49774</v>
      </c>
      <c r="H41" s="76">
        <v>27596</v>
      </c>
      <c r="I41" s="62"/>
    </row>
    <row r="42" spans="1:12" s="54" customFormat="1" ht="15" customHeight="1" thickBot="1" x14ac:dyDescent="0.2">
      <c r="A42" s="87" t="s">
        <v>88</v>
      </c>
      <c r="B42" s="90" t="s">
        <v>89</v>
      </c>
      <c r="C42" s="91">
        <f>C37+C38</f>
        <v>333918</v>
      </c>
      <c r="D42" s="92">
        <f>E42+G42+H42</f>
        <v>336094</v>
      </c>
      <c r="E42" s="91">
        <f>E37+E38</f>
        <v>212941</v>
      </c>
      <c r="F42" s="91">
        <f>F38+F37</f>
        <v>2176</v>
      </c>
      <c r="G42" s="91">
        <f>G37+G38</f>
        <v>95487</v>
      </c>
      <c r="H42" s="93">
        <f>+H37+H38</f>
        <v>27666</v>
      </c>
      <c r="I42" s="53"/>
      <c r="J42" s="94"/>
    </row>
    <row r="43" spans="1:12" s="54" customFormat="1" ht="15" customHeight="1" x14ac:dyDescent="0.2">
      <c r="A43" s="95"/>
      <c r="B43" s="96"/>
      <c r="C43" s="97"/>
      <c r="D43" s="97"/>
      <c r="E43" s="97"/>
      <c r="F43" s="97"/>
      <c r="G43" s="97"/>
      <c r="H43" s="97"/>
      <c r="I43" s="53"/>
    </row>
    <row r="44" spans="1:12" ht="13.5" thickBot="1" x14ac:dyDescent="0.25">
      <c r="A44" s="98"/>
      <c r="B44" s="99"/>
      <c r="C44" s="100"/>
      <c r="D44" s="100"/>
      <c r="E44" s="100"/>
      <c r="F44" s="100"/>
      <c r="G44" s="100"/>
      <c r="H44" s="100"/>
      <c r="I44" s="101"/>
    </row>
    <row r="45" spans="1:12" s="31" customFormat="1" ht="16.5" customHeight="1" thickBot="1" x14ac:dyDescent="0.25">
      <c r="A45" s="102"/>
      <c r="B45" s="103" t="s">
        <v>90</v>
      </c>
      <c r="C45" s="104"/>
      <c r="D45" s="104"/>
      <c r="E45" s="104"/>
      <c r="F45" s="104"/>
      <c r="G45" s="104"/>
      <c r="H45" s="93"/>
      <c r="I45" s="105"/>
      <c r="J45" s="106"/>
      <c r="K45" s="106"/>
      <c r="L45" s="106"/>
    </row>
    <row r="46" spans="1:12" s="108" customFormat="1" ht="12" customHeight="1" thickBot="1" x14ac:dyDescent="0.25">
      <c r="A46" s="64" t="s">
        <v>23</v>
      </c>
      <c r="B46" s="65" t="s">
        <v>91</v>
      </c>
      <c r="C46" s="66">
        <f t="shared" ref="C46:H46" si="5">SUM(C47:C51)</f>
        <v>330418</v>
      </c>
      <c r="D46" s="66">
        <f t="shared" si="5"/>
        <v>332594</v>
      </c>
      <c r="E46" s="66">
        <f t="shared" si="5"/>
        <v>209441</v>
      </c>
      <c r="F46" s="66">
        <f>SUM(F47:F51)</f>
        <v>2176</v>
      </c>
      <c r="G46" s="66">
        <f t="shared" si="5"/>
        <v>95487</v>
      </c>
      <c r="H46" s="37">
        <f t="shared" si="5"/>
        <v>27666</v>
      </c>
      <c r="I46" s="38"/>
      <c r="J46" s="107"/>
      <c r="K46" s="107"/>
      <c r="L46" s="107"/>
    </row>
    <row r="47" spans="1:12" s="112" customFormat="1" ht="12" customHeight="1" x14ac:dyDescent="0.2">
      <c r="A47" s="45" t="s">
        <v>25</v>
      </c>
      <c r="B47" s="69" t="s">
        <v>92</v>
      </c>
      <c r="C47" s="59">
        <v>153610</v>
      </c>
      <c r="D47" s="59">
        <f>+E47+G47+H47</f>
        <v>155148</v>
      </c>
      <c r="E47" s="59">
        <f>+F47+111177+2289</f>
        <v>115004</v>
      </c>
      <c r="F47" s="59">
        <f>798+740</f>
        <v>1538</v>
      </c>
      <c r="G47" s="59">
        <v>23118</v>
      </c>
      <c r="H47" s="70">
        <v>17026</v>
      </c>
      <c r="I47" s="109"/>
      <c r="J47" s="110"/>
      <c r="K47" s="111"/>
      <c r="L47" s="110"/>
    </row>
    <row r="48" spans="1:12" s="112" customFormat="1" ht="12" customHeight="1" x14ac:dyDescent="0.2">
      <c r="A48" s="45" t="s">
        <v>27</v>
      </c>
      <c r="B48" s="58" t="s">
        <v>93</v>
      </c>
      <c r="C48" s="59">
        <v>45442</v>
      </c>
      <c r="D48" s="59">
        <f>+E48+G48+H48</f>
        <v>45891</v>
      </c>
      <c r="E48" s="60">
        <f>+F48+33230+619</f>
        <v>34298</v>
      </c>
      <c r="F48" s="60">
        <f>215+234</f>
        <v>449</v>
      </c>
      <c r="G48" s="60">
        <v>6242</v>
      </c>
      <c r="H48" s="61">
        <v>5351</v>
      </c>
      <c r="I48" s="109"/>
      <c r="J48" s="110"/>
      <c r="K48" s="111"/>
      <c r="L48" s="110"/>
    </row>
    <row r="49" spans="1:12" s="112" customFormat="1" ht="12" customHeight="1" x14ac:dyDescent="0.2">
      <c r="A49" s="45" t="s">
        <v>29</v>
      </c>
      <c r="B49" s="58" t="s">
        <v>94</v>
      </c>
      <c r="C49" s="59">
        <v>131366</v>
      </c>
      <c r="D49" s="59">
        <f>+E49+G49+H49</f>
        <v>131555</v>
      </c>
      <c r="E49" s="60">
        <f>59250+700+189</f>
        <v>60139</v>
      </c>
      <c r="F49" s="60">
        <v>189</v>
      </c>
      <c r="G49" s="60">
        <v>66127</v>
      </c>
      <c r="H49" s="61">
        <v>5289</v>
      </c>
      <c r="I49" s="109"/>
      <c r="J49" s="110"/>
      <c r="K49" s="111"/>
      <c r="L49" s="110"/>
    </row>
    <row r="50" spans="1:12" ht="12" customHeight="1" x14ac:dyDescent="0.2">
      <c r="A50" s="45" t="s">
        <v>31</v>
      </c>
      <c r="B50" s="46" t="s">
        <v>95</v>
      </c>
      <c r="C50" s="57">
        <f>+E50+H50+G50</f>
        <v>0</v>
      </c>
      <c r="D50" s="57">
        <f>+E50+G50+H50</f>
        <v>0</v>
      </c>
      <c r="E50" s="48"/>
      <c r="F50" s="48">
        <v>0</v>
      </c>
      <c r="G50" s="48"/>
      <c r="H50" s="61"/>
      <c r="I50" s="113"/>
      <c r="J50" s="114"/>
      <c r="K50" s="114"/>
      <c r="L50" s="114"/>
    </row>
    <row r="51" spans="1:12" ht="12" customHeight="1" thickBot="1" x14ac:dyDescent="0.25">
      <c r="A51" s="45" t="s">
        <v>33</v>
      </c>
      <c r="B51" s="46" t="s">
        <v>96</v>
      </c>
      <c r="C51" s="57">
        <f>+E51+H51+G51</f>
        <v>0</v>
      </c>
      <c r="D51" s="57">
        <f>+E51+G51+H51</f>
        <v>0</v>
      </c>
      <c r="E51" s="48"/>
      <c r="F51" s="48"/>
      <c r="G51" s="48"/>
      <c r="H51" s="61"/>
      <c r="I51" s="113"/>
      <c r="J51" s="114"/>
      <c r="K51" s="114"/>
      <c r="L51" s="114"/>
    </row>
    <row r="52" spans="1:12" ht="12" customHeight="1" thickBot="1" x14ac:dyDescent="0.25">
      <c r="A52" s="64" t="s">
        <v>47</v>
      </c>
      <c r="B52" s="65" t="s">
        <v>97</v>
      </c>
      <c r="C52" s="66">
        <f>SUM(C53:C55)</f>
        <v>3500</v>
      </c>
      <c r="D52" s="66">
        <f>SUM(D53:D55)</f>
        <v>3500</v>
      </c>
      <c r="E52" s="66">
        <f>SUM(E53:E56)</f>
        <v>3500</v>
      </c>
      <c r="F52" s="66">
        <f>SUM(F53:F56)</f>
        <v>0</v>
      </c>
      <c r="G52" s="66">
        <f>SUM(G53:G56)</f>
        <v>0</v>
      </c>
      <c r="H52" s="37">
        <f>SUM(H53:H55)</f>
        <v>0</v>
      </c>
      <c r="I52" s="101"/>
      <c r="J52" s="114"/>
      <c r="K52" s="114"/>
      <c r="L52" s="114"/>
    </row>
    <row r="53" spans="1:12" s="108" customFormat="1" ht="12" customHeight="1" x14ac:dyDescent="0.2">
      <c r="A53" s="45" t="s">
        <v>49</v>
      </c>
      <c r="B53" s="56" t="s">
        <v>98</v>
      </c>
      <c r="C53" s="57">
        <f>+E53+G53+H53</f>
        <v>3235</v>
      </c>
      <c r="D53" s="57">
        <f>+E53+G53+H53</f>
        <v>3235</v>
      </c>
      <c r="E53" s="57">
        <f>2700+535</f>
        <v>3235</v>
      </c>
      <c r="F53" s="57"/>
      <c r="G53" s="57"/>
      <c r="H53" s="70"/>
      <c r="I53" s="38"/>
      <c r="J53" s="107"/>
      <c r="K53" s="107"/>
      <c r="L53" s="107"/>
    </row>
    <row r="54" spans="1:12" ht="12" customHeight="1" x14ac:dyDescent="0.2">
      <c r="A54" s="45" t="s">
        <v>51</v>
      </c>
      <c r="B54" s="46" t="s">
        <v>99</v>
      </c>
      <c r="C54" s="57">
        <f>+E54+H54+G54</f>
        <v>265</v>
      </c>
      <c r="D54" s="57">
        <f>+E54+G54+H54</f>
        <v>265</v>
      </c>
      <c r="E54" s="48">
        <f>800-535</f>
        <v>265</v>
      </c>
      <c r="F54" s="48"/>
      <c r="G54" s="48"/>
      <c r="H54" s="61"/>
      <c r="I54" s="101"/>
    </row>
    <row r="55" spans="1:12" ht="12" customHeight="1" x14ac:dyDescent="0.2">
      <c r="A55" s="45" t="s">
        <v>53</v>
      </c>
      <c r="B55" s="46" t="s">
        <v>100</v>
      </c>
      <c r="C55" s="57">
        <f>+E55+H55+G55</f>
        <v>0</v>
      </c>
      <c r="D55" s="57">
        <f>+E55+G55+H55</f>
        <v>0</v>
      </c>
      <c r="E55" s="48"/>
      <c r="F55" s="48"/>
      <c r="G55" s="48"/>
      <c r="H55" s="61"/>
      <c r="I55" s="101"/>
    </row>
    <row r="56" spans="1:12" ht="12" customHeight="1" thickBot="1" x14ac:dyDescent="0.25">
      <c r="A56" s="45" t="s">
        <v>55</v>
      </c>
      <c r="B56" s="46" t="s">
        <v>101</v>
      </c>
      <c r="C56" s="57">
        <f>+E56+H56+G56</f>
        <v>0</v>
      </c>
      <c r="D56" s="57">
        <f>+E56+G56+H56</f>
        <v>0</v>
      </c>
      <c r="E56" s="48"/>
      <c r="F56" s="48"/>
      <c r="G56" s="48"/>
      <c r="H56" s="61"/>
      <c r="I56" s="101"/>
    </row>
    <row r="57" spans="1:12" ht="15" customHeight="1" thickBot="1" x14ac:dyDescent="0.25">
      <c r="A57" s="64" t="s">
        <v>57</v>
      </c>
      <c r="B57" s="115" t="s">
        <v>102</v>
      </c>
      <c r="C57" s="116">
        <f>C52+C46</f>
        <v>333918</v>
      </c>
      <c r="D57" s="116">
        <f>D52+D46</f>
        <v>336094</v>
      </c>
      <c r="E57" s="116">
        <f>E46+E52</f>
        <v>212941</v>
      </c>
      <c r="F57" s="116">
        <f>F46+F52</f>
        <v>2176</v>
      </c>
      <c r="G57" s="116">
        <f>G46+G52</f>
        <v>95487</v>
      </c>
      <c r="H57" s="117">
        <f>+H46+H52</f>
        <v>27666</v>
      </c>
      <c r="I57" s="101"/>
      <c r="J57" s="118"/>
    </row>
    <row r="58" spans="1:12" ht="13.5" thickBot="1" x14ac:dyDescent="0.25">
      <c r="A58" s="119"/>
      <c r="B58" s="120"/>
      <c r="C58" s="120"/>
      <c r="D58" s="120"/>
      <c r="E58" s="120"/>
      <c r="F58" s="120"/>
      <c r="G58" s="120"/>
      <c r="H58" s="121"/>
      <c r="I58" s="101"/>
    </row>
    <row r="59" spans="1:12" ht="15" customHeight="1" thickBot="1" x14ac:dyDescent="0.25">
      <c r="A59" s="122" t="s">
        <v>103</v>
      </c>
      <c r="B59" s="123"/>
      <c r="C59" s="124">
        <v>53</v>
      </c>
      <c r="D59" s="125">
        <v>53</v>
      </c>
      <c r="E59" s="126"/>
      <c r="F59" s="127"/>
      <c r="G59" s="128"/>
      <c r="H59" s="129"/>
      <c r="I59" s="101"/>
    </row>
    <row r="60" spans="1:12" ht="14.25" customHeight="1" thickBot="1" x14ac:dyDescent="0.25">
      <c r="A60" s="122" t="s">
        <v>104</v>
      </c>
      <c r="B60" s="123"/>
      <c r="C60" s="130"/>
      <c r="D60" s="130"/>
      <c r="E60" s="130"/>
      <c r="F60" s="130"/>
      <c r="G60" s="130"/>
      <c r="H60" s="131"/>
      <c r="I60" s="101"/>
    </row>
  </sheetData>
  <sheetProtection formatCells="0"/>
  <mergeCells count="1">
    <mergeCell ref="F1:H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</vt:lpstr>
      <vt:lpstr>hivatal!Nyomtatási_cím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2016-09-29T13:32:45Z</dcterms:created>
  <dcterms:modified xsi:type="dcterms:W3CDTF">2016-09-29T13:33:08Z</dcterms:modified>
</cp:coreProperties>
</file>