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8" activeTab="14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4.sz.mell." sheetId="77" r:id="rId8"/>
    <sheet name="6.sz.mell." sheetId="63" r:id="rId9"/>
    <sheet name="7.sz.mell." sheetId="64" r:id="rId10"/>
    <sheet name="9.1. sz. mell" sheetId="3" r:id="rId11"/>
    <sheet name="9.1.1. sz. mell " sheetId="119" r:id="rId12"/>
    <sheet name="9.1.2. sz. mell " sheetId="120" r:id="rId13"/>
    <sheet name="9.2. sz. mell" sheetId="79" r:id="rId14"/>
    <sheet name="9.3. sz. mell" sheetId="105" r:id="rId15"/>
    <sheet name="10.sz.mell" sheetId="89" r:id="rId16"/>
    <sheet name="1. sz tájékoztató t." sheetId="87" r:id="rId17"/>
    <sheet name="3. sz tájékoztató t." sheetId="88" r:id="rId18"/>
    <sheet name="4.sz tájékoztató t." sheetId="24" r:id="rId19"/>
    <sheet name="5.sz tájékoztató t." sheetId="2" r:id="rId20"/>
    <sheet name="6.sz tájékoztató t." sheetId="70" r:id="rId21"/>
    <sheet name="Munka1" sheetId="94" r:id="rId22"/>
  </sheets>
  <definedNames>
    <definedName name="_xlnm.Print_Titles" localSheetId="10">'9.1. sz. mell'!$1:$6</definedName>
    <definedName name="_xlnm.Print_Titles" localSheetId="11">'9.1.1. sz. mell '!$1:$6</definedName>
    <definedName name="_xlnm.Print_Titles" localSheetId="12">'9.1.2. sz. mell '!$1:$6</definedName>
    <definedName name="_xlnm.Print_Titles" localSheetId="13">'9.2. sz. mell'!$1:$6</definedName>
    <definedName name="_xlnm.Print_Titles" localSheetId="14">'9.3. sz. mell'!$1:$6</definedName>
    <definedName name="_xlnm.Print_Area" localSheetId="16">'1. sz tájékoztató t.'!$A$1:$E$144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</definedNames>
  <calcPr calcId="114210" fullCalcOnLoad="1"/>
</workbook>
</file>

<file path=xl/calcChain.xml><?xml version="1.0" encoding="utf-8"?>
<calcChain xmlns="http://schemas.openxmlformats.org/spreadsheetml/2006/main">
  <c r="D25" i="70"/>
  <c r="D38"/>
  <c r="C111" i="119"/>
  <c r="C98"/>
  <c r="C33" i="61"/>
  <c r="E108" i="87"/>
  <c r="E116"/>
  <c r="E95"/>
  <c r="D116"/>
  <c r="D95"/>
  <c r="C19"/>
  <c r="C12"/>
  <c r="C27"/>
  <c r="C26"/>
  <c r="C34"/>
  <c r="C46"/>
  <c r="C52"/>
  <c r="C57"/>
  <c r="C62"/>
  <c r="C95"/>
  <c r="C90"/>
  <c r="C116"/>
  <c r="C111"/>
  <c r="C125"/>
  <c r="C126"/>
  <c r="C130"/>
  <c r="C137"/>
  <c r="C142"/>
  <c r="C150"/>
  <c r="C151"/>
  <c r="C98" i="3"/>
  <c r="C98" i="1"/>
  <c r="C98" i="116"/>
  <c r="C111"/>
  <c r="C98" i="117"/>
  <c r="B35" i="2"/>
  <c r="B29"/>
  <c r="B26"/>
  <c r="B19"/>
  <c r="B13"/>
  <c r="D11" i="70"/>
  <c r="C111" i="3"/>
  <c r="C111" i="1"/>
  <c r="C146" i="3"/>
  <c r="C18" i="73"/>
  <c r="C146" i="120"/>
  <c r="C140"/>
  <c r="C146" i="119"/>
  <c r="C140"/>
  <c r="C140" i="3"/>
  <c r="C51" i="105"/>
  <c r="C45"/>
  <c r="D90" i="87"/>
  <c r="E90"/>
  <c r="D111"/>
  <c r="E111"/>
  <c r="D125"/>
  <c r="E125"/>
  <c r="D126"/>
  <c r="E126"/>
  <c r="D130"/>
  <c r="E130"/>
  <c r="D137"/>
  <c r="E137"/>
  <c r="D142"/>
  <c r="E142"/>
  <c r="D150"/>
  <c r="E150"/>
  <c r="D151"/>
  <c r="E151"/>
  <c r="D5"/>
  <c r="E5"/>
  <c r="D12"/>
  <c r="E12"/>
  <c r="D19"/>
  <c r="E19"/>
  <c r="D27"/>
  <c r="D26"/>
  <c r="E27"/>
  <c r="E26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4"/>
  <c r="E84"/>
  <c r="C79"/>
  <c r="C75"/>
  <c r="C72"/>
  <c r="C67"/>
  <c r="C63"/>
  <c r="C133" i="120"/>
  <c r="C129"/>
  <c r="C154"/>
  <c r="C114"/>
  <c r="C93"/>
  <c r="C128"/>
  <c r="C155"/>
  <c r="C82"/>
  <c r="C78"/>
  <c r="C75"/>
  <c r="C70"/>
  <c r="C66"/>
  <c r="C89"/>
  <c r="C60"/>
  <c r="C55"/>
  <c r="C49"/>
  <c r="C37"/>
  <c r="C30"/>
  <c r="C29"/>
  <c r="C22"/>
  <c r="C15"/>
  <c r="C8"/>
  <c r="C65"/>
  <c r="C90"/>
  <c r="C133" i="119"/>
  <c r="C129"/>
  <c r="C154"/>
  <c r="C114"/>
  <c r="C93"/>
  <c r="C128"/>
  <c r="C155"/>
  <c r="C82"/>
  <c r="C78"/>
  <c r="C75"/>
  <c r="C70"/>
  <c r="C66"/>
  <c r="C60"/>
  <c r="C55"/>
  <c r="C49"/>
  <c r="C37"/>
  <c r="C30"/>
  <c r="C29"/>
  <c r="C22"/>
  <c r="C15"/>
  <c r="C8"/>
  <c r="C3" i="1"/>
  <c r="C4" i="73"/>
  <c r="C145" i="117"/>
  <c r="C140"/>
  <c r="C133"/>
  <c r="C129"/>
  <c r="C153"/>
  <c r="C114"/>
  <c r="C93"/>
  <c r="C79"/>
  <c r="C75"/>
  <c r="C72"/>
  <c r="C67"/>
  <c r="C63"/>
  <c r="C86"/>
  <c r="C159"/>
  <c r="C57"/>
  <c r="C52"/>
  <c r="C46"/>
  <c r="C34"/>
  <c r="C27"/>
  <c r="C26"/>
  <c r="C19"/>
  <c r="C12"/>
  <c r="C5"/>
  <c r="C62"/>
  <c r="C87"/>
  <c r="C3"/>
  <c r="C91"/>
  <c r="C3" i="116"/>
  <c r="C91"/>
  <c r="C145"/>
  <c r="C140"/>
  <c r="C133"/>
  <c r="C129"/>
  <c r="C153"/>
  <c r="C114"/>
  <c r="C93"/>
  <c r="C128"/>
  <c r="C154"/>
  <c r="C79"/>
  <c r="C75"/>
  <c r="C72"/>
  <c r="C67"/>
  <c r="C63"/>
  <c r="C86"/>
  <c r="C159"/>
  <c r="C57"/>
  <c r="C52"/>
  <c r="C46"/>
  <c r="C34"/>
  <c r="C27"/>
  <c r="C26"/>
  <c r="C19"/>
  <c r="C12"/>
  <c r="C5"/>
  <c r="C26" i="79"/>
  <c r="C133" i="3"/>
  <c r="C93"/>
  <c r="C30"/>
  <c r="F3" i="64"/>
  <c r="E29" i="73"/>
  <c r="C145" i="1"/>
  <c r="C133"/>
  <c r="C93"/>
  <c r="C27"/>
  <c r="A1" i="70"/>
  <c r="B3" i="2"/>
  <c r="A1"/>
  <c r="A1" i="24"/>
  <c r="C3" i="87"/>
  <c r="C88"/>
  <c r="D3"/>
  <c r="D88"/>
  <c r="A20" i="89"/>
  <c r="F3" i="63"/>
  <c r="D3"/>
  <c r="D3" i="64"/>
  <c r="A12" i="75"/>
  <c r="A11" i="76"/>
  <c r="E3" i="63"/>
  <c r="E3" i="64"/>
  <c r="A4" i="76"/>
  <c r="C37" i="105"/>
  <c r="C30"/>
  <c r="C26"/>
  <c r="C20"/>
  <c r="C8"/>
  <c r="C36"/>
  <c r="D30" i="88"/>
  <c r="C30"/>
  <c r="C52" i="79"/>
  <c r="C38"/>
  <c r="C31"/>
  <c r="C20"/>
  <c r="C129" i="3"/>
  <c r="C153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C30"/>
  <c r="E18" i="73"/>
  <c r="D13" i="76"/>
  <c r="C19" i="73"/>
  <c r="C24" i="61"/>
  <c r="C24" i="73"/>
  <c r="C29"/>
  <c r="C46" i="79"/>
  <c r="C58"/>
  <c r="C8"/>
  <c r="C37"/>
  <c r="C42"/>
  <c r="E16" i="89"/>
  <c r="F16"/>
  <c r="D16"/>
  <c r="C16"/>
  <c r="G16"/>
  <c r="G15"/>
  <c r="G14"/>
  <c r="G13"/>
  <c r="G12"/>
  <c r="G11"/>
  <c r="G10"/>
  <c r="C11" i="77"/>
  <c r="O21" i="24"/>
  <c r="O9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M26"/>
  <c r="L14"/>
  <c r="L25"/>
  <c r="L26"/>
  <c r="K14"/>
  <c r="K25"/>
  <c r="K26"/>
  <c r="J14"/>
  <c r="I14"/>
  <c r="H14"/>
  <c r="G14"/>
  <c r="G25"/>
  <c r="G26"/>
  <c r="F14"/>
  <c r="E14"/>
  <c r="E25"/>
  <c r="E26"/>
  <c r="D14"/>
  <c r="C14"/>
  <c r="C25"/>
  <c r="D25"/>
  <c r="F25"/>
  <c r="H25"/>
  <c r="I25"/>
  <c r="J25"/>
  <c r="J26"/>
  <c r="I26"/>
  <c r="D26"/>
  <c r="O24"/>
  <c r="O23"/>
  <c r="O22"/>
  <c r="O20"/>
  <c r="O19"/>
  <c r="O18"/>
  <c r="O17"/>
  <c r="O16"/>
  <c r="O13"/>
  <c r="O12"/>
  <c r="O11"/>
  <c r="O10"/>
  <c r="O8"/>
  <c r="O7"/>
  <c r="O6"/>
  <c r="C32" i="61"/>
  <c r="E31" i="73"/>
  <c r="C91" i="1"/>
  <c r="E3" i="87"/>
  <c r="E88"/>
  <c r="C3" i="77"/>
  <c r="E30" i="73"/>
  <c r="C31"/>
  <c r="C89" i="3"/>
  <c r="F26" i="24"/>
  <c r="C57" i="105"/>
  <c r="C65" i="3"/>
  <c r="E31" i="61"/>
  <c r="D14" i="76"/>
  <c r="D15"/>
  <c r="E32" i="61"/>
  <c r="C128" i="1"/>
  <c r="B13" i="76"/>
  <c r="E13"/>
  <c r="C86" i="1"/>
  <c r="B7" i="76"/>
  <c r="C62" i="1"/>
  <c r="B6" i="76"/>
  <c r="E6"/>
  <c r="C153" i="1"/>
  <c r="B14" i="76"/>
  <c r="F23" i="63"/>
  <c r="C41" i="105"/>
  <c r="C128" i="3"/>
  <c r="C90"/>
  <c r="C31" i="61"/>
  <c r="E62" i="87"/>
  <c r="E85"/>
  <c r="H26" i="24"/>
  <c r="C26"/>
  <c r="O14"/>
  <c r="N26"/>
  <c r="F24" i="64"/>
  <c r="C128" i="117"/>
  <c r="C65" i="119"/>
  <c r="C89"/>
  <c r="C90"/>
  <c r="C84" i="87"/>
  <c r="D62"/>
  <c r="D85"/>
  <c r="E14" i="76"/>
  <c r="C158" i="117"/>
  <c r="C154"/>
  <c r="C32" i="73"/>
  <c r="E32"/>
  <c r="C30"/>
  <c r="D8" i="76"/>
  <c r="D7"/>
  <c r="E4" i="61"/>
  <c r="E4" i="73"/>
  <c r="C4" i="61"/>
  <c r="E7" i="76"/>
  <c r="C154" i="3"/>
  <c r="C62" i="116"/>
  <c r="C85" i="87"/>
  <c r="C154" i="1"/>
  <c r="B15" i="76"/>
  <c r="E15"/>
  <c r="O25" i="24"/>
  <c r="O26"/>
  <c r="C87" i="1"/>
  <c r="B8" i="76"/>
  <c r="C158" i="1"/>
  <c r="C159"/>
  <c r="E8" i="76"/>
  <c r="C87" i="116"/>
  <c r="C158"/>
</calcChain>
</file>

<file path=xl/sharedStrings.xml><?xml version="1.0" encoding="utf-8"?>
<sst xmlns="http://schemas.openxmlformats.org/spreadsheetml/2006/main" count="2884" uniqueCount="579">
  <si>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</si>
  <si>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</si>
  <si>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</si>
  <si>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</si>
  <si>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Az önkormányzat által adott közvetett támogatások
(kedvezmények)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</si>
  <si>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</si>
  <si>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</si>
  <si>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</si>
  <si>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</si>
  <si>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</si>
  <si>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</si>
  <si>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</si>
  <si>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</si>
  <si>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</si>
  <si>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</si>
  <si>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</si>
  <si>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</si>
  <si>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</si>
  <si>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</si>
  <si>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</si>
  <si>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</si>
  <si>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</si>
  <si>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</si>
  <si>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</si>
  <si>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</si>
  <si>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</si>
  <si>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</si>
  <si>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</si>
  <si>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</si>
  <si>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</si>
  <si>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</si>
  <si>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</si>
  <si>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</si>
  <si>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</si>
  <si>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</si>
  <si>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</si>
  <si>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</si>
  <si>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</si>
  <si>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</si>
  <si>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</si>
  <si>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</si>
  <si>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</si>
  <si>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</si>
  <si>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</si>
  <si>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</si>
  <si>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</si>
  <si>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</si>
  <si>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</si>
  <si>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</si>
  <si>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</si>
  <si>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</si>
  <si>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</si>
  <si>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</si>
  <si>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</si>
  <si>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</si>
  <si>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</si>
  <si>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</si>
  <si>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</si>
  <si>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</si>
  <si>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</si>
  <si>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</si>
  <si>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</si>
  <si>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</si>
  <si>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</si>
  <si>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</si>
  <si>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</si>
  <si>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</si>
  <si>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</si>
  <si>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</si>
  <si>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</si>
  <si>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</si>
  <si>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</si>
  <si>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</si>
  <si>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</si>
  <si>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</si>
  <si>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</si>
  <si>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</si>
  <si>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</si>
  <si>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</si>
  <si>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</si>
  <si>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</si>
  <si>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</si>
  <si>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</si>
  <si>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</si>
  <si>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</si>
  <si>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</si>
  <si>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</si>
  <si>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</si>
  <si>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</si>
  <si>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</si>
  <si>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</si>
  <si>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</si>
  <si>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</si>
  <si>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</si>
  <si>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</si>
  <si>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</si>
  <si>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</si>
  <si>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</si>
  <si>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</si>
  <si>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</si>
  <si>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</si>
  <si>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</si>
  <si>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</si>
  <si>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</si>
  <si>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</si>
  <si>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</si>
  <si>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</si>
  <si>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</si>
  <si>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</si>
  <si>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</si>
  <si>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</si>
  <si>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</si>
  <si>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</si>
  <si>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</si>
  <si>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</si>
  <si>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</si>
  <si>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</si>
  <si>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</si>
  <si>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</si>
  <si>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</si>
  <si>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</si>
  <si>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</si>
  <si>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</si>
  <si>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</si>
  <si>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</si>
  <si>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</si>
  <si>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</si>
  <si>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</si>
  <si>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</si>
  <si>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</si>
  <si>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</si>
  <si>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</si>
  <si>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</si>
  <si>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</si>
  <si>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</si>
  <si>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</si>
  <si>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</si>
  <si>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</si>
  <si>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</si>
  <si>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</si>
  <si>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</si>
  <si>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</si>
  <si>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</si>
  <si>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</si>
  <si>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</si>
  <si>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</si>
  <si>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</si>
  <si>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</si>
  <si>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</si>
  <si>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</si>
  <si>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</si>
  <si>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</si>
  <si>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</si>
  <si>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</si>
  <si>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</si>
  <si>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</si>
  <si>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</si>
  <si>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</si>
  <si>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</si>
  <si>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</si>
  <si>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</si>
  <si>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</si>
  <si>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</si>
  <si>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</si>
  <si>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</si>
  <si>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</si>
  <si>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</si>
  <si>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</si>
  <si>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</si>
  <si>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</si>
  <si>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</si>
  <si>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</si>
  <si>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</si>
  <si>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</si>
  <si>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</si>
  <si>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</si>
  <si>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</si>
  <si>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</si>
  <si>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</si>
  <si>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</si>
  <si>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</si>
  <si>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</si>
  <si>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</si>
  <si>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</si>
  <si>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</si>
  <si>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</si>
  <si>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</si>
  <si>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</si>
  <si>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</si>
  <si>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</si>
  <si>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</si>
  <si>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</si>
  <si>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</si>
  <si>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</si>
  <si>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</si>
  <si>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</si>
  <si>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</si>
  <si>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</si>
  <si>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</si>
  <si>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</si>
  <si>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</si>
  <si>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</si>
  <si>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</si>
  <si>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</si>
  <si>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</si>
  <si>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</si>
  <si>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</si>
  <si>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</si>
  <si>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</si>
  <si>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</si>
  <si>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</si>
  <si>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</si>
  <si>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</si>
  <si>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</si>
  <si>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</si>
  <si>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</si>
  <si>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</si>
  <si>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</si>
  <si>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</si>
  <si>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</si>
  <si>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</si>
  <si>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</si>
  <si>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</si>
  <si>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</si>
  <si>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</si>
  <si>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</si>
  <si>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</si>
  <si>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</si>
  <si>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</si>
  <si>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</si>
  <si>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</si>
  <si>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</si>
  <si>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</si>
  <si>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</si>
  <si>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</si>
  <si>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</si>
  <si>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</si>
  <si>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</si>
  <si>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</si>
  <si>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</si>
  <si>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</si>
  <si>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</si>
  <si>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</si>
  <si>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</si>
  <si>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</si>
  <si>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</si>
  <si>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</si>
  <si>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</si>
  <si>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</si>
  <si>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</si>
  <si>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</si>
  <si>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</si>
  <si>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</si>
  <si>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</si>
  <si>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</si>
  <si>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</si>
  <si>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</si>
  <si>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</si>
  <si>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</si>
  <si>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</si>
  <si>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</si>
  <si>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</si>
  <si>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</si>
  <si>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</si>
  <si>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</si>
  <si>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</si>
  <si>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</si>
  <si>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</si>
  <si>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</si>
  <si>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</si>
  <si>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</si>
  <si>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</si>
  <si>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</si>
  <si>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</si>
  <si>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</si>
  <si>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</si>
  <si>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</si>
  <si>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</si>
  <si>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</si>
  <si>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</si>
  <si>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</si>
  <si>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</si>
  <si>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</si>
  <si>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</si>
  <si>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</si>
  <si>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</si>
  <si>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</si>
  <si>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</si>
  <si>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</si>
  <si>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</si>
  <si>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</si>
  <si>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</si>
  <si>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</si>
  <si>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</si>
  <si>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</si>
  <si>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</si>
  <si>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</si>
  <si>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</si>
  <si>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</si>
  <si>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</si>
  <si>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</si>
  <si>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</si>
  <si>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</si>
  <si>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</si>
  <si>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</si>
  <si>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</si>
  <si>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</si>
  <si>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</si>
  <si>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</si>
  <si>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</si>
  <si>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</si>
  <si>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</si>
  <si>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</si>
  <si>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</si>
  <si>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</si>
  <si>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</si>
  <si>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</si>
  <si>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</si>
  <si>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</si>
  <si>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</si>
  <si>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</si>
  <si>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</si>
  <si>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</si>
  <si>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</si>
  <si>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</si>
  <si>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</si>
  <si>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</si>
  <si>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</si>
  <si>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</si>
  <si>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</si>
  <si>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</si>
  <si>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</si>
  <si>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</si>
  <si>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</si>
  <si>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</si>
  <si>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</si>
  <si>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</si>
  <si>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</si>
  <si>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</si>
  <si>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</si>
  <si>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</si>
  <si>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</si>
  <si>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</si>
  <si>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</si>
  <si>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</si>
  <si>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</si>
  <si>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</si>
  <si>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</si>
  <si>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</si>
  <si>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</si>
  <si>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</si>
  <si>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</si>
  <si>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</si>
  <si>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</si>
  <si>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</si>
  <si>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</si>
  <si>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</si>
  <si>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</si>
  <si>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</si>
  <si>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</si>
  <si>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</si>
  <si>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</si>
  <si>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</si>
  <si>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</si>
  <si>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</si>
  <si>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</si>
  <si>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</si>
  <si>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</si>
  <si>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</si>
  <si>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</si>
  <si>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</si>
  <si>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</si>
  <si>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</si>
  <si>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</si>
  <si>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</si>
  <si>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</si>
  <si>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</si>
  <si>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</si>
  <si>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</si>
  <si>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</si>
  <si>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</si>
  <si>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</si>
  <si>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</si>
  <si>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</si>
  <si>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</si>
  <si>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</si>
  <si>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</si>
  <si>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</si>
  <si>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</si>
  <si>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</si>
  <si>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</si>
  <si>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</si>
  <si>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</si>
  <si>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</si>
  <si>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</si>
  <si>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</si>
  <si>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</si>
  <si>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</si>
  <si>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</si>
  <si>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</si>
  <si>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</si>
  <si>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</si>
  <si>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</si>
  <si>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</si>
  <si>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</si>
  <si>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</si>
  <si>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</si>
  <si>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</si>
  <si>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</si>
  <si>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</si>
  <si>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</si>
  <si>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</si>
  <si>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</si>
  <si>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</si>
  <si>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</si>
  <si>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</si>
  <si>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</si>
  <si>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</si>
  <si>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</si>
  <si>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</si>
  <si>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</si>
  <si>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</si>
  <si>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</si>
  <si>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</si>
  <si>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</si>
  <si>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</si>
  <si>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</si>
  <si>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</si>
  <si>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</si>
  <si>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</si>
  <si>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</si>
  <si>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</si>
  <si>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</si>
  <si>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</si>
  <si>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</si>
  <si>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</si>
  <si>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</si>
  <si>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</si>
  <si>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</si>
  <si>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</si>
  <si>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</si>
  <si>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</si>
  <si>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</si>
  <si>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</si>
  <si>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</si>
  <si>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</si>
  <si>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</si>
  <si>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</si>
  <si>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</si>
  <si>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</si>
  <si>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</si>
  <si>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</si>
  <si>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</si>
  <si>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</si>
  <si>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</si>
  <si>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</si>
  <si>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</si>
  <si>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</si>
  <si>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</si>
  <si>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</si>
  <si>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</si>
  <si>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</si>
  <si>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</si>
  <si>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</si>
  <si>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</si>
  <si>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</si>
  <si>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</si>
  <si>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</si>
  <si>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</si>
  <si>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</si>
  <si>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</si>
  <si>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</si>
  <si>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</si>
  <si>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</si>
  <si>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</si>
  <si>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</si>
  <si>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</si>
  <si>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</si>
  <si>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</si>
  <si>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</si>
  <si>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</si>
  <si>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</si>
  <si>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</si>
  <si>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</si>
  <si>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</si>
  <si>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</si>
  <si>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</si>
  <si>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</si>
  <si>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</si>
  <si>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</si>
  <si>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</si>
  <si>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</si>
  <si>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</si>
  <si>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</si>
  <si>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</si>
  <si>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</si>
  <si>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</si>
  <si>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</si>
  <si>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</si>
  <si>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</si>
  <si>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</si>
  <si>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</si>
  <si>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</si>
  <si>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</si>
  <si>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</si>
  <si>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</si>
  <si>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</si>
  <si>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Murakeresztúri Közös Önkormányzati Hivatal</t>
  </si>
  <si>
    <t>Murakeresztúri Óvoda</t>
  </si>
  <si>
    <t>Kis értékű tárgyi eszköz (fűnyíró) beszerzés</t>
  </si>
  <si>
    <t>2015</t>
  </si>
  <si>
    <t>Önkormányzati lakás felújítása</t>
  </si>
  <si>
    <t>310 hrsz-ú ingatlan megvásárlása</t>
  </si>
  <si>
    <t>Térköves járda építése</t>
  </si>
  <si>
    <t>Kis értékű informatikai eszköz (laptop) vásárlás</t>
  </si>
  <si>
    <t>Murakeresztúr Község Önkormányzat saját bevételeinek részletezése az adósságot keletkeztető ügyletből származó tárgyévi fizetési kötelezettség megállapításához</t>
  </si>
  <si>
    <t>Kis értékű tárgyi eszköz (porszívó) beszerzés (Óvoda)</t>
  </si>
  <si>
    <t>Kis értékű tárgyi eszköz (csőtisztító) beszerzés</t>
  </si>
  <si>
    <t>4. tájékoztató tábla</t>
  </si>
  <si>
    <t>Egyéb működési támogatások államháztartáson belülre</t>
  </si>
  <si>
    <t>Muramenti Nemzetiségi Területfejlesztési Társulás</t>
  </si>
  <si>
    <t>működési támogatás</t>
  </si>
  <si>
    <t>Nagykanizsa és Térsége Önkormányzati Társulás</t>
  </si>
  <si>
    <t>Egészségügyi Társulás Eszteregnye</t>
  </si>
  <si>
    <t>működési támogatás (háziorvosi ügyelet működtetéséhez)</t>
  </si>
  <si>
    <t>Nagykanizsa Megyei Jogú Város Önkormányzata</t>
  </si>
  <si>
    <t>működési támogatás (fogovosi ügyelet működtetéséhez)</t>
  </si>
  <si>
    <t>Emberi Erőforrás Támogatáskezelő</t>
  </si>
  <si>
    <t>Bursa Hungarica támogatás</t>
  </si>
  <si>
    <t>Műk.tám.államháztartáson belülre összesen:</t>
  </si>
  <si>
    <t>Horgász Egyesület Murakeresztúr</t>
  </si>
  <si>
    <t>Tűzoltó Egyesület Murakeresztúr</t>
  </si>
  <si>
    <t>Közművelődési Egyesület Murakeresztúr</t>
  </si>
  <si>
    <t>Polgárőrség Murakeresztúr</t>
  </si>
  <si>
    <t>Sport Egyesület Murakeresztúr</t>
  </si>
  <si>
    <t>Zrínyi Kadétok Hagyományőrző Egyesülete</t>
  </si>
  <si>
    <t>Szent-kereszt Egyesület</t>
  </si>
  <si>
    <t>COR 98 Bt.</t>
  </si>
  <si>
    <t>iskolaeü.támogatás átadása</t>
  </si>
  <si>
    <t>Egyéb működési támogatások államháztartáson kívülre</t>
  </si>
  <si>
    <t>56-os Emlékműért Polgári Egyesület</t>
  </si>
  <si>
    <t>Műk.tám.államháztartáson kívülre összesen:</t>
  </si>
  <si>
    <t>Működési támogatások összesen:</t>
  </si>
  <si>
    <t>Általános működési támogatások</t>
  </si>
  <si>
    <t>Önkormányzati hivatal működésének támogatása</t>
  </si>
  <si>
    <t>Zöldterület kezelés támogatása</t>
  </si>
  <si>
    <t>Közvilágítás támogatása</t>
  </si>
  <si>
    <t>Köztemető fenntartás, működtetés támogatása</t>
  </si>
  <si>
    <t>Közutak fenntartása támogatása</t>
  </si>
  <si>
    <t>Egyéb önkormányzati feladatok támogatása</t>
  </si>
  <si>
    <t>Egyes köznevelési  feladatok támogatásai</t>
  </si>
  <si>
    <t>Óvodapedagógusok bértámogtása</t>
  </si>
  <si>
    <t>Óvodapedagógusok kiegészítő bértámogtása</t>
  </si>
  <si>
    <t>Óvodapedagógusok munkáját segítők bértámogatása</t>
  </si>
  <si>
    <t>Óvodaműködtetési támogatás</t>
  </si>
  <si>
    <t>Szociális, gyermekjóléti és gyermekétkeztetési feldatok támogatásai</t>
  </si>
  <si>
    <t>Szociális étkeztetés támogatása</t>
  </si>
  <si>
    <t>Házi segítségnyújtás támogatása</t>
  </si>
  <si>
    <t>Egyes jövedelempótló támogatások</t>
  </si>
  <si>
    <t>Gyermekétkeztetés támogatása</t>
  </si>
  <si>
    <t>Kulturális feladatok támogatása</t>
  </si>
  <si>
    <t>Könyvtári, közművelődési feladatok támogatása</t>
  </si>
  <si>
    <t>Lakott külterülettel kapcsolatos feladatok támogatása</t>
  </si>
  <si>
    <t>Általános működési támogatások összesen:</t>
  </si>
  <si>
    <t>Egyes köznevelési  feladatok támogatásai összesen:</t>
  </si>
  <si>
    <t>Szociális feladatok egyéb támogatása</t>
  </si>
  <si>
    <t>Szociális, gyermekjóléti és gyermekétkeztetési feldatok támogatásai összesen:</t>
  </si>
  <si>
    <t>Kulturális feladatok támogatása összesen:</t>
  </si>
  <si>
    <t>Vendég étkezők térítési díja ( az önkormányzat és intézményei nyugdíjas dolgozóinak térítési díj kedvezménye</t>
  </si>
  <si>
    <t xml:space="preserve">    ebből:               Magánszemélyek kommunális adója </t>
  </si>
  <si>
    <t>2/2015. (II.26.) önkormányzati rendelethez</t>
  </si>
  <si>
    <t>2/2015.(II.26.) önkormányzati rendelethez</t>
  </si>
  <si>
    <t>6.1. melléklet a 2/2015. (II.26.) önkormányzati rendelethez</t>
  </si>
  <si>
    <t>6.1.1. melléklet a 2/2015.(II.26.) önkormányzati rendelethez</t>
  </si>
  <si>
    <t>6.1.2. melléklet a 2/2015. (II.26.) önkormányzati rendelethez</t>
  </si>
  <si>
    <t>6.2. melléklet a 2/2015. (II.26.) önkormányzati rendelethez</t>
  </si>
  <si>
    <t>6.3. melléklet a 2/2015. (II.26.) önkormányzati rendelethez</t>
  </si>
  <si>
    <t>Murakeresztúri Egyházközség</t>
  </si>
  <si>
    <t>böllér fesztivál támogatása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</si>
</sst>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1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17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9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9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3" xfId="0" applyNumberFormat="1" applyFont="1" applyFill="1" applyBorder="1" applyAlignment="1" applyProtection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5" xfId="0" applyFont="1" applyFill="1" applyBorder="1" applyAlignment="1" applyProtection="1">
      <alignment vertical="center" wrapText="1"/>
      <protection locked="0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3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7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8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8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4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19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19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29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0" xfId="0" applyFont="1" applyFill="1" applyBorder="1" applyAlignment="1" applyProtection="1">
      <alignment horizontal="right"/>
    </xf>
    <xf numFmtId="164" fontId="36" fillId="0" borderId="30" xfId="4" applyNumberFormat="1" applyFont="1" applyFill="1" applyBorder="1" applyAlignment="1" applyProtection="1">
      <alignment horizontal="left" vertical="center"/>
    </xf>
    <xf numFmtId="0" fontId="30" fillId="0" borderId="2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5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8" fillId="0" borderId="31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1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19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9" xfId="1" applyNumberFormat="1" applyFont="1" applyFill="1" applyBorder="1" applyProtection="1"/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32" xfId="0" applyNumberFormat="1" applyFont="1" applyFill="1" applyBorder="1" applyAlignment="1" applyProtection="1">
      <alignment horizontal="left" vertical="center" wrapText="1" indent="2"/>
    </xf>
    <xf numFmtId="3" fontId="32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3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37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4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0" fillId="0" borderId="40" xfId="0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0" xfId="0" applyFont="1" applyBorder="1" applyAlignment="1" applyProtection="1">
      <alignment horizontal="lef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Border="1" applyAlignment="1" applyProtection="1">
      <alignment horizontal="right" vertical="center" wrapText="1" indent="1"/>
    </xf>
    <xf numFmtId="0" fontId="6" fillId="0" borderId="30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3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6" xfId="0" applyNumberFormat="1" applyFont="1" applyFill="1" applyBorder="1" applyAlignment="1" applyProtection="1">
      <alignment horizontal="left" vertical="center" wrapText="1" indent="1"/>
    </xf>
    <xf numFmtId="164" fontId="32" fillId="0" borderId="32" xfId="0" applyNumberFormat="1" applyFont="1" applyFill="1" applyBorder="1" applyAlignment="1" applyProtection="1">
      <alignment horizontal="left" vertical="center" wrapText="1" indent="1"/>
    </xf>
    <xf numFmtId="164" fontId="1" fillId="0" borderId="47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1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8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165" fontId="30" fillId="0" borderId="36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7" xfId="0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1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9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7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5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37" xfId="4" applyFont="1" applyFill="1" applyBorder="1" applyAlignment="1" applyProtection="1">
      <alignment horizontal="center" vertical="center" wrapText="1"/>
    </xf>
    <xf numFmtId="164" fontId="27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7" xfId="4" applyFont="1" applyFill="1" applyBorder="1" applyAlignment="1" applyProtection="1">
      <alignment horizontal="center" vertical="center" wrapText="1"/>
    </xf>
    <xf numFmtId="164" fontId="22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1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9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0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164" fontId="29" fillId="0" borderId="31" xfId="4" applyNumberFormat="1" applyFont="1" applyFill="1" applyBorder="1" applyAlignment="1" applyProtection="1">
      <alignment horizontal="right" vertical="center" wrapText="1" indent="1"/>
    </xf>
    <xf numFmtId="164" fontId="22" fillId="0" borderId="42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1" xfId="4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0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0" xfId="4" applyFont="1" applyFill="1" applyBorder="1" applyAlignment="1" applyProtection="1">
      <alignment horizontal="left" vertical="center" wrapText="1" indent="1"/>
    </xf>
    <xf numFmtId="0" fontId="20" fillId="0" borderId="21" xfId="4" applyFont="1" applyFill="1" applyBorder="1" applyAlignment="1" applyProtection="1">
      <alignment vertical="center" wrapText="1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0" fontId="22" fillId="0" borderId="25" xfId="4" applyFont="1" applyFill="1" applyBorder="1" applyAlignment="1" applyProtection="1">
      <alignment horizontal="left" vertical="center" wrapText="1" indent="7"/>
    </xf>
    <xf numFmtId="164" fontId="28" fillId="0" borderId="19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9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3" xfId="4" applyNumberFormat="1" applyFont="1" applyFill="1" applyBorder="1" applyAlignment="1" applyProtection="1">
      <alignment horizontal="right" vertical="center" wrapText="1" indent="1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4" applyNumberFormat="1" applyFont="1" applyFill="1" applyBorder="1" applyAlignment="1" applyProtection="1">
      <alignment horizontal="right" vertical="center" wrapText="1" indent="1"/>
    </xf>
    <xf numFmtId="164" fontId="28" fillId="0" borderId="31" xfId="0" applyNumberFormat="1" applyFont="1" applyBorder="1" applyAlignment="1" applyProtection="1">
      <alignment horizontal="right" vertical="center" wrapText="1" indent="1"/>
    </xf>
    <xf numFmtId="164" fontId="28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1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30" fillId="0" borderId="2" xfId="0" applyFont="1" applyBorder="1" applyAlignment="1" applyProtection="1">
      <alignment horizontal="left" vertical="center" wrapText="1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8" fillId="0" borderId="11" xfId="0" applyFont="1" applyFill="1" applyBorder="1" applyAlignment="1" applyProtection="1">
      <alignment horizontal="left" vertical="center" wrapText="1"/>
    </xf>
    <xf numFmtId="164" fontId="34" fillId="0" borderId="17" xfId="0" applyNumberFormat="1" applyFont="1" applyFill="1" applyBorder="1" applyAlignment="1" applyProtection="1">
      <alignment horizontal="center" vertical="center" wrapText="1"/>
    </xf>
    <xf numFmtId="0" fontId="27" fillId="0" borderId="55" xfId="0" applyFont="1" applyFill="1" applyBorder="1" applyAlignment="1" applyProtection="1">
      <alignment horizontal="left" vertical="center" wrapText="1"/>
      <protection locked="0"/>
    </xf>
    <xf numFmtId="0" fontId="27" fillId="0" borderId="56" xfId="0" applyFont="1" applyFill="1" applyBorder="1" applyAlignment="1" applyProtection="1">
      <alignment horizontal="left" vertical="center" wrapText="1"/>
      <protection locked="0"/>
    </xf>
    <xf numFmtId="0" fontId="28" fillId="0" borderId="56" xfId="0" applyFont="1" applyFill="1" applyBorder="1" applyAlignment="1" applyProtection="1">
      <alignment horizontal="left" vertical="center" wrapText="1"/>
      <protection locked="0"/>
    </xf>
    <xf numFmtId="164" fontId="2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9" xfId="0" applyFont="1" applyFill="1" applyBorder="1" applyAlignment="1" applyProtection="1">
      <alignment horizontal="left" vertical="center" wrapText="1"/>
      <protection locked="0"/>
    </xf>
    <xf numFmtId="0" fontId="27" fillId="0" borderId="57" xfId="0" applyFont="1" applyFill="1" applyBorder="1" applyAlignment="1" applyProtection="1">
      <alignment horizontal="left" vertical="center" wrapText="1" indent="1"/>
    </xf>
    <xf numFmtId="164" fontId="3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5" xfId="0" applyFont="1" applyFill="1" applyBorder="1" applyAlignment="1" applyProtection="1">
      <alignment vertical="center" wrapText="1"/>
    </xf>
    <xf numFmtId="164" fontId="36" fillId="0" borderId="30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0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7" fillId="0" borderId="60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63" xfId="5" applyFont="1" applyFill="1" applyBorder="1" applyAlignment="1" applyProtection="1">
      <alignment horizontal="left" vertical="center" indent="1"/>
    </xf>
    <xf numFmtId="0" fontId="21" fillId="0" borderId="39" xfId="5" applyFont="1" applyFill="1" applyBorder="1" applyAlignment="1" applyProtection="1">
      <alignment horizontal="left" vertical="center" indent="1"/>
    </xf>
    <xf numFmtId="0" fontId="21" fillId="0" borderId="31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>
      <alignment horizontal="center" textRotation="180"/>
    </xf>
    <xf numFmtId="0" fontId="36" fillId="0" borderId="0" xfId="0" applyFont="1" applyAlignment="1" applyProtection="1">
      <alignment horizontal="right"/>
    </xf>
    <xf numFmtId="0" fontId="31" fillId="0" borderId="38" xfId="0" applyFont="1" applyBorder="1" applyAlignment="1" applyProtection="1">
      <alignment horizontal="left" vertical="center" indent="2"/>
    </xf>
    <xf numFmtId="0" fontId="31" fillId="0" borderId="37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124</v>
      </c>
    </row>
    <row r="4" spans="1:2">
      <c r="A4" s="138"/>
      <c r="B4" s="138"/>
    </row>
    <row r="5" spans="1:2" s="150" customFormat="1" ht="15.75">
      <c r="A5" s="91" t="s">
        <v>399</v>
      </c>
      <c r="B5" s="149"/>
    </row>
    <row r="6" spans="1:2">
      <c r="A6" s="138"/>
      <c r="B6" s="138"/>
    </row>
    <row r="7" spans="1:2">
      <c r="A7" s="138" t="s">
        <v>501</v>
      </c>
      <c r="B7" s="138" t="s">
        <v>458</v>
      </c>
    </row>
    <row r="8" spans="1:2">
      <c r="A8" s="138" t="s">
        <v>502</v>
      </c>
      <c r="B8" s="138" t="s">
        <v>459</v>
      </c>
    </row>
    <row r="9" spans="1:2">
      <c r="A9" s="138" t="s">
        <v>503</v>
      </c>
      <c r="B9" s="138" t="s">
        <v>460</v>
      </c>
    </row>
    <row r="10" spans="1:2">
      <c r="A10" s="138"/>
      <c r="B10" s="138"/>
    </row>
    <row r="11" spans="1:2">
      <c r="A11" s="138"/>
      <c r="B11" s="138"/>
    </row>
    <row r="12" spans="1:2" s="150" customFormat="1" ht="15.75">
      <c r="A12" s="91" t="str">
        <f>+CONCATENATE(LEFT(A5,4),". évi előirányzat KIADÁSOK")</f>
        <v>2015. évi előirányzat KIADÁSOK</v>
      </c>
      <c r="B12" s="149"/>
    </row>
    <row r="13" spans="1:2">
      <c r="A13" s="138"/>
      <c r="B13" s="138"/>
    </row>
    <row r="14" spans="1:2">
      <c r="A14" s="138" t="s">
        <v>504</v>
      </c>
      <c r="B14" s="138" t="s">
        <v>461</v>
      </c>
    </row>
    <row r="15" spans="1:2">
      <c r="A15" s="138" t="s">
        <v>505</v>
      </c>
      <c r="B15" s="138" t="s">
        <v>462</v>
      </c>
    </row>
    <row r="16" spans="1:2">
      <c r="A16" s="138" t="s">
        <v>506</v>
      </c>
      <c r="B16" s="138" t="s">
        <v>463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9" sqref="B9:C10"/>
    </sheetView>
  </sheetViews>
  <sheetFormatPr defaultRowHeight="12.75"/>
  <cols>
    <col min="1" max="1" width="60.6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45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4.75" customHeight="1">
      <c r="A1" s="503" t="s">
        <v>1</v>
      </c>
      <c r="B1" s="503"/>
      <c r="C1" s="503"/>
      <c r="D1" s="503"/>
      <c r="E1" s="503"/>
      <c r="F1" s="503"/>
    </row>
    <row r="2" spans="1:6" ht="23.25" customHeight="1" thickBot="1">
      <c r="A2" s="180"/>
      <c r="B2" s="60"/>
      <c r="C2" s="60"/>
      <c r="D2" s="60"/>
      <c r="E2" s="60"/>
      <c r="F2" s="55" t="s">
        <v>58</v>
      </c>
    </row>
    <row r="3" spans="1:6" s="48" customFormat="1" ht="48.75" customHeight="1" thickBot="1">
      <c r="A3" s="181" t="s">
        <v>65</v>
      </c>
      <c r="B3" s="182" t="s">
        <v>63</v>
      </c>
      <c r="C3" s="182" t="s">
        <v>64</v>
      </c>
      <c r="D3" s="182" t="str">
        <f ca="1">+'6.sz.mell.'!D3</f>
        <v>Felhasználás   2014. XII. 31-ig</v>
      </c>
      <c r="E3" s="182" t="str">
        <f ca="1">+'6.sz.mell.'!E3</f>
        <v>2015. évi előirányzat</v>
      </c>
      <c r="F3" s="56" t="str">
        <f ca="1">+CONCATENATE(LEFT(ÖSSZEFÜGGÉSEK!A5,4),". utáni szükséglet ",CHAR(10),"(F=B - D - E)")</f>
        <v>2015. utáni szükséglet 
(F=B - D - E)</v>
      </c>
    </row>
    <row r="4" spans="1:6" s="60" customFormat="1" ht="15" customHeight="1" thickBot="1">
      <c r="A4" s="57" t="s">
        <v>464</v>
      </c>
      <c r="B4" s="58" t="s">
        <v>465</v>
      </c>
      <c r="C4" s="58" t="s">
        <v>466</v>
      </c>
      <c r="D4" s="58" t="s">
        <v>468</v>
      </c>
      <c r="E4" s="58" t="s">
        <v>467</v>
      </c>
      <c r="F4" s="59" t="s">
        <v>469</v>
      </c>
    </row>
    <row r="5" spans="1:6" ht="15.95" customHeight="1">
      <c r="A5" s="67" t="s">
        <v>511</v>
      </c>
      <c r="B5" s="68">
        <v>2500</v>
      </c>
      <c r="C5" s="448" t="s">
        <v>510</v>
      </c>
      <c r="D5" s="68"/>
      <c r="E5" s="68">
        <v>2500</v>
      </c>
      <c r="F5" s="69">
        <f t="shared" ref="F5:F23" si="0">B5-D5-E5</f>
        <v>0</v>
      </c>
    </row>
    <row r="6" spans="1:6" ht="15.95" customHeight="1">
      <c r="A6" s="67"/>
      <c r="B6" s="68"/>
      <c r="C6" s="448"/>
      <c r="D6" s="68"/>
      <c r="E6" s="68"/>
      <c r="F6" s="69">
        <f t="shared" si="0"/>
        <v>0</v>
      </c>
    </row>
    <row r="7" spans="1:6" ht="15.95" customHeight="1">
      <c r="A7" s="67"/>
      <c r="B7" s="68"/>
      <c r="C7" s="448"/>
      <c r="D7" s="68"/>
      <c r="E7" s="68"/>
      <c r="F7" s="69">
        <f t="shared" si="0"/>
        <v>0</v>
      </c>
    </row>
    <row r="8" spans="1:6" ht="15.95" customHeight="1">
      <c r="A8" s="67"/>
      <c r="B8" s="68"/>
      <c r="C8" s="448"/>
      <c r="D8" s="68"/>
      <c r="E8" s="68"/>
      <c r="F8" s="69">
        <f t="shared" si="0"/>
        <v>0</v>
      </c>
    </row>
    <row r="9" spans="1:6" ht="15.95" customHeight="1">
      <c r="A9" s="67"/>
      <c r="B9" s="68"/>
      <c r="C9" s="448"/>
      <c r="D9" s="68"/>
      <c r="E9" s="68"/>
      <c r="F9" s="69">
        <f t="shared" si="0"/>
        <v>0</v>
      </c>
    </row>
    <row r="10" spans="1:6" ht="15.95" customHeight="1">
      <c r="A10" s="67"/>
      <c r="B10" s="68"/>
      <c r="C10" s="448"/>
      <c r="D10" s="68"/>
      <c r="E10" s="68"/>
      <c r="F10" s="69">
        <f t="shared" si="0"/>
        <v>0</v>
      </c>
    </row>
    <row r="11" spans="1:6" ht="15.95" customHeight="1">
      <c r="A11" s="67"/>
      <c r="B11" s="68"/>
      <c r="C11" s="448"/>
      <c r="D11" s="68"/>
      <c r="E11" s="68"/>
      <c r="F11" s="69">
        <f t="shared" si="0"/>
        <v>0</v>
      </c>
    </row>
    <row r="12" spans="1:6" ht="15.95" customHeight="1">
      <c r="A12" s="67"/>
      <c r="B12" s="68"/>
      <c r="C12" s="448"/>
      <c r="D12" s="68"/>
      <c r="E12" s="68"/>
      <c r="F12" s="69">
        <f t="shared" si="0"/>
        <v>0</v>
      </c>
    </row>
    <row r="13" spans="1:6" ht="15.95" customHeight="1">
      <c r="A13" s="67"/>
      <c r="B13" s="68"/>
      <c r="C13" s="448"/>
      <c r="D13" s="68"/>
      <c r="E13" s="68"/>
      <c r="F13" s="69">
        <f t="shared" si="0"/>
        <v>0</v>
      </c>
    </row>
    <row r="14" spans="1:6" ht="15.95" customHeight="1">
      <c r="A14" s="67"/>
      <c r="B14" s="68"/>
      <c r="C14" s="448"/>
      <c r="D14" s="68"/>
      <c r="E14" s="68"/>
      <c r="F14" s="69">
        <f t="shared" si="0"/>
        <v>0</v>
      </c>
    </row>
    <row r="15" spans="1:6" ht="15.95" customHeight="1">
      <c r="A15" s="67"/>
      <c r="B15" s="68"/>
      <c r="C15" s="448"/>
      <c r="D15" s="68"/>
      <c r="E15" s="68"/>
      <c r="F15" s="69">
        <f t="shared" si="0"/>
        <v>0</v>
      </c>
    </row>
    <row r="16" spans="1:6" ht="15.95" customHeight="1">
      <c r="A16" s="67"/>
      <c r="B16" s="68"/>
      <c r="C16" s="448"/>
      <c r="D16" s="68"/>
      <c r="E16" s="68"/>
      <c r="F16" s="69">
        <f t="shared" si="0"/>
        <v>0</v>
      </c>
    </row>
    <row r="17" spans="1:6" ht="15.95" customHeight="1">
      <c r="A17" s="67"/>
      <c r="B17" s="68"/>
      <c r="C17" s="448"/>
      <c r="D17" s="68"/>
      <c r="E17" s="68"/>
      <c r="F17" s="69">
        <f t="shared" si="0"/>
        <v>0</v>
      </c>
    </row>
    <row r="18" spans="1:6" ht="15.95" customHeight="1">
      <c r="A18" s="67"/>
      <c r="B18" s="68"/>
      <c r="C18" s="448"/>
      <c r="D18" s="68"/>
      <c r="E18" s="68"/>
      <c r="F18" s="69">
        <f t="shared" si="0"/>
        <v>0</v>
      </c>
    </row>
    <row r="19" spans="1:6" ht="15.95" customHeight="1">
      <c r="A19" s="67"/>
      <c r="B19" s="68"/>
      <c r="C19" s="448"/>
      <c r="D19" s="68"/>
      <c r="E19" s="68"/>
      <c r="F19" s="69">
        <f t="shared" si="0"/>
        <v>0</v>
      </c>
    </row>
    <row r="20" spans="1:6" ht="15.95" customHeight="1">
      <c r="A20" s="67"/>
      <c r="B20" s="68"/>
      <c r="C20" s="448"/>
      <c r="D20" s="68"/>
      <c r="E20" s="68"/>
      <c r="F20" s="69">
        <f t="shared" si="0"/>
        <v>0</v>
      </c>
    </row>
    <row r="21" spans="1:6" ht="15.95" customHeight="1">
      <c r="A21" s="67"/>
      <c r="B21" s="68"/>
      <c r="C21" s="448"/>
      <c r="D21" s="68"/>
      <c r="E21" s="68"/>
      <c r="F21" s="69">
        <f t="shared" si="0"/>
        <v>0</v>
      </c>
    </row>
    <row r="22" spans="1:6" ht="15.95" customHeight="1">
      <c r="A22" s="67"/>
      <c r="B22" s="68"/>
      <c r="C22" s="448"/>
      <c r="D22" s="68"/>
      <c r="E22" s="68"/>
      <c r="F22" s="69">
        <f t="shared" si="0"/>
        <v>0</v>
      </c>
    </row>
    <row r="23" spans="1:6" ht="15.95" customHeight="1" thickBot="1">
      <c r="A23" s="70"/>
      <c r="B23" s="71"/>
      <c r="C23" s="449"/>
      <c r="D23" s="71"/>
      <c r="E23" s="71"/>
      <c r="F23" s="72">
        <f t="shared" si="0"/>
        <v>0</v>
      </c>
    </row>
    <row r="24" spans="1:6" s="66" customFormat="1" ht="18" customHeight="1" thickBot="1">
      <c r="A24" s="183" t="s">
        <v>61</v>
      </c>
      <c r="B24" s="184">
        <f>SUM(B5:B23)</f>
        <v>2500</v>
      </c>
      <c r="C24" s="124"/>
      <c r="D24" s="184">
        <f>SUM(D5:D23)</f>
        <v>0</v>
      </c>
      <c r="E24" s="184">
        <f>SUM(E5:E23)</f>
        <v>2500</v>
      </c>
      <c r="F24" s="73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 2/2015. (II.26.)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7"/>
  <sheetViews>
    <sheetView topLeftCell="A103" zoomScale="130" zoomScaleNormal="130" zoomScaleSheetLayoutView="85" workbookViewId="0">
      <selection activeCell="C101" sqref="C101"/>
    </sheetView>
  </sheetViews>
  <sheetFormatPr defaultRowHeight="12.75"/>
  <cols>
    <col min="1" max="1" width="19.5" style="364" customWidth="1"/>
    <col min="2" max="2" width="72" style="365" customWidth="1"/>
    <col min="3" max="3" width="25" style="366" customWidth="1"/>
    <col min="4" max="16384" width="9.33203125" style="3"/>
  </cols>
  <sheetData>
    <row r="1" spans="1:3" s="2" customFormat="1" ht="16.5" customHeight="1" thickBot="1">
      <c r="A1" s="206"/>
      <c r="B1" s="208"/>
      <c r="C1" s="231" t="s">
        <v>572</v>
      </c>
    </row>
    <row r="2" spans="1:3" s="92" customFormat="1" ht="21" customHeight="1">
      <c r="A2" s="381" t="s">
        <v>59</v>
      </c>
      <c r="B2" s="328" t="s">
        <v>185</v>
      </c>
      <c r="C2" s="330" t="s">
        <v>49</v>
      </c>
    </row>
    <row r="3" spans="1:3" s="92" customFormat="1" ht="16.5" thickBot="1">
      <c r="A3" s="209" t="s">
        <v>164</v>
      </c>
      <c r="B3" s="329" t="s">
        <v>368</v>
      </c>
      <c r="C3" s="460" t="s">
        <v>49</v>
      </c>
    </row>
    <row r="4" spans="1:3" s="93" customFormat="1" ht="15.95" customHeight="1" thickBot="1">
      <c r="A4" s="210"/>
      <c r="B4" s="210"/>
      <c r="C4" s="211" t="s">
        <v>50</v>
      </c>
    </row>
    <row r="5" spans="1:3" ht="13.5" thickBot="1">
      <c r="A5" s="382" t="s">
        <v>166</v>
      </c>
      <c r="B5" s="212" t="s">
        <v>51</v>
      </c>
      <c r="C5" s="331" t="s">
        <v>52</v>
      </c>
    </row>
    <row r="6" spans="1:3" s="74" customFormat="1" ht="12.95" customHeight="1" thickBot="1">
      <c r="A6" s="188" t="s">
        <v>464</v>
      </c>
      <c r="B6" s="189" t="s">
        <v>465</v>
      </c>
      <c r="C6" s="190" t="s">
        <v>466</v>
      </c>
    </row>
    <row r="7" spans="1:3" s="74" customFormat="1" ht="15.95" customHeight="1" thickBot="1">
      <c r="A7" s="214"/>
      <c r="B7" s="215" t="s">
        <v>53</v>
      </c>
      <c r="C7" s="332"/>
    </row>
    <row r="8" spans="1:3" s="74" customFormat="1" ht="12" customHeight="1" thickBot="1">
      <c r="A8" s="34" t="s">
        <v>14</v>
      </c>
      <c r="B8" s="21" t="s">
        <v>214</v>
      </c>
      <c r="C8" s="267">
        <f>+C9+C10+C11+C12+C13+C14</f>
        <v>112113</v>
      </c>
    </row>
    <row r="9" spans="1:3" s="94" customFormat="1" ht="12" customHeight="1">
      <c r="A9" s="410" t="s">
        <v>92</v>
      </c>
      <c r="B9" s="391" t="s">
        <v>215</v>
      </c>
      <c r="C9" s="270">
        <v>52579</v>
      </c>
    </row>
    <row r="10" spans="1:3" s="95" customFormat="1" ht="12" customHeight="1">
      <c r="A10" s="411" t="s">
        <v>93</v>
      </c>
      <c r="B10" s="392" t="s">
        <v>216</v>
      </c>
      <c r="C10" s="269">
        <v>23610</v>
      </c>
    </row>
    <row r="11" spans="1:3" s="95" customFormat="1" ht="12" customHeight="1">
      <c r="A11" s="411" t="s">
        <v>94</v>
      </c>
      <c r="B11" s="392" t="s">
        <v>217</v>
      </c>
      <c r="C11" s="269">
        <v>33887</v>
      </c>
    </row>
    <row r="12" spans="1:3" s="95" customFormat="1" ht="12" customHeight="1">
      <c r="A12" s="411" t="s">
        <v>95</v>
      </c>
      <c r="B12" s="392" t="s">
        <v>218</v>
      </c>
      <c r="C12" s="269">
        <v>2037</v>
      </c>
    </row>
    <row r="13" spans="1:3" s="95" customFormat="1" ht="12" customHeight="1">
      <c r="A13" s="411" t="s">
        <v>121</v>
      </c>
      <c r="B13" s="392" t="s">
        <v>474</v>
      </c>
      <c r="C13" s="269"/>
    </row>
    <row r="14" spans="1:3" s="94" customFormat="1" ht="12" customHeight="1" thickBot="1">
      <c r="A14" s="412" t="s">
        <v>96</v>
      </c>
      <c r="B14" s="393" t="s">
        <v>401</v>
      </c>
      <c r="C14" s="269"/>
    </row>
    <row r="15" spans="1:3" s="94" customFormat="1" ht="12" customHeight="1" thickBot="1">
      <c r="A15" s="34" t="s">
        <v>15</v>
      </c>
      <c r="B15" s="262" t="s">
        <v>219</v>
      </c>
      <c r="C15" s="267">
        <f>+C16+C17+C18+C19+C20</f>
        <v>20548</v>
      </c>
    </row>
    <row r="16" spans="1:3" s="94" customFormat="1" ht="12" customHeight="1">
      <c r="A16" s="410" t="s">
        <v>98</v>
      </c>
      <c r="B16" s="391" t="s">
        <v>220</v>
      </c>
      <c r="C16" s="270"/>
    </row>
    <row r="17" spans="1:3" s="94" customFormat="1" ht="12" customHeight="1">
      <c r="A17" s="411" t="s">
        <v>99</v>
      </c>
      <c r="B17" s="392" t="s">
        <v>221</v>
      </c>
      <c r="C17" s="269"/>
    </row>
    <row r="18" spans="1:3" s="94" customFormat="1" ht="12" customHeight="1">
      <c r="A18" s="411" t="s">
        <v>100</v>
      </c>
      <c r="B18" s="392" t="s">
        <v>390</v>
      </c>
      <c r="C18" s="269"/>
    </row>
    <row r="19" spans="1:3" s="94" customFormat="1" ht="12" customHeight="1">
      <c r="A19" s="411" t="s">
        <v>101</v>
      </c>
      <c r="B19" s="392" t="s">
        <v>391</v>
      </c>
      <c r="C19" s="269"/>
    </row>
    <row r="20" spans="1:3" s="94" customFormat="1" ht="12" customHeight="1">
      <c r="A20" s="411" t="s">
        <v>102</v>
      </c>
      <c r="B20" s="392" t="s">
        <v>222</v>
      </c>
      <c r="C20" s="269">
        <v>20548</v>
      </c>
    </row>
    <row r="21" spans="1:3" s="95" customFormat="1" ht="12" customHeight="1" thickBot="1">
      <c r="A21" s="412" t="s">
        <v>111</v>
      </c>
      <c r="B21" s="393" t="s">
        <v>223</v>
      </c>
      <c r="C21" s="271"/>
    </row>
    <row r="22" spans="1:3" s="95" customFormat="1" ht="12" customHeight="1" thickBot="1">
      <c r="A22" s="34" t="s">
        <v>16</v>
      </c>
      <c r="B22" s="21" t="s">
        <v>224</v>
      </c>
      <c r="C22" s="267">
        <f>+C23+C24+C25+C26+C27</f>
        <v>0</v>
      </c>
    </row>
    <row r="23" spans="1:3" s="95" customFormat="1" ht="12" customHeight="1">
      <c r="A23" s="410" t="s">
        <v>81</v>
      </c>
      <c r="B23" s="391" t="s">
        <v>225</v>
      </c>
      <c r="C23" s="270"/>
    </row>
    <row r="24" spans="1:3" s="94" customFormat="1" ht="12" customHeight="1">
      <c r="A24" s="411" t="s">
        <v>82</v>
      </c>
      <c r="B24" s="392" t="s">
        <v>226</v>
      </c>
      <c r="C24" s="269"/>
    </row>
    <row r="25" spans="1:3" s="95" customFormat="1" ht="12" customHeight="1">
      <c r="A25" s="411" t="s">
        <v>83</v>
      </c>
      <c r="B25" s="392" t="s">
        <v>392</v>
      </c>
      <c r="C25" s="269"/>
    </row>
    <row r="26" spans="1:3" s="95" customFormat="1" ht="12" customHeight="1">
      <c r="A26" s="411" t="s">
        <v>84</v>
      </c>
      <c r="B26" s="392" t="s">
        <v>393</v>
      </c>
      <c r="C26" s="269"/>
    </row>
    <row r="27" spans="1:3" s="95" customFormat="1" ht="12" customHeight="1">
      <c r="A27" s="411" t="s">
        <v>136</v>
      </c>
      <c r="B27" s="392" t="s">
        <v>227</v>
      </c>
      <c r="C27" s="269"/>
    </row>
    <row r="28" spans="1:3" s="95" customFormat="1" ht="12" customHeight="1" thickBot="1">
      <c r="A28" s="412" t="s">
        <v>137</v>
      </c>
      <c r="B28" s="393" t="s">
        <v>228</v>
      </c>
      <c r="C28" s="271"/>
    </row>
    <row r="29" spans="1:3" s="95" customFormat="1" ht="12" customHeight="1" thickBot="1">
      <c r="A29" s="34" t="s">
        <v>138</v>
      </c>
      <c r="B29" s="21" t="s">
        <v>229</v>
      </c>
      <c r="C29" s="273">
        <f>+C30+C34+C35+C36</f>
        <v>36620</v>
      </c>
    </row>
    <row r="30" spans="1:3" s="95" customFormat="1" ht="12" customHeight="1">
      <c r="A30" s="410" t="s">
        <v>230</v>
      </c>
      <c r="B30" s="391" t="s">
        <v>475</v>
      </c>
      <c r="C30" s="386">
        <f>+C31+C32+C33</f>
        <v>32200</v>
      </c>
    </row>
    <row r="31" spans="1:3" s="95" customFormat="1" ht="12" customHeight="1">
      <c r="A31" s="411" t="s">
        <v>231</v>
      </c>
      <c r="B31" s="392" t="s">
        <v>236</v>
      </c>
      <c r="C31" s="269">
        <v>5200</v>
      </c>
    </row>
    <row r="32" spans="1:3" s="95" customFormat="1" ht="12" customHeight="1">
      <c r="A32" s="411" t="s">
        <v>232</v>
      </c>
      <c r="B32" s="392" t="s">
        <v>237</v>
      </c>
      <c r="C32" s="269"/>
    </row>
    <row r="33" spans="1:3" s="95" customFormat="1" ht="12" customHeight="1">
      <c r="A33" s="411" t="s">
        <v>405</v>
      </c>
      <c r="B33" s="451" t="s">
        <v>406</v>
      </c>
      <c r="C33" s="269">
        <v>27000</v>
      </c>
    </row>
    <row r="34" spans="1:3" s="95" customFormat="1" ht="12" customHeight="1">
      <c r="A34" s="411" t="s">
        <v>233</v>
      </c>
      <c r="B34" s="392" t="s">
        <v>238</v>
      </c>
      <c r="C34" s="269">
        <v>3500</v>
      </c>
    </row>
    <row r="35" spans="1:3" s="95" customFormat="1" ht="12" customHeight="1">
      <c r="A35" s="411" t="s">
        <v>234</v>
      </c>
      <c r="B35" s="392" t="s">
        <v>239</v>
      </c>
      <c r="C35" s="269">
        <v>500</v>
      </c>
    </row>
    <row r="36" spans="1:3" s="95" customFormat="1" ht="12" customHeight="1" thickBot="1">
      <c r="A36" s="412" t="s">
        <v>235</v>
      </c>
      <c r="B36" s="393" t="s">
        <v>240</v>
      </c>
      <c r="C36" s="271">
        <v>420</v>
      </c>
    </row>
    <row r="37" spans="1:3" s="95" customFormat="1" ht="12" customHeight="1" thickBot="1">
      <c r="A37" s="34" t="s">
        <v>18</v>
      </c>
      <c r="B37" s="21" t="s">
        <v>402</v>
      </c>
      <c r="C37" s="267">
        <f>SUM(C38:C48)</f>
        <v>32214</v>
      </c>
    </row>
    <row r="38" spans="1:3" s="95" customFormat="1" ht="12" customHeight="1">
      <c r="A38" s="410" t="s">
        <v>85</v>
      </c>
      <c r="B38" s="391" t="s">
        <v>243</v>
      </c>
      <c r="C38" s="270"/>
    </row>
    <row r="39" spans="1:3" s="95" customFormat="1" ht="12" customHeight="1">
      <c r="A39" s="411" t="s">
        <v>86</v>
      </c>
      <c r="B39" s="392" t="s">
        <v>244</v>
      </c>
      <c r="C39" s="269">
        <v>9954</v>
      </c>
    </row>
    <row r="40" spans="1:3" s="95" customFormat="1" ht="12" customHeight="1">
      <c r="A40" s="411" t="s">
        <v>87</v>
      </c>
      <c r="B40" s="392" t="s">
        <v>245</v>
      </c>
      <c r="C40" s="269">
        <v>100</v>
      </c>
    </row>
    <row r="41" spans="1:3" s="95" customFormat="1" ht="12" customHeight="1">
      <c r="A41" s="411" t="s">
        <v>140</v>
      </c>
      <c r="B41" s="392" t="s">
        <v>246</v>
      </c>
      <c r="C41" s="269">
        <v>5338</v>
      </c>
    </row>
    <row r="42" spans="1:3" s="95" customFormat="1" ht="12" customHeight="1">
      <c r="A42" s="411" t="s">
        <v>141</v>
      </c>
      <c r="B42" s="392" t="s">
        <v>247</v>
      </c>
      <c r="C42" s="269">
        <v>11241</v>
      </c>
    </row>
    <row r="43" spans="1:3" s="95" customFormat="1" ht="12" customHeight="1">
      <c r="A43" s="411" t="s">
        <v>142</v>
      </c>
      <c r="B43" s="392" t="s">
        <v>248</v>
      </c>
      <c r="C43" s="269">
        <v>5481</v>
      </c>
    </row>
    <row r="44" spans="1:3" s="95" customFormat="1" ht="12" customHeight="1">
      <c r="A44" s="411" t="s">
        <v>143</v>
      </c>
      <c r="B44" s="392" t="s">
        <v>249</v>
      </c>
      <c r="C44" s="269"/>
    </row>
    <row r="45" spans="1:3" s="95" customFormat="1" ht="12" customHeight="1">
      <c r="A45" s="411" t="s">
        <v>144</v>
      </c>
      <c r="B45" s="392" t="s">
        <v>250</v>
      </c>
      <c r="C45" s="269">
        <v>100</v>
      </c>
    </row>
    <row r="46" spans="1:3" s="95" customFormat="1" ht="12" customHeight="1">
      <c r="A46" s="411" t="s">
        <v>241</v>
      </c>
      <c r="B46" s="392" t="s">
        <v>251</v>
      </c>
      <c r="C46" s="272"/>
    </row>
    <row r="47" spans="1:3" s="95" customFormat="1" ht="12" customHeight="1">
      <c r="A47" s="412" t="s">
        <v>242</v>
      </c>
      <c r="B47" s="393" t="s">
        <v>404</v>
      </c>
      <c r="C47" s="377"/>
    </row>
    <row r="48" spans="1:3" s="95" customFormat="1" ht="12" customHeight="1" thickBot="1">
      <c r="A48" s="412" t="s">
        <v>403</v>
      </c>
      <c r="B48" s="393" t="s">
        <v>252</v>
      </c>
      <c r="C48" s="377"/>
    </row>
    <row r="49" spans="1:3" s="95" customFormat="1" ht="12" customHeight="1" thickBot="1">
      <c r="A49" s="34" t="s">
        <v>19</v>
      </c>
      <c r="B49" s="21" t="s">
        <v>253</v>
      </c>
      <c r="C49" s="267">
        <f>SUM(C50:C54)</f>
        <v>0</v>
      </c>
    </row>
    <row r="50" spans="1:3" s="95" customFormat="1" ht="12" customHeight="1">
      <c r="A50" s="410" t="s">
        <v>88</v>
      </c>
      <c r="B50" s="391" t="s">
        <v>257</v>
      </c>
      <c r="C50" s="438"/>
    </row>
    <row r="51" spans="1:3" s="95" customFormat="1" ht="12" customHeight="1">
      <c r="A51" s="411" t="s">
        <v>89</v>
      </c>
      <c r="B51" s="392" t="s">
        <v>258</v>
      </c>
      <c r="C51" s="272"/>
    </row>
    <row r="52" spans="1:3" s="95" customFormat="1" ht="12" customHeight="1">
      <c r="A52" s="411" t="s">
        <v>254</v>
      </c>
      <c r="B52" s="392" t="s">
        <v>259</v>
      </c>
      <c r="C52" s="272"/>
    </row>
    <row r="53" spans="1:3" s="95" customFormat="1" ht="12" customHeight="1">
      <c r="A53" s="411" t="s">
        <v>255</v>
      </c>
      <c r="B53" s="392" t="s">
        <v>260</v>
      </c>
      <c r="C53" s="272"/>
    </row>
    <row r="54" spans="1:3" s="95" customFormat="1" ht="12" customHeight="1" thickBot="1">
      <c r="A54" s="412" t="s">
        <v>256</v>
      </c>
      <c r="B54" s="393" t="s">
        <v>261</v>
      </c>
      <c r="C54" s="377"/>
    </row>
    <row r="55" spans="1:3" s="95" customFormat="1" ht="12" customHeight="1" thickBot="1">
      <c r="A55" s="34" t="s">
        <v>145</v>
      </c>
      <c r="B55" s="21" t="s">
        <v>262</v>
      </c>
      <c r="C55" s="267">
        <f>SUM(C56:C58)</f>
        <v>1157</v>
      </c>
    </row>
    <row r="56" spans="1:3" s="95" customFormat="1" ht="12" customHeight="1">
      <c r="A56" s="410" t="s">
        <v>90</v>
      </c>
      <c r="B56" s="391" t="s">
        <v>263</v>
      </c>
      <c r="C56" s="270"/>
    </row>
    <row r="57" spans="1:3" s="95" customFormat="1" ht="12" customHeight="1">
      <c r="A57" s="411" t="s">
        <v>91</v>
      </c>
      <c r="B57" s="392" t="s">
        <v>394</v>
      </c>
      <c r="C57" s="269"/>
    </row>
    <row r="58" spans="1:3" s="95" customFormat="1" ht="12" customHeight="1">
      <c r="A58" s="411" t="s">
        <v>266</v>
      </c>
      <c r="B58" s="392" t="s">
        <v>264</v>
      </c>
      <c r="C58" s="269">
        <v>1157</v>
      </c>
    </row>
    <row r="59" spans="1:3" s="95" customFormat="1" ht="12" customHeight="1" thickBot="1">
      <c r="A59" s="412" t="s">
        <v>267</v>
      </c>
      <c r="B59" s="393" t="s">
        <v>265</v>
      </c>
      <c r="C59" s="271"/>
    </row>
    <row r="60" spans="1:3" s="95" customFormat="1" ht="12" customHeight="1" thickBot="1">
      <c r="A60" s="34" t="s">
        <v>21</v>
      </c>
      <c r="B60" s="262" t="s">
        <v>268</v>
      </c>
      <c r="C60" s="267">
        <f>SUM(C61:C63)</f>
        <v>398</v>
      </c>
    </row>
    <row r="61" spans="1:3" s="95" customFormat="1" ht="12" customHeight="1">
      <c r="A61" s="410" t="s">
        <v>146</v>
      </c>
      <c r="B61" s="391" t="s">
        <v>270</v>
      </c>
      <c r="C61" s="272"/>
    </row>
    <row r="62" spans="1:3" s="95" customFormat="1" ht="12" customHeight="1">
      <c r="A62" s="411" t="s">
        <v>147</v>
      </c>
      <c r="B62" s="392" t="s">
        <v>395</v>
      </c>
      <c r="C62" s="272">
        <v>398</v>
      </c>
    </row>
    <row r="63" spans="1:3" s="95" customFormat="1" ht="12" customHeight="1">
      <c r="A63" s="411" t="s">
        <v>191</v>
      </c>
      <c r="B63" s="392" t="s">
        <v>271</v>
      </c>
      <c r="C63" s="272"/>
    </row>
    <row r="64" spans="1:3" s="95" customFormat="1" ht="12" customHeight="1" thickBot="1">
      <c r="A64" s="412" t="s">
        <v>269</v>
      </c>
      <c r="B64" s="393" t="s">
        <v>272</v>
      </c>
      <c r="C64" s="272"/>
    </row>
    <row r="65" spans="1:3" s="95" customFormat="1" ht="12" customHeight="1" thickBot="1">
      <c r="A65" s="34" t="s">
        <v>22</v>
      </c>
      <c r="B65" s="21" t="s">
        <v>273</v>
      </c>
      <c r="C65" s="273">
        <f>+C8+C15+C22+C29+C37+C49+C55+C60</f>
        <v>203050</v>
      </c>
    </row>
    <row r="66" spans="1:3" s="95" customFormat="1" ht="12" customHeight="1" thickBot="1">
      <c r="A66" s="413" t="s">
        <v>364</v>
      </c>
      <c r="B66" s="262" t="s">
        <v>275</v>
      </c>
      <c r="C66" s="267">
        <f>SUM(C67:C69)</f>
        <v>0</v>
      </c>
    </row>
    <row r="67" spans="1:3" s="95" customFormat="1" ht="12" customHeight="1">
      <c r="A67" s="410" t="s">
        <v>306</v>
      </c>
      <c r="B67" s="391" t="s">
        <v>276</v>
      </c>
      <c r="C67" s="272"/>
    </row>
    <row r="68" spans="1:3" s="95" customFormat="1" ht="12" customHeight="1">
      <c r="A68" s="411" t="s">
        <v>315</v>
      </c>
      <c r="B68" s="392" t="s">
        <v>277</v>
      </c>
      <c r="C68" s="272"/>
    </row>
    <row r="69" spans="1:3" s="95" customFormat="1" ht="12" customHeight="1" thickBot="1">
      <c r="A69" s="412" t="s">
        <v>316</v>
      </c>
      <c r="B69" s="394" t="s">
        <v>278</v>
      </c>
      <c r="C69" s="272"/>
    </row>
    <row r="70" spans="1:3" s="95" customFormat="1" ht="12" customHeight="1" thickBot="1">
      <c r="A70" s="413" t="s">
        <v>279</v>
      </c>
      <c r="B70" s="262" t="s">
        <v>280</v>
      </c>
      <c r="C70" s="267">
        <f>SUM(C71:C74)</f>
        <v>0</v>
      </c>
    </row>
    <row r="71" spans="1:3" s="95" customFormat="1" ht="12" customHeight="1">
      <c r="A71" s="410" t="s">
        <v>122</v>
      </c>
      <c r="B71" s="391" t="s">
        <v>281</v>
      </c>
      <c r="C71" s="272"/>
    </row>
    <row r="72" spans="1:3" s="95" customFormat="1" ht="12" customHeight="1">
      <c r="A72" s="411" t="s">
        <v>123</v>
      </c>
      <c r="B72" s="392" t="s">
        <v>282</v>
      </c>
      <c r="C72" s="272"/>
    </row>
    <row r="73" spans="1:3" s="95" customFormat="1" ht="12" customHeight="1">
      <c r="A73" s="411" t="s">
        <v>307</v>
      </c>
      <c r="B73" s="392" t="s">
        <v>283</v>
      </c>
      <c r="C73" s="272"/>
    </row>
    <row r="74" spans="1:3" s="95" customFormat="1" ht="12" customHeight="1" thickBot="1">
      <c r="A74" s="412" t="s">
        <v>308</v>
      </c>
      <c r="B74" s="393" t="s">
        <v>284</v>
      </c>
      <c r="C74" s="272"/>
    </row>
    <row r="75" spans="1:3" s="95" customFormat="1" ht="12" customHeight="1" thickBot="1">
      <c r="A75" s="413" t="s">
        <v>285</v>
      </c>
      <c r="B75" s="262" t="s">
        <v>286</v>
      </c>
      <c r="C75" s="267">
        <f>SUM(C76:C77)</f>
        <v>15734</v>
      </c>
    </row>
    <row r="76" spans="1:3" s="95" customFormat="1" ht="12" customHeight="1">
      <c r="A76" s="410" t="s">
        <v>309</v>
      </c>
      <c r="B76" s="391" t="s">
        <v>287</v>
      </c>
      <c r="C76" s="272">
        <v>15734</v>
      </c>
    </row>
    <row r="77" spans="1:3" s="95" customFormat="1" ht="12" customHeight="1" thickBot="1">
      <c r="A77" s="412" t="s">
        <v>310</v>
      </c>
      <c r="B77" s="393" t="s">
        <v>288</v>
      </c>
      <c r="C77" s="272"/>
    </row>
    <row r="78" spans="1:3" s="94" customFormat="1" ht="12" customHeight="1" thickBot="1">
      <c r="A78" s="413" t="s">
        <v>289</v>
      </c>
      <c r="B78" s="262" t="s">
        <v>290</v>
      </c>
      <c r="C78" s="267">
        <f>SUM(C79:C81)</f>
        <v>0</v>
      </c>
    </row>
    <row r="79" spans="1:3" s="95" customFormat="1" ht="12" customHeight="1">
      <c r="A79" s="410" t="s">
        <v>311</v>
      </c>
      <c r="B79" s="391" t="s">
        <v>291</v>
      </c>
      <c r="C79" s="272"/>
    </row>
    <row r="80" spans="1:3" s="95" customFormat="1" ht="12" customHeight="1">
      <c r="A80" s="411" t="s">
        <v>312</v>
      </c>
      <c r="B80" s="392" t="s">
        <v>292</v>
      </c>
      <c r="C80" s="272"/>
    </row>
    <row r="81" spans="1:3" s="95" customFormat="1" ht="12" customHeight="1" thickBot="1">
      <c r="A81" s="412" t="s">
        <v>313</v>
      </c>
      <c r="B81" s="393" t="s">
        <v>293</v>
      </c>
      <c r="C81" s="272"/>
    </row>
    <row r="82" spans="1:3" s="95" customFormat="1" ht="12" customHeight="1" thickBot="1">
      <c r="A82" s="413" t="s">
        <v>294</v>
      </c>
      <c r="B82" s="262" t="s">
        <v>314</v>
      </c>
      <c r="C82" s="267">
        <f>SUM(C83:C86)</f>
        <v>0</v>
      </c>
    </row>
    <row r="83" spans="1:3" s="95" customFormat="1" ht="12" customHeight="1">
      <c r="A83" s="414" t="s">
        <v>295</v>
      </c>
      <c r="B83" s="391" t="s">
        <v>296</v>
      </c>
      <c r="C83" s="272"/>
    </row>
    <row r="84" spans="1:3" s="95" customFormat="1" ht="12" customHeight="1">
      <c r="A84" s="415" t="s">
        <v>297</v>
      </c>
      <c r="B84" s="392" t="s">
        <v>298</v>
      </c>
      <c r="C84" s="272"/>
    </row>
    <row r="85" spans="1:3" s="95" customFormat="1" ht="12" customHeight="1">
      <c r="A85" s="415" t="s">
        <v>299</v>
      </c>
      <c r="B85" s="392" t="s">
        <v>300</v>
      </c>
      <c r="C85" s="272"/>
    </row>
    <row r="86" spans="1:3" s="94" customFormat="1" ht="12" customHeight="1" thickBot="1">
      <c r="A86" s="416" t="s">
        <v>301</v>
      </c>
      <c r="B86" s="393" t="s">
        <v>302</v>
      </c>
      <c r="C86" s="272"/>
    </row>
    <row r="87" spans="1:3" s="94" customFormat="1" ht="12" customHeight="1" thickBot="1">
      <c r="A87" s="413" t="s">
        <v>303</v>
      </c>
      <c r="B87" s="262" t="s">
        <v>446</v>
      </c>
      <c r="C87" s="439"/>
    </row>
    <row r="88" spans="1:3" s="94" customFormat="1" ht="12" customHeight="1" thickBot="1">
      <c r="A88" s="413" t="s">
        <v>476</v>
      </c>
      <c r="B88" s="262" t="s">
        <v>304</v>
      </c>
      <c r="C88" s="439"/>
    </row>
    <row r="89" spans="1:3" s="94" customFormat="1" ht="12" customHeight="1" thickBot="1">
      <c r="A89" s="413" t="s">
        <v>477</v>
      </c>
      <c r="B89" s="398" t="s">
        <v>449</v>
      </c>
      <c r="C89" s="273">
        <f>+C66+C70+C75+C78+C82+C88+C87</f>
        <v>15734</v>
      </c>
    </row>
    <row r="90" spans="1:3" s="94" customFormat="1" ht="12" customHeight="1" thickBot="1">
      <c r="A90" s="417" t="s">
        <v>478</v>
      </c>
      <c r="B90" s="399" t="s">
        <v>479</v>
      </c>
      <c r="C90" s="273">
        <f>+C65+C89</f>
        <v>218784</v>
      </c>
    </row>
    <row r="91" spans="1:3" s="95" customFormat="1" ht="15" customHeight="1" thickBot="1">
      <c r="A91" s="220"/>
      <c r="B91" s="221"/>
      <c r="C91" s="337"/>
    </row>
    <row r="92" spans="1:3" s="74" customFormat="1" ht="16.5" customHeight="1" thickBot="1">
      <c r="A92" s="224"/>
      <c r="B92" s="225" t="s">
        <v>54</v>
      </c>
      <c r="C92" s="339"/>
    </row>
    <row r="93" spans="1:3" s="96" customFormat="1" ht="12" customHeight="1" thickBot="1">
      <c r="A93" s="383" t="s">
        <v>14</v>
      </c>
      <c r="B93" s="28" t="s">
        <v>483</v>
      </c>
      <c r="C93" s="266">
        <f>+C94+C95+C96+C97+C98+C111</f>
        <v>144586</v>
      </c>
    </row>
    <row r="94" spans="1:3" ht="12" customHeight="1">
      <c r="A94" s="418" t="s">
        <v>92</v>
      </c>
      <c r="B94" s="10" t="s">
        <v>45</v>
      </c>
      <c r="C94" s="268">
        <v>51225</v>
      </c>
    </row>
    <row r="95" spans="1:3" ht="12" customHeight="1">
      <c r="A95" s="411" t="s">
        <v>93</v>
      </c>
      <c r="B95" s="8" t="s">
        <v>148</v>
      </c>
      <c r="C95" s="269">
        <v>11259</v>
      </c>
    </row>
    <row r="96" spans="1:3" ht="12" customHeight="1">
      <c r="A96" s="411" t="s">
        <v>94</v>
      </c>
      <c r="B96" s="8" t="s">
        <v>120</v>
      </c>
      <c r="C96" s="271">
        <v>58695</v>
      </c>
    </row>
    <row r="97" spans="1:3" ht="12" customHeight="1">
      <c r="A97" s="411" t="s">
        <v>95</v>
      </c>
      <c r="B97" s="11" t="s">
        <v>149</v>
      </c>
      <c r="C97" s="271">
        <v>7099</v>
      </c>
    </row>
    <row r="98" spans="1:3" ht="12" customHeight="1">
      <c r="A98" s="411" t="s">
        <v>106</v>
      </c>
      <c r="B98" s="19" t="s">
        <v>150</v>
      </c>
      <c r="C98" s="271">
        <f>C105+C106+C110</f>
        <v>6044</v>
      </c>
    </row>
    <row r="99" spans="1:3" ht="12" customHeight="1">
      <c r="A99" s="411" t="s">
        <v>96</v>
      </c>
      <c r="B99" s="8" t="s">
        <v>480</v>
      </c>
      <c r="C99" s="271"/>
    </row>
    <row r="100" spans="1:3" ht="12" customHeight="1">
      <c r="A100" s="411" t="s">
        <v>97</v>
      </c>
      <c r="B100" s="145" t="s">
        <v>412</v>
      </c>
      <c r="C100" s="271"/>
    </row>
    <row r="101" spans="1:3" ht="12" customHeight="1">
      <c r="A101" s="411" t="s">
        <v>107</v>
      </c>
      <c r="B101" s="145" t="s">
        <v>411</v>
      </c>
      <c r="C101" s="271"/>
    </row>
    <row r="102" spans="1:3" ht="12" customHeight="1">
      <c r="A102" s="411" t="s">
        <v>108</v>
      </c>
      <c r="B102" s="145" t="s">
        <v>320</v>
      </c>
      <c r="C102" s="271"/>
    </row>
    <row r="103" spans="1:3" ht="12" customHeight="1">
      <c r="A103" s="411" t="s">
        <v>109</v>
      </c>
      <c r="B103" s="146" t="s">
        <v>321</v>
      </c>
      <c r="C103" s="271"/>
    </row>
    <row r="104" spans="1:3" ht="12" customHeight="1">
      <c r="A104" s="411" t="s">
        <v>110</v>
      </c>
      <c r="B104" s="146" t="s">
        <v>322</v>
      </c>
      <c r="C104" s="271"/>
    </row>
    <row r="105" spans="1:3" ht="12" customHeight="1">
      <c r="A105" s="411" t="s">
        <v>112</v>
      </c>
      <c r="B105" s="145" t="s">
        <v>323</v>
      </c>
      <c r="C105" s="271">
        <v>2659</v>
      </c>
    </row>
    <row r="106" spans="1:3" ht="12" customHeight="1">
      <c r="A106" s="411" t="s">
        <v>151</v>
      </c>
      <c r="B106" s="145" t="s">
        <v>324</v>
      </c>
      <c r="C106" s="271"/>
    </row>
    <row r="107" spans="1:3" ht="12" customHeight="1">
      <c r="A107" s="411" t="s">
        <v>318</v>
      </c>
      <c r="B107" s="146" t="s">
        <v>325</v>
      </c>
      <c r="C107" s="271"/>
    </row>
    <row r="108" spans="1:3" ht="12" customHeight="1">
      <c r="A108" s="419" t="s">
        <v>319</v>
      </c>
      <c r="B108" s="147" t="s">
        <v>326</v>
      </c>
      <c r="C108" s="271"/>
    </row>
    <row r="109" spans="1:3" ht="12" customHeight="1">
      <c r="A109" s="411" t="s">
        <v>409</v>
      </c>
      <c r="B109" s="147" t="s">
        <v>327</v>
      </c>
      <c r="C109" s="271"/>
    </row>
    <row r="110" spans="1:3" ht="12" customHeight="1">
      <c r="A110" s="411" t="s">
        <v>410</v>
      </c>
      <c r="B110" s="146" t="s">
        <v>328</v>
      </c>
      <c r="C110" s="269">
        <v>3385</v>
      </c>
    </row>
    <row r="111" spans="1:3" ht="12" customHeight="1">
      <c r="A111" s="411" t="s">
        <v>414</v>
      </c>
      <c r="B111" s="11" t="s">
        <v>46</v>
      </c>
      <c r="C111" s="269">
        <f>C112+C113</f>
        <v>10264</v>
      </c>
    </row>
    <row r="112" spans="1:3" ht="12" customHeight="1">
      <c r="A112" s="412" t="s">
        <v>415</v>
      </c>
      <c r="B112" s="8" t="s">
        <v>481</v>
      </c>
      <c r="C112" s="271">
        <v>10264</v>
      </c>
    </row>
    <row r="113" spans="1:3" ht="12" customHeight="1" thickBot="1">
      <c r="A113" s="420" t="s">
        <v>416</v>
      </c>
      <c r="B113" s="148" t="s">
        <v>482</v>
      </c>
      <c r="C113" s="275"/>
    </row>
    <row r="114" spans="1:3" ht="12" customHeight="1" thickBot="1">
      <c r="A114" s="34" t="s">
        <v>15</v>
      </c>
      <c r="B114" s="27" t="s">
        <v>329</v>
      </c>
      <c r="C114" s="267">
        <f>+C115+C117+C119</f>
        <v>6026</v>
      </c>
    </row>
    <row r="115" spans="1:3" ht="12" customHeight="1">
      <c r="A115" s="410" t="s">
        <v>98</v>
      </c>
      <c r="B115" s="8" t="s">
        <v>189</v>
      </c>
      <c r="C115" s="270">
        <v>3476</v>
      </c>
    </row>
    <row r="116" spans="1:3" ht="12" customHeight="1">
      <c r="A116" s="410" t="s">
        <v>99</v>
      </c>
      <c r="B116" s="12" t="s">
        <v>333</v>
      </c>
      <c r="C116" s="270"/>
    </row>
    <row r="117" spans="1:3" ht="12" customHeight="1">
      <c r="A117" s="410" t="s">
        <v>100</v>
      </c>
      <c r="B117" s="12" t="s">
        <v>152</v>
      </c>
      <c r="C117" s="269">
        <v>2500</v>
      </c>
    </row>
    <row r="118" spans="1:3" ht="12" customHeight="1">
      <c r="A118" s="410" t="s">
        <v>101</v>
      </c>
      <c r="B118" s="12" t="s">
        <v>334</v>
      </c>
      <c r="C118" s="250"/>
    </row>
    <row r="119" spans="1:3" ht="12" customHeight="1">
      <c r="A119" s="410" t="s">
        <v>102</v>
      </c>
      <c r="B119" s="264" t="s">
        <v>192</v>
      </c>
      <c r="C119" s="250">
        <v>50</v>
      </c>
    </row>
    <row r="120" spans="1:3" ht="12" customHeight="1">
      <c r="A120" s="410" t="s">
        <v>111</v>
      </c>
      <c r="B120" s="263" t="s">
        <v>396</v>
      </c>
      <c r="C120" s="250"/>
    </row>
    <row r="121" spans="1:3" ht="12" customHeight="1">
      <c r="A121" s="410" t="s">
        <v>113</v>
      </c>
      <c r="B121" s="387" t="s">
        <v>339</v>
      </c>
      <c r="C121" s="250"/>
    </row>
    <row r="122" spans="1:3" ht="12" customHeight="1">
      <c r="A122" s="410" t="s">
        <v>153</v>
      </c>
      <c r="B122" s="146" t="s">
        <v>322</v>
      </c>
      <c r="C122" s="250"/>
    </row>
    <row r="123" spans="1:3" ht="12" customHeight="1">
      <c r="A123" s="410" t="s">
        <v>154</v>
      </c>
      <c r="B123" s="146" t="s">
        <v>338</v>
      </c>
      <c r="C123" s="250">
        <v>50</v>
      </c>
    </row>
    <row r="124" spans="1:3" ht="12" customHeight="1">
      <c r="A124" s="410" t="s">
        <v>155</v>
      </c>
      <c r="B124" s="146" t="s">
        <v>337</v>
      </c>
      <c r="C124" s="250"/>
    </row>
    <row r="125" spans="1:3" ht="12" customHeight="1">
      <c r="A125" s="410" t="s">
        <v>330</v>
      </c>
      <c r="B125" s="146" t="s">
        <v>325</v>
      </c>
      <c r="C125" s="250"/>
    </row>
    <row r="126" spans="1:3" ht="12" customHeight="1">
      <c r="A126" s="410" t="s">
        <v>331</v>
      </c>
      <c r="B126" s="146" t="s">
        <v>336</v>
      </c>
      <c r="C126" s="250"/>
    </row>
    <row r="127" spans="1:3" ht="12" customHeight="1" thickBot="1">
      <c r="A127" s="419" t="s">
        <v>332</v>
      </c>
      <c r="B127" s="146" t="s">
        <v>335</v>
      </c>
      <c r="C127" s="252"/>
    </row>
    <row r="128" spans="1:3" ht="12" customHeight="1" thickBot="1">
      <c r="A128" s="34" t="s">
        <v>16</v>
      </c>
      <c r="B128" s="128" t="s">
        <v>419</v>
      </c>
      <c r="C128" s="267">
        <f>+C93+C114</f>
        <v>150612</v>
      </c>
    </row>
    <row r="129" spans="1:11" ht="12" customHeight="1" thickBot="1">
      <c r="A129" s="34" t="s">
        <v>17</v>
      </c>
      <c r="B129" s="128" t="s">
        <v>420</v>
      </c>
      <c r="C129" s="267">
        <f>+C130+C131+C132</f>
        <v>0</v>
      </c>
    </row>
    <row r="130" spans="1:11" s="96" customFormat="1" ht="12" customHeight="1">
      <c r="A130" s="410" t="s">
        <v>230</v>
      </c>
      <c r="B130" s="9" t="s">
        <v>486</v>
      </c>
      <c r="C130" s="250"/>
    </row>
    <row r="131" spans="1:11" ht="12" customHeight="1">
      <c r="A131" s="410" t="s">
        <v>233</v>
      </c>
      <c r="B131" s="9" t="s">
        <v>428</v>
      </c>
      <c r="C131" s="250"/>
    </row>
    <row r="132" spans="1:11" ht="12" customHeight="1" thickBot="1">
      <c r="A132" s="419" t="s">
        <v>234</v>
      </c>
      <c r="B132" s="7" t="s">
        <v>485</v>
      </c>
      <c r="C132" s="250"/>
    </row>
    <row r="133" spans="1:11" ht="12" customHeight="1" thickBot="1">
      <c r="A133" s="34" t="s">
        <v>18</v>
      </c>
      <c r="B133" s="128" t="s">
        <v>421</v>
      </c>
      <c r="C133" s="267">
        <f>+C134+C135+C136+C137+C138+C139</f>
        <v>0</v>
      </c>
    </row>
    <row r="134" spans="1:11" ht="12" customHeight="1">
      <c r="A134" s="410" t="s">
        <v>85</v>
      </c>
      <c r="B134" s="9" t="s">
        <v>430</v>
      </c>
      <c r="C134" s="250"/>
    </row>
    <row r="135" spans="1:11" ht="12" customHeight="1">
      <c r="A135" s="410" t="s">
        <v>86</v>
      </c>
      <c r="B135" s="9" t="s">
        <v>422</v>
      </c>
      <c r="C135" s="250"/>
    </row>
    <row r="136" spans="1:11" ht="12" customHeight="1">
      <c r="A136" s="410" t="s">
        <v>87</v>
      </c>
      <c r="B136" s="9" t="s">
        <v>423</v>
      </c>
      <c r="C136" s="250"/>
    </row>
    <row r="137" spans="1:11" ht="12" customHeight="1">
      <c r="A137" s="410" t="s">
        <v>140</v>
      </c>
      <c r="B137" s="9" t="s">
        <v>484</v>
      </c>
      <c r="C137" s="250"/>
    </row>
    <row r="138" spans="1:11" ht="12" customHeight="1">
      <c r="A138" s="410" t="s">
        <v>141</v>
      </c>
      <c r="B138" s="9" t="s">
        <v>425</v>
      </c>
      <c r="C138" s="250"/>
    </row>
    <row r="139" spans="1:11" s="96" customFormat="1" ht="12" customHeight="1" thickBot="1">
      <c r="A139" s="419" t="s">
        <v>142</v>
      </c>
      <c r="B139" s="7" t="s">
        <v>426</v>
      </c>
      <c r="C139" s="250"/>
    </row>
    <row r="140" spans="1:11" ht="12" customHeight="1" thickBot="1">
      <c r="A140" s="34" t="s">
        <v>19</v>
      </c>
      <c r="B140" s="128" t="s">
        <v>499</v>
      </c>
      <c r="C140" s="273">
        <f>+C141+C142+C144+C145+C143</f>
        <v>68172</v>
      </c>
      <c r="K140" s="232"/>
    </row>
    <row r="141" spans="1:11">
      <c r="A141" s="410" t="s">
        <v>88</v>
      </c>
      <c r="B141" s="9" t="s">
        <v>340</v>
      </c>
      <c r="C141" s="250"/>
    </row>
    <row r="142" spans="1:11" ht="12" customHeight="1">
      <c r="A142" s="410" t="s">
        <v>89</v>
      </c>
      <c r="B142" s="9" t="s">
        <v>341</v>
      </c>
      <c r="C142" s="250"/>
    </row>
    <row r="143" spans="1:11" ht="12" customHeight="1">
      <c r="A143" s="410" t="s">
        <v>254</v>
      </c>
      <c r="B143" s="9" t="s">
        <v>498</v>
      </c>
      <c r="C143" s="250">
        <v>68172</v>
      </c>
    </row>
    <row r="144" spans="1:11" s="96" customFormat="1" ht="12" customHeight="1">
      <c r="A144" s="410" t="s">
        <v>255</v>
      </c>
      <c r="B144" s="9" t="s">
        <v>435</v>
      </c>
      <c r="C144" s="250"/>
    </row>
    <row r="145" spans="1:3" s="96" customFormat="1" ht="12" customHeight="1" thickBot="1">
      <c r="A145" s="419" t="s">
        <v>256</v>
      </c>
      <c r="B145" s="7" t="s">
        <v>360</v>
      </c>
      <c r="C145" s="250"/>
    </row>
    <row r="146" spans="1:3" s="96" customFormat="1" ht="12" customHeight="1" thickBot="1">
      <c r="A146" s="34" t="s">
        <v>20</v>
      </c>
      <c r="B146" s="128" t="s">
        <v>436</v>
      </c>
      <c r="C146" s="276">
        <f>+C147+C148+C149+C150</f>
        <v>0</v>
      </c>
    </row>
    <row r="147" spans="1:3" s="96" customFormat="1" ht="12" customHeight="1">
      <c r="A147" s="410" t="s">
        <v>90</v>
      </c>
      <c r="B147" s="9" t="s">
        <v>431</v>
      </c>
      <c r="C147" s="250"/>
    </row>
    <row r="148" spans="1:3" s="96" customFormat="1" ht="12" customHeight="1">
      <c r="A148" s="410" t="s">
        <v>91</v>
      </c>
      <c r="B148" s="9" t="s">
        <v>438</v>
      </c>
      <c r="C148" s="250"/>
    </row>
    <row r="149" spans="1:3" s="96" customFormat="1" ht="12" customHeight="1">
      <c r="A149" s="410" t="s">
        <v>266</v>
      </c>
      <c r="B149" s="9" t="s">
        <v>433</v>
      </c>
      <c r="C149" s="250"/>
    </row>
    <row r="150" spans="1:3" s="96" customFormat="1" ht="12" customHeight="1" thickBot="1">
      <c r="A150" s="410" t="s">
        <v>267</v>
      </c>
      <c r="B150" s="9" t="s">
        <v>487</v>
      </c>
      <c r="C150" s="250"/>
    </row>
    <row r="151" spans="1:3" ht="12.75" customHeight="1" thickBot="1">
      <c r="A151" s="461" t="s">
        <v>21</v>
      </c>
      <c r="B151" s="128" t="s">
        <v>441</v>
      </c>
      <c r="C151" s="276"/>
    </row>
    <row r="152" spans="1:3" ht="12.75" customHeight="1" thickBot="1">
      <c r="A152" s="461" t="s">
        <v>22</v>
      </c>
      <c r="B152" s="128" t="s">
        <v>442</v>
      </c>
      <c r="C152" s="276"/>
    </row>
    <row r="153" spans="1:3" ht="12" customHeight="1" thickBot="1">
      <c r="A153" s="34" t="s">
        <v>23</v>
      </c>
      <c r="B153" s="128" t="s">
        <v>444</v>
      </c>
      <c r="C153" s="401">
        <f>+C129+C133+C140+C146+C151+C152</f>
        <v>68172</v>
      </c>
    </row>
    <row r="154" spans="1:3" ht="15" customHeight="1" thickBot="1">
      <c r="A154" s="421" t="s">
        <v>24</v>
      </c>
      <c r="B154" s="353" t="s">
        <v>443</v>
      </c>
      <c r="C154" s="401">
        <f>+C128+C153</f>
        <v>218784</v>
      </c>
    </row>
    <row r="155" spans="1:3" ht="13.5" thickBot="1">
      <c r="A155" s="361"/>
      <c r="B155" s="362"/>
      <c r="C155" s="363"/>
    </row>
    <row r="156" spans="1:3" ht="15" customHeight="1" thickBot="1">
      <c r="A156" s="229" t="s">
        <v>488</v>
      </c>
      <c r="B156" s="230"/>
      <c r="C156" s="125">
        <v>17</v>
      </c>
    </row>
    <row r="157" spans="1:3" ht="14.25" customHeight="1" thickBot="1">
      <c r="A157" s="229" t="s">
        <v>167</v>
      </c>
      <c r="B157" s="230"/>
      <c r="C157" s="125">
        <v>15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7"/>
  <sheetViews>
    <sheetView topLeftCell="A139" zoomScale="130" zoomScaleNormal="130" zoomScaleSheetLayoutView="85" workbookViewId="0">
      <selection activeCell="C106" sqref="C106"/>
    </sheetView>
  </sheetViews>
  <sheetFormatPr defaultRowHeight="12.75"/>
  <cols>
    <col min="1" max="1" width="19.5" style="364" customWidth="1"/>
    <col min="2" max="2" width="72" style="365" customWidth="1"/>
    <col min="3" max="3" width="25" style="366" customWidth="1"/>
    <col min="4" max="16384" width="9.33203125" style="3"/>
  </cols>
  <sheetData>
    <row r="1" spans="1:3" s="2" customFormat="1" ht="16.5" customHeight="1" thickBot="1">
      <c r="A1" s="206"/>
      <c r="B1" s="208"/>
      <c r="C1" s="231" t="s">
        <v>573</v>
      </c>
    </row>
    <row r="2" spans="1:3" s="92" customFormat="1" ht="21" customHeight="1">
      <c r="A2" s="381" t="s">
        <v>59</v>
      </c>
      <c r="B2" s="328" t="s">
        <v>185</v>
      </c>
      <c r="C2" s="330" t="s">
        <v>49</v>
      </c>
    </row>
    <row r="3" spans="1:3" s="92" customFormat="1" ht="16.5" thickBot="1">
      <c r="A3" s="209" t="s">
        <v>164</v>
      </c>
      <c r="B3" s="329" t="s">
        <v>397</v>
      </c>
      <c r="C3" s="460" t="s">
        <v>56</v>
      </c>
    </row>
    <row r="4" spans="1:3" s="93" customFormat="1" ht="15.95" customHeight="1" thickBot="1">
      <c r="A4" s="210"/>
      <c r="B4" s="210"/>
      <c r="C4" s="211" t="s">
        <v>50</v>
      </c>
    </row>
    <row r="5" spans="1:3" ht="13.5" thickBot="1">
      <c r="A5" s="382" t="s">
        <v>166</v>
      </c>
      <c r="B5" s="212" t="s">
        <v>51</v>
      </c>
      <c r="C5" s="331" t="s">
        <v>52</v>
      </c>
    </row>
    <row r="6" spans="1:3" s="74" customFormat="1" ht="12.95" customHeight="1" thickBot="1">
      <c r="A6" s="188" t="s">
        <v>464</v>
      </c>
      <c r="B6" s="189" t="s">
        <v>465</v>
      </c>
      <c r="C6" s="190" t="s">
        <v>466</v>
      </c>
    </row>
    <row r="7" spans="1:3" s="74" customFormat="1" ht="15.95" customHeight="1" thickBot="1">
      <c r="A7" s="214"/>
      <c r="B7" s="215" t="s">
        <v>53</v>
      </c>
      <c r="C7" s="332"/>
    </row>
    <row r="8" spans="1:3" s="74" customFormat="1" ht="12" customHeight="1" thickBot="1">
      <c r="A8" s="34" t="s">
        <v>14</v>
      </c>
      <c r="B8" s="21" t="s">
        <v>214</v>
      </c>
      <c r="C8" s="267">
        <f>+C9+C10+C11+C12+C13+C14</f>
        <v>112113</v>
      </c>
    </row>
    <row r="9" spans="1:3" s="94" customFormat="1" ht="12" customHeight="1">
      <c r="A9" s="410" t="s">
        <v>92</v>
      </c>
      <c r="B9" s="391" t="s">
        <v>215</v>
      </c>
      <c r="C9" s="270">
        <v>52579</v>
      </c>
    </row>
    <row r="10" spans="1:3" s="95" customFormat="1" ht="12" customHeight="1">
      <c r="A10" s="411" t="s">
        <v>93</v>
      </c>
      <c r="B10" s="392" t="s">
        <v>216</v>
      </c>
      <c r="C10" s="269">
        <v>23610</v>
      </c>
    </row>
    <row r="11" spans="1:3" s="95" customFormat="1" ht="12" customHeight="1">
      <c r="A11" s="411" t="s">
        <v>94</v>
      </c>
      <c r="B11" s="392" t="s">
        <v>217</v>
      </c>
      <c r="C11" s="269">
        <v>33887</v>
      </c>
    </row>
    <row r="12" spans="1:3" s="95" customFormat="1" ht="12" customHeight="1">
      <c r="A12" s="411" t="s">
        <v>95</v>
      </c>
      <c r="B12" s="392" t="s">
        <v>218</v>
      </c>
      <c r="C12" s="269">
        <v>2037</v>
      </c>
    </row>
    <row r="13" spans="1:3" s="95" customFormat="1" ht="12" customHeight="1">
      <c r="A13" s="411" t="s">
        <v>121</v>
      </c>
      <c r="B13" s="392" t="s">
        <v>474</v>
      </c>
      <c r="C13" s="269"/>
    </row>
    <row r="14" spans="1:3" s="94" customFormat="1" ht="12" customHeight="1" thickBot="1">
      <c r="A14" s="412" t="s">
        <v>96</v>
      </c>
      <c r="B14" s="393" t="s">
        <v>401</v>
      </c>
      <c r="C14" s="269"/>
    </row>
    <row r="15" spans="1:3" s="94" customFormat="1" ht="12" customHeight="1" thickBot="1">
      <c r="A15" s="34" t="s">
        <v>15</v>
      </c>
      <c r="B15" s="262" t="s">
        <v>219</v>
      </c>
      <c r="C15" s="267">
        <f>+C16+C17+C18+C19+C20</f>
        <v>20548</v>
      </c>
    </row>
    <row r="16" spans="1:3" s="94" customFormat="1" ht="12" customHeight="1">
      <c r="A16" s="410" t="s">
        <v>98</v>
      </c>
      <c r="B16" s="391" t="s">
        <v>220</v>
      </c>
      <c r="C16" s="270"/>
    </row>
    <row r="17" spans="1:3" s="94" customFormat="1" ht="12" customHeight="1">
      <c r="A17" s="411" t="s">
        <v>99</v>
      </c>
      <c r="B17" s="392" t="s">
        <v>221</v>
      </c>
      <c r="C17" s="269"/>
    </row>
    <row r="18" spans="1:3" s="94" customFormat="1" ht="12" customHeight="1">
      <c r="A18" s="411" t="s">
        <v>100</v>
      </c>
      <c r="B18" s="392" t="s">
        <v>390</v>
      </c>
      <c r="C18" s="269"/>
    </row>
    <row r="19" spans="1:3" s="94" customFormat="1" ht="12" customHeight="1">
      <c r="A19" s="411" t="s">
        <v>101</v>
      </c>
      <c r="B19" s="392" t="s">
        <v>391</v>
      </c>
      <c r="C19" s="269"/>
    </row>
    <row r="20" spans="1:3" s="94" customFormat="1" ht="12" customHeight="1">
      <c r="A20" s="411" t="s">
        <v>102</v>
      </c>
      <c r="B20" s="392" t="s">
        <v>222</v>
      </c>
      <c r="C20" s="269">
        <v>20548</v>
      </c>
    </row>
    <row r="21" spans="1:3" s="95" customFormat="1" ht="12" customHeight="1" thickBot="1">
      <c r="A21" s="412" t="s">
        <v>111</v>
      </c>
      <c r="B21" s="393" t="s">
        <v>223</v>
      </c>
      <c r="C21" s="271"/>
    </row>
    <row r="22" spans="1:3" s="95" customFormat="1" ht="12" customHeight="1" thickBot="1">
      <c r="A22" s="34" t="s">
        <v>16</v>
      </c>
      <c r="B22" s="21" t="s">
        <v>224</v>
      </c>
      <c r="C22" s="267">
        <f>+C23+C24+C25+C26+C27</f>
        <v>0</v>
      </c>
    </row>
    <row r="23" spans="1:3" s="95" customFormat="1" ht="12" customHeight="1">
      <c r="A23" s="410" t="s">
        <v>81</v>
      </c>
      <c r="B23" s="391" t="s">
        <v>225</v>
      </c>
      <c r="C23" s="270"/>
    </row>
    <row r="24" spans="1:3" s="94" customFormat="1" ht="12" customHeight="1">
      <c r="A24" s="411" t="s">
        <v>82</v>
      </c>
      <c r="B24" s="392" t="s">
        <v>226</v>
      </c>
      <c r="C24" s="269"/>
    </row>
    <row r="25" spans="1:3" s="95" customFormat="1" ht="12" customHeight="1">
      <c r="A25" s="411" t="s">
        <v>83</v>
      </c>
      <c r="B25" s="392" t="s">
        <v>392</v>
      </c>
      <c r="C25" s="269"/>
    </row>
    <row r="26" spans="1:3" s="95" customFormat="1" ht="12" customHeight="1">
      <c r="A26" s="411" t="s">
        <v>84</v>
      </c>
      <c r="B26" s="392" t="s">
        <v>393</v>
      </c>
      <c r="C26" s="269"/>
    </row>
    <row r="27" spans="1:3" s="95" customFormat="1" ht="12" customHeight="1">
      <c r="A27" s="411" t="s">
        <v>136</v>
      </c>
      <c r="B27" s="392" t="s">
        <v>227</v>
      </c>
      <c r="C27" s="269"/>
    </row>
    <row r="28" spans="1:3" s="95" customFormat="1" ht="12" customHeight="1" thickBot="1">
      <c r="A28" s="412" t="s">
        <v>137</v>
      </c>
      <c r="B28" s="393" t="s">
        <v>228</v>
      </c>
      <c r="C28" s="271"/>
    </row>
    <row r="29" spans="1:3" s="95" customFormat="1" ht="12" customHeight="1" thickBot="1">
      <c r="A29" s="34" t="s">
        <v>138</v>
      </c>
      <c r="B29" s="21" t="s">
        <v>229</v>
      </c>
      <c r="C29" s="273">
        <f>+C30+C34+C35+C36</f>
        <v>34804</v>
      </c>
    </row>
    <row r="30" spans="1:3" s="95" customFormat="1" ht="12" customHeight="1">
      <c r="A30" s="410" t="s">
        <v>230</v>
      </c>
      <c r="B30" s="391" t="s">
        <v>475</v>
      </c>
      <c r="C30" s="386">
        <f>+C31+C32+C33</f>
        <v>30384</v>
      </c>
    </row>
    <row r="31" spans="1:3" s="95" customFormat="1" ht="12" customHeight="1">
      <c r="A31" s="411" t="s">
        <v>231</v>
      </c>
      <c r="B31" s="392" t="s">
        <v>236</v>
      </c>
      <c r="C31" s="269">
        <v>3384</v>
      </c>
    </row>
    <row r="32" spans="1:3" s="95" customFormat="1" ht="12" customHeight="1">
      <c r="A32" s="411" t="s">
        <v>232</v>
      </c>
      <c r="B32" s="392" t="s">
        <v>237</v>
      </c>
      <c r="C32" s="269"/>
    </row>
    <row r="33" spans="1:3" s="95" customFormat="1" ht="12" customHeight="1">
      <c r="A33" s="411" t="s">
        <v>405</v>
      </c>
      <c r="B33" s="451" t="s">
        <v>406</v>
      </c>
      <c r="C33" s="269">
        <v>27000</v>
      </c>
    </row>
    <row r="34" spans="1:3" s="95" customFormat="1" ht="12" customHeight="1">
      <c r="A34" s="411" t="s">
        <v>233</v>
      </c>
      <c r="B34" s="392" t="s">
        <v>238</v>
      </c>
      <c r="C34" s="269">
        <v>3500</v>
      </c>
    </row>
    <row r="35" spans="1:3" s="95" customFormat="1" ht="12" customHeight="1">
      <c r="A35" s="411" t="s">
        <v>234</v>
      </c>
      <c r="B35" s="392" t="s">
        <v>239</v>
      </c>
      <c r="C35" s="269">
        <v>500</v>
      </c>
    </row>
    <row r="36" spans="1:3" s="95" customFormat="1" ht="12" customHeight="1" thickBot="1">
      <c r="A36" s="412" t="s">
        <v>235</v>
      </c>
      <c r="B36" s="393" t="s">
        <v>240</v>
      </c>
      <c r="C36" s="271">
        <v>420</v>
      </c>
    </row>
    <row r="37" spans="1:3" s="95" customFormat="1" ht="12" customHeight="1" thickBot="1">
      <c r="A37" s="34" t="s">
        <v>18</v>
      </c>
      <c r="B37" s="21" t="s">
        <v>402</v>
      </c>
      <c r="C37" s="267">
        <f>SUM(C38:C48)</f>
        <v>23452</v>
      </c>
    </row>
    <row r="38" spans="1:3" s="95" customFormat="1" ht="12" customHeight="1">
      <c r="A38" s="410" t="s">
        <v>85</v>
      </c>
      <c r="B38" s="391" t="s">
        <v>243</v>
      </c>
      <c r="C38" s="270"/>
    </row>
    <row r="39" spans="1:3" s="95" customFormat="1" ht="12" customHeight="1">
      <c r="A39" s="411" t="s">
        <v>86</v>
      </c>
      <c r="B39" s="392" t="s">
        <v>244</v>
      </c>
      <c r="C39" s="269">
        <v>3055</v>
      </c>
    </row>
    <row r="40" spans="1:3" s="95" customFormat="1" ht="12" customHeight="1">
      <c r="A40" s="411" t="s">
        <v>87</v>
      </c>
      <c r="B40" s="392" t="s">
        <v>245</v>
      </c>
      <c r="C40" s="269">
        <v>100</v>
      </c>
    </row>
    <row r="41" spans="1:3" s="95" customFormat="1" ht="12" customHeight="1">
      <c r="A41" s="411" t="s">
        <v>140</v>
      </c>
      <c r="B41" s="392" t="s">
        <v>246</v>
      </c>
      <c r="C41" s="269">
        <v>5338</v>
      </c>
    </row>
    <row r="42" spans="1:3" s="95" customFormat="1" ht="12" customHeight="1">
      <c r="A42" s="411" t="s">
        <v>141</v>
      </c>
      <c r="B42" s="392" t="s">
        <v>247</v>
      </c>
      <c r="C42" s="269">
        <v>11241</v>
      </c>
    </row>
    <row r="43" spans="1:3" s="95" customFormat="1" ht="12" customHeight="1">
      <c r="A43" s="411" t="s">
        <v>142</v>
      </c>
      <c r="B43" s="392" t="s">
        <v>248</v>
      </c>
      <c r="C43" s="269">
        <v>3618</v>
      </c>
    </row>
    <row r="44" spans="1:3" s="95" customFormat="1" ht="12" customHeight="1">
      <c r="A44" s="411" t="s">
        <v>143</v>
      </c>
      <c r="B44" s="392" t="s">
        <v>249</v>
      </c>
      <c r="C44" s="269"/>
    </row>
    <row r="45" spans="1:3" s="95" customFormat="1" ht="12" customHeight="1">
      <c r="A45" s="411" t="s">
        <v>144</v>
      </c>
      <c r="B45" s="392" t="s">
        <v>250</v>
      </c>
      <c r="C45" s="269">
        <v>100</v>
      </c>
    </row>
    <row r="46" spans="1:3" s="95" customFormat="1" ht="12" customHeight="1">
      <c r="A46" s="411" t="s">
        <v>241</v>
      </c>
      <c r="B46" s="392" t="s">
        <v>251</v>
      </c>
      <c r="C46" s="272"/>
    </row>
    <row r="47" spans="1:3" s="95" customFormat="1" ht="12" customHeight="1">
      <c r="A47" s="412" t="s">
        <v>242</v>
      </c>
      <c r="B47" s="393" t="s">
        <v>404</v>
      </c>
      <c r="C47" s="377"/>
    </row>
    <row r="48" spans="1:3" s="95" customFormat="1" ht="12" customHeight="1" thickBot="1">
      <c r="A48" s="412" t="s">
        <v>403</v>
      </c>
      <c r="B48" s="393" t="s">
        <v>252</v>
      </c>
      <c r="C48" s="377"/>
    </row>
    <row r="49" spans="1:3" s="95" customFormat="1" ht="12" customHeight="1" thickBot="1">
      <c r="A49" s="34" t="s">
        <v>19</v>
      </c>
      <c r="B49" s="21" t="s">
        <v>253</v>
      </c>
      <c r="C49" s="267">
        <f>SUM(C50:C54)</f>
        <v>0</v>
      </c>
    </row>
    <row r="50" spans="1:3" s="95" customFormat="1" ht="12" customHeight="1">
      <c r="A50" s="410" t="s">
        <v>88</v>
      </c>
      <c r="B50" s="391" t="s">
        <v>257</v>
      </c>
      <c r="C50" s="438"/>
    </row>
    <row r="51" spans="1:3" s="95" customFormat="1" ht="12" customHeight="1">
      <c r="A51" s="411" t="s">
        <v>89</v>
      </c>
      <c r="B51" s="392" t="s">
        <v>258</v>
      </c>
      <c r="C51" s="272"/>
    </row>
    <row r="52" spans="1:3" s="95" customFormat="1" ht="12" customHeight="1">
      <c r="A52" s="411" t="s">
        <v>254</v>
      </c>
      <c r="B52" s="392" t="s">
        <v>259</v>
      </c>
      <c r="C52" s="272"/>
    </row>
    <row r="53" spans="1:3" s="95" customFormat="1" ht="12" customHeight="1">
      <c r="A53" s="411" t="s">
        <v>255</v>
      </c>
      <c r="B53" s="392" t="s">
        <v>260</v>
      </c>
      <c r="C53" s="272"/>
    </row>
    <row r="54" spans="1:3" s="95" customFormat="1" ht="12" customHeight="1" thickBot="1">
      <c r="A54" s="412" t="s">
        <v>256</v>
      </c>
      <c r="B54" s="393" t="s">
        <v>261</v>
      </c>
      <c r="C54" s="377"/>
    </row>
    <row r="55" spans="1:3" s="95" customFormat="1" ht="12" customHeight="1" thickBot="1">
      <c r="A55" s="34" t="s">
        <v>145</v>
      </c>
      <c r="B55" s="21" t="s">
        <v>262</v>
      </c>
      <c r="C55" s="267">
        <f>SUM(C56:C58)</f>
        <v>1157</v>
      </c>
    </row>
    <row r="56" spans="1:3" s="95" customFormat="1" ht="12" customHeight="1">
      <c r="A56" s="410" t="s">
        <v>90</v>
      </c>
      <c r="B56" s="391" t="s">
        <v>263</v>
      </c>
      <c r="C56" s="270"/>
    </row>
    <row r="57" spans="1:3" s="95" customFormat="1" ht="12" customHeight="1">
      <c r="A57" s="411" t="s">
        <v>91</v>
      </c>
      <c r="B57" s="392" t="s">
        <v>394</v>
      </c>
      <c r="C57" s="269"/>
    </row>
    <row r="58" spans="1:3" s="95" customFormat="1" ht="12" customHeight="1">
      <c r="A58" s="411" t="s">
        <v>266</v>
      </c>
      <c r="B58" s="392" t="s">
        <v>264</v>
      </c>
      <c r="C58" s="269">
        <v>1157</v>
      </c>
    </row>
    <row r="59" spans="1:3" s="95" customFormat="1" ht="12" customHeight="1" thickBot="1">
      <c r="A59" s="412" t="s">
        <v>267</v>
      </c>
      <c r="B59" s="393" t="s">
        <v>265</v>
      </c>
      <c r="C59" s="271"/>
    </row>
    <row r="60" spans="1:3" s="95" customFormat="1" ht="12" customHeight="1" thickBot="1">
      <c r="A60" s="34" t="s">
        <v>21</v>
      </c>
      <c r="B60" s="262" t="s">
        <v>268</v>
      </c>
      <c r="C60" s="267">
        <f>SUM(C61:C63)</f>
        <v>398</v>
      </c>
    </row>
    <row r="61" spans="1:3" s="95" customFormat="1" ht="12" customHeight="1">
      <c r="A61" s="410" t="s">
        <v>146</v>
      </c>
      <c r="B61" s="391" t="s">
        <v>270</v>
      </c>
      <c r="C61" s="272"/>
    </row>
    <row r="62" spans="1:3" s="95" customFormat="1" ht="12" customHeight="1">
      <c r="A62" s="411" t="s">
        <v>147</v>
      </c>
      <c r="B62" s="392" t="s">
        <v>395</v>
      </c>
      <c r="C62" s="272">
        <v>398</v>
      </c>
    </row>
    <row r="63" spans="1:3" s="95" customFormat="1" ht="12" customHeight="1">
      <c r="A63" s="411" t="s">
        <v>191</v>
      </c>
      <c r="B63" s="392" t="s">
        <v>271</v>
      </c>
      <c r="C63" s="272"/>
    </row>
    <row r="64" spans="1:3" s="95" customFormat="1" ht="12" customHeight="1" thickBot="1">
      <c r="A64" s="412" t="s">
        <v>269</v>
      </c>
      <c r="B64" s="393" t="s">
        <v>272</v>
      </c>
      <c r="C64" s="272"/>
    </row>
    <row r="65" spans="1:3" s="95" customFormat="1" ht="12" customHeight="1" thickBot="1">
      <c r="A65" s="34" t="s">
        <v>22</v>
      </c>
      <c r="B65" s="21" t="s">
        <v>273</v>
      </c>
      <c r="C65" s="273">
        <f>+C8+C15+C22+C29+C37+C49+C55+C60</f>
        <v>192472</v>
      </c>
    </row>
    <row r="66" spans="1:3" s="95" customFormat="1" ht="12" customHeight="1" thickBot="1">
      <c r="A66" s="413" t="s">
        <v>364</v>
      </c>
      <c r="B66" s="262" t="s">
        <v>275</v>
      </c>
      <c r="C66" s="267">
        <f>SUM(C67:C69)</f>
        <v>0</v>
      </c>
    </row>
    <row r="67" spans="1:3" s="95" customFormat="1" ht="12" customHeight="1">
      <c r="A67" s="410" t="s">
        <v>306</v>
      </c>
      <c r="B67" s="391" t="s">
        <v>276</v>
      </c>
      <c r="C67" s="272"/>
    </row>
    <row r="68" spans="1:3" s="95" customFormat="1" ht="12" customHeight="1">
      <c r="A68" s="411" t="s">
        <v>315</v>
      </c>
      <c r="B68" s="392" t="s">
        <v>277</v>
      </c>
      <c r="C68" s="272"/>
    </row>
    <row r="69" spans="1:3" s="95" customFormat="1" ht="12" customHeight="1" thickBot="1">
      <c r="A69" s="412" t="s">
        <v>316</v>
      </c>
      <c r="B69" s="394" t="s">
        <v>278</v>
      </c>
      <c r="C69" s="272"/>
    </row>
    <row r="70" spans="1:3" s="95" customFormat="1" ht="12" customHeight="1" thickBot="1">
      <c r="A70" s="413" t="s">
        <v>279</v>
      </c>
      <c r="B70" s="262" t="s">
        <v>280</v>
      </c>
      <c r="C70" s="267">
        <f>SUM(C71:C74)</f>
        <v>0</v>
      </c>
    </row>
    <row r="71" spans="1:3" s="95" customFormat="1" ht="12" customHeight="1">
      <c r="A71" s="410" t="s">
        <v>122</v>
      </c>
      <c r="B71" s="391" t="s">
        <v>281</v>
      </c>
      <c r="C71" s="272"/>
    </row>
    <row r="72" spans="1:3" s="95" customFormat="1" ht="12" customHeight="1">
      <c r="A72" s="411" t="s">
        <v>123</v>
      </c>
      <c r="B72" s="392" t="s">
        <v>282</v>
      </c>
      <c r="C72" s="272"/>
    </row>
    <row r="73" spans="1:3" s="95" customFormat="1" ht="12" customHeight="1">
      <c r="A73" s="411" t="s">
        <v>307</v>
      </c>
      <c r="B73" s="392" t="s">
        <v>283</v>
      </c>
      <c r="C73" s="272"/>
    </row>
    <row r="74" spans="1:3" s="95" customFormat="1" ht="12" customHeight="1" thickBot="1">
      <c r="A74" s="412" t="s">
        <v>308</v>
      </c>
      <c r="B74" s="393" t="s">
        <v>284</v>
      </c>
      <c r="C74" s="272"/>
    </row>
    <row r="75" spans="1:3" s="95" customFormat="1" ht="12" customHeight="1" thickBot="1">
      <c r="A75" s="413" t="s">
        <v>285</v>
      </c>
      <c r="B75" s="262" t="s">
        <v>286</v>
      </c>
      <c r="C75" s="267">
        <f>SUM(C76:C77)</f>
        <v>15734</v>
      </c>
    </row>
    <row r="76" spans="1:3" s="95" customFormat="1" ht="12" customHeight="1">
      <c r="A76" s="410" t="s">
        <v>309</v>
      </c>
      <c r="B76" s="391" t="s">
        <v>287</v>
      </c>
      <c r="C76" s="272">
        <v>15734</v>
      </c>
    </row>
    <row r="77" spans="1:3" s="95" customFormat="1" ht="12" customHeight="1" thickBot="1">
      <c r="A77" s="412" t="s">
        <v>310</v>
      </c>
      <c r="B77" s="393" t="s">
        <v>288</v>
      </c>
      <c r="C77" s="272"/>
    </row>
    <row r="78" spans="1:3" s="94" customFormat="1" ht="12" customHeight="1" thickBot="1">
      <c r="A78" s="413" t="s">
        <v>289</v>
      </c>
      <c r="B78" s="262" t="s">
        <v>290</v>
      </c>
      <c r="C78" s="267">
        <f>SUM(C79:C81)</f>
        <v>0</v>
      </c>
    </row>
    <row r="79" spans="1:3" s="95" customFormat="1" ht="12" customHeight="1">
      <c r="A79" s="410" t="s">
        <v>311</v>
      </c>
      <c r="B79" s="391" t="s">
        <v>291</v>
      </c>
      <c r="C79" s="272"/>
    </row>
    <row r="80" spans="1:3" s="95" customFormat="1" ht="12" customHeight="1">
      <c r="A80" s="411" t="s">
        <v>312</v>
      </c>
      <c r="B80" s="392" t="s">
        <v>292</v>
      </c>
      <c r="C80" s="272"/>
    </row>
    <row r="81" spans="1:3" s="95" customFormat="1" ht="12" customHeight="1" thickBot="1">
      <c r="A81" s="412" t="s">
        <v>313</v>
      </c>
      <c r="B81" s="393" t="s">
        <v>293</v>
      </c>
      <c r="C81" s="272"/>
    </row>
    <row r="82" spans="1:3" s="95" customFormat="1" ht="12" customHeight="1" thickBot="1">
      <c r="A82" s="413" t="s">
        <v>294</v>
      </c>
      <c r="B82" s="262" t="s">
        <v>314</v>
      </c>
      <c r="C82" s="267">
        <f>SUM(C83:C86)</f>
        <v>0</v>
      </c>
    </row>
    <row r="83" spans="1:3" s="95" customFormat="1" ht="12" customHeight="1">
      <c r="A83" s="414" t="s">
        <v>295</v>
      </c>
      <c r="B83" s="391" t="s">
        <v>296</v>
      </c>
      <c r="C83" s="272"/>
    </row>
    <row r="84" spans="1:3" s="95" customFormat="1" ht="12" customHeight="1">
      <c r="A84" s="415" t="s">
        <v>297</v>
      </c>
      <c r="B84" s="392" t="s">
        <v>298</v>
      </c>
      <c r="C84" s="272"/>
    </row>
    <row r="85" spans="1:3" s="95" customFormat="1" ht="12" customHeight="1">
      <c r="A85" s="415" t="s">
        <v>299</v>
      </c>
      <c r="B85" s="392" t="s">
        <v>300</v>
      </c>
      <c r="C85" s="272"/>
    </row>
    <row r="86" spans="1:3" s="94" customFormat="1" ht="12" customHeight="1" thickBot="1">
      <c r="A86" s="416" t="s">
        <v>301</v>
      </c>
      <c r="B86" s="393" t="s">
        <v>302</v>
      </c>
      <c r="C86" s="272"/>
    </row>
    <row r="87" spans="1:3" s="94" customFormat="1" ht="12" customHeight="1" thickBot="1">
      <c r="A87" s="413" t="s">
        <v>303</v>
      </c>
      <c r="B87" s="262" t="s">
        <v>446</v>
      </c>
      <c r="C87" s="439"/>
    </row>
    <row r="88" spans="1:3" s="94" customFormat="1" ht="12" customHeight="1" thickBot="1">
      <c r="A88" s="413" t="s">
        <v>476</v>
      </c>
      <c r="B88" s="262" t="s">
        <v>304</v>
      </c>
      <c r="C88" s="439"/>
    </row>
    <row r="89" spans="1:3" s="94" customFormat="1" ht="12" customHeight="1" thickBot="1">
      <c r="A89" s="413" t="s">
        <v>477</v>
      </c>
      <c r="B89" s="398" t="s">
        <v>449</v>
      </c>
      <c r="C89" s="273">
        <f>+C66+C70+C75+C78+C82+C88+C87</f>
        <v>15734</v>
      </c>
    </row>
    <row r="90" spans="1:3" s="94" customFormat="1" ht="12" customHeight="1" thickBot="1">
      <c r="A90" s="417" t="s">
        <v>478</v>
      </c>
      <c r="B90" s="399" t="s">
        <v>479</v>
      </c>
      <c r="C90" s="273">
        <f>+C65+C89</f>
        <v>208206</v>
      </c>
    </row>
    <row r="91" spans="1:3" s="95" customFormat="1" ht="15" customHeight="1" thickBot="1">
      <c r="A91" s="220"/>
      <c r="B91" s="221"/>
      <c r="C91" s="337"/>
    </row>
    <row r="92" spans="1:3" s="74" customFormat="1" ht="16.5" customHeight="1" thickBot="1">
      <c r="A92" s="224"/>
      <c r="B92" s="225" t="s">
        <v>54</v>
      </c>
      <c r="C92" s="339"/>
    </row>
    <row r="93" spans="1:3" s="96" customFormat="1" ht="12" customHeight="1" thickBot="1">
      <c r="A93" s="383" t="s">
        <v>14</v>
      </c>
      <c r="B93" s="28" t="s">
        <v>483</v>
      </c>
      <c r="C93" s="266">
        <f>+C94+C95+C96+C97+C98+C111</f>
        <v>134008</v>
      </c>
    </row>
    <row r="94" spans="1:3" ht="12" customHeight="1">
      <c r="A94" s="418" t="s">
        <v>92</v>
      </c>
      <c r="B94" s="10" t="s">
        <v>45</v>
      </c>
      <c r="C94" s="268">
        <v>49762</v>
      </c>
    </row>
    <row r="95" spans="1:3" ht="12" customHeight="1">
      <c r="A95" s="411" t="s">
        <v>93</v>
      </c>
      <c r="B95" s="8" t="s">
        <v>148</v>
      </c>
      <c r="C95" s="269">
        <v>10864</v>
      </c>
    </row>
    <row r="96" spans="1:3" ht="12" customHeight="1">
      <c r="A96" s="411" t="s">
        <v>94</v>
      </c>
      <c r="B96" s="8" t="s">
        <v>120</v>
      </c>
      <c r="C96" s="271">
        <v>52915</v>
      </c>
    </row>
    <row r="97" spans="1:3" ht="12" customHeight="1">
      <c r="A97" s="411" t="s">
        <v>95</v>
      </c>
      <c r="B97" s="11" t="s">
        <v>149</v>
      </c>
      <c r="C97" s="271">
        <v>7099</v>
      </c>
    </row>
    <row r="98" spans="1:3" ht="12" customHeight="1">
      <c r="A98" s="411" t="s">
        <v>106</v>
      </c>
      <c r="B98" s="19" t="s">
        <v>150</v>
      </c>
      <c r="C98" s="271">
        <f>C105+C110</f>
        <v>3104</v>
      </c>
    </row>
    <row r="99" spans="1:3" ht="12" customHeight="1">
      <c r="A99" s="411" t="s">
        <v>96</v>
      </c>
      <c r="B99" s="8" t="s">
        <v>480</v>
      </c>
      <c r="C99" s="271"/>
    </row>
    <row r="100" spans="1:3" ht="12" customHeight="1">
      <c r="A100" s="411" t="s">
        <v>97</v>
      </c>
      <c r="B100" s="145" t="s">
        <v>412</v>
      </c>
      <c r="C100" s="271"/>
    </row>
    <row r="101" spans="1:3" ht="12" customHeight="1">
      <c r="A101" s="411" t="s">
        <v>107</v>
      </c>
      <c r="B101" s="145" t="s">
        <v>411</v>
      </c>
      <c r="C101" s="271"/>
    </row>
    <row r="102" spans="1:3" ht="12" customHeight="1">
      <c r="A102" s="411" t="s">
        <v>108</v>
      </c>
      <c r="B102" s="145" t="s">
        <v>320</v>
      </c>
      <c r="C102" s="271"/>
    </row>
    <row r="103" spans="1:3" ht="12" customHeight="1">
      <c r="A103" s="411" t="s">
        <v>109</v>
      </c>
      <c r="B103" s="146" t="s">
        <v>321</v>
      </c>
      <c r="C103" s="271"/>
    </row>
    <row r="104" spans="1:3" ht="12" customHeight="1">
      <c r="A104" s="411" t="s">
        <v>110</v>
      </c>
      <c r="B104" s="146" t="s">
        <v>322</v>
      </c>
      <c r="C104" s="271"/>
    </row>
    <row r="105" spans="1:3" ht="12" customHeight="1">
      <c r="A105" s="411" t="s">
        <v>112</v>
      </c>
      <c r="B105" s="145" t="s">
        <v>323</v>
      </c>
      <c r="C105" s="271">
        <v>1919</v>
      </c>
    </row>
    <row r="106" spans="1:3" ht="12" customHeight="1">
      <c r="A106" s="411" t="s">
        <v>151</v>
      </c>
      <c r="B106" s="145" t="s">
        <v>324</v>
      </c>
      <c r="C106" s="271"/>
    </row>
    <row r="107" spans="1:3" ht="12" customHeight="1">
      <c r="A107" s="411" t="s">
        <v>318</v>
      </c>
      <c r="B107" s="146" t="s">
        <v>325</v>
      </c>
      <c r="C107" s="271"/>
    </row>
    <row r="108" spans="1:3" ht="12" customHeight="1">
      <c r="A108" s="419" t="s">
        <v>319</v>
      </c>
      <c r="B108" s="147" t="s">
        <v>326</v>
      </c>
      <c r="C108" s="271"/>
    </row>
    <row r="109" spans="1:3" ht="12" customHeight="1">
      <c r="A109" s="411" t="s">
        <v>409</v>
      </c>
      <c r="B109" s="147" t="s">
        <v>327</v>
      </c>
      <c r="C109" s="271"/>
    </row>
    <row r="110" spans="1:3" ht="12" customHeight="1">
      <c r="A110" s="411" t="s">
        <v>410</v>
      </c>
      <c r="B110" s="146" t="s">
        <v>328</v>
      </c>
      <c r="C110" s="269">
        <v>1185</v>
      </c>
    </row>
    <row r="111" spans="1:3" ht="12" customHeight="1">
      <c r="A111" s="411" t="s">
        <v>414</v>
      </c>
      <c r="B111" s="11" t="s">
        <v>46</v>
      </c>
      <c r="C111" s="269">
        <f>C112</f>
        <v>10264</v>
      </c>
    </row>
    <row r="112" spans="1:3" ht="12" customHeight="1">
      <c r="A112" s="412" t="s">
        <v>415</v>
      </c>
      <c r="B112" s="8" t="s">
        <v>481</v>
      </c>
      <c r="C112" s="271">
        <v>10264</v>
      </c>
    </row>
    <row r="113" spans="1:3" ht="12" customHeight="1" thickBot="1">
      <c r="A113" s="420" t="s">
        <v>416</v>
      </c>
      <c r="B113" s="148" t="s">
        <v>482</v>
      </c>
      <c r="C113" s="275"/>
    </row>
    <row r="114" spans="1:3" ht="12" customHeight="1" thickBot="1">
      <c r="A114" s="34" t="s">
        <v>15</v>
      </c>
      <c r="B114" s="27" t="s">
        <v>329</v>
      </c>
      <c r="C114" s="267">
        <f>+C115+C117+C119</f>
        <v>6026</v>
      </c>
    </row>
    <row r="115" spans="1:3" ht="12" customHeight="1">
      <c r="A115" s="410" t="s">
        <v>98</v>
      </c>
      <c r="B115" s="8" t="s">
        <v>189</v>
      </c>
      <c r="C115" s="270">
        <v>3476</v>
      </c>
    </row>
    <row r="116" spans="1:3" ht="12" customHeight="1">
      <c r="A116" s="410" t="s">
        <v>99</v>
      </c>
      <c r="B116" s="12" t="s">
        <v>333</v>
      </c>
      <c r="C116" s="270"/>
    </row>
    <row r="117" spans="1:3" ht="12" customHeight="1">
      <c r="A117" s="410" t="s">
        <v>100</v>
      </c>
      <c r="B117" s="12" t="s">
        <v>152</v>
      </c>
      <c r="C117" s="269">
        <v>2500</v>
      </c>
    </row>
    <row r="118" spans="1:3" ht="12" customHeight="1">
      <c r="A118" s="410" t="s">
        <v>101</v>
      </c>
      <c r="B118" s="12" t="s">
        <v>334</v>
      </c>
      <c r="C118" s="250"/>
    </row>
    <row r="119" spans="1:3" ht="12" customHeight="1">
      <c r="A119" s="410" t="s">
        <v>102</v>
      </c>
      <c r="B119" s="264" t="s">
        <v>192</v>
      </c>
      <c r="C119" s="250">
        <v>50</v>
      </c>
    </row>
    <row r="120" spans="1:3" ht="12" customHeight="1">
      <c r="A120" s="410" t="s">
        <v>111</v>
      </c>
      <c r="B120" s="263" t="s">
        <v>396</v>
      </c>
      <c r="C120" s="250"/>
    </row>
    <row r="121" spans="1:3" ht="12" customHeight="1">
      <c r="A121" s="410" t="s">
        <v>113</v>
      </c>
      <c r="B121" s="387" t="s">
        <v>339</v>
      </c>
      <c r="C121" s="250"/>
    </row>
    <row r="122" spans="1:3" ht="12" customHeight="1">
      <c r="A122" s="410" t="s">
        <v>153</v>
      </c>
      <c r="B122" s="146" t="s">
        <v>322</v>
      </c>
      <c r="C122" s="250"/>
    </row>
    <row r="123" spans="1:3" ht="12" customHeight="1">
      <c r="A123" s="410" t="s">
        <v>154</v>
      </c>
      <c r="B123" s="146" t="s">
        <v>338</v>
      </c>
      <c r="C123" s="250">
        <v>50</v>
      </c>
    </row>
    <row r="124" spans="1:3" ht="12" customHeight="1">
      <c r="A124" s="410" t="s">
        <v>155</v>
      </c>
      <c r="B124" s="146" t="s">
        <v>337</v>
      </c>
      <c r="C124" s="250"/>
    </row>
    <row r="125" spans="1:3" ht="12" customHeight="1">
      <c r="A125" s="410" t="s">
        <v>330</v>
      </c>
      <c r="B125" s="146" t="s">
        <v>325</v>
      </c>
      <c r="C125" s="250"/>
    </row>
    <row r="126" spans="1:3" ht="12" customHeight="1">
      <c r="A126" s="410" t="s">
        <v>331</v>
      </c>
      <c r="B126" s="146" t="s">
        <v>336</v>
      </c>
      <c r="C126" s="250"/>
    </row>
    <row r="127" spans="1:3" ht="12" customHeight="1" thickBot="1">
      <c r="A127" s="419" t="s">
        <v>332</v>
      </c>
      <c r="B127" s="146" t="s">
        <v>335</v>
      </c>
      <c r="C127" s="252"/>
    </row>
    <row r="128" spans="1:3" ht="12" customHeight="1" thickBot="1">
      <c r="A128" s="34" t="s">
        <v>16</v>
      </c>
      <c r="B128" s="128" t="s">
        <v>419</v>
      </c>
      <c r="C128" s="267">
        <f>+C93+C114</f>
        <v>140034</v>
      </c>
    </row>
    <row r="129" spans="1:11" ht="12" customHeight="1" thickBot="1">
      <c r="A129" s="34" t="s">
        <v>17</v>
      </c>
      <c r="B129" s="128" t="s">
        <v>420</v>
      </c>
      <c r="C129" s="267">
        <f>+C130+C131+C132</f>
        <v>0</v>
      </c>
    </row>
    <row r="130" spans="1:11" s="96" customFormat="1" ht="12" customHeight="1">
      <c r="A130" s="410" t="s">
        <v>230</v>
      </c>
      <c r="B130" s="9" t="s">
        <v>486</v>
      </c>
      <c r="C130" s="250"/>
    </row>
    <row r="131" spans="1:11" ht="12" customHeight="1">
      <c r="A131" s="410" t="s">
        <v>233</v>
      </c>
      <c r="B131" s="9" t="s">
        <v>428</v>
      </c>
      <c r="C131" s="250"/>
    </row>
    <row r="132" spans="1:11" ht="12" customHeight="1" thickBot="1">
      <c r="A132" s="419" t="s">
        <v>234</v>
      </c>
      <c r="B132" s="7" t="s">
        <v>485</v>
      </c>
      <c r="C132" s="250"/>
    </row>
    <row r="133" spans="1:11" ht="12" customHeight="1" thickBot="1">
      <c r="A133" s="34" t="s">
        <v>18</v>
      </c>
      <c r="B133" s="128" t="s">
        <v>421</v>
      </c>
      <c r="C133" s="267">
        <f>+C134+C135+C136+C137+C138+C139</f>
        <v>0</v>
      </c>
    </row>
    <row r="134" spans="1:11" ht="12" customHeight="1">
      <c r="A134" s="410" t="s">
        <v>85</v>
      </c>
      <c r="B134" s="9" t="s">
        <v>430</v>
      </c>
      <c r="C134" s="250"/>
    </row>
    <row r="135" spans="1:11" ht="12" customHeight="1">
      <c r="A135" s="410" t="s">
        <v>86</v>
      </c>
      <c r="B135" s="9" t="s">
        <v>422</v>
      </c>
      <c r="C135" s="250"/>
    </row>
    <row r="136" spans="1:11" ht="12" customHeight="1">
      <c r="A136" s="410" t="s">
        <v>87</v>
      </c>
      <c r="B136" s="9" t="s">
        <v>423</v>
      </c>
      <c r="C136" s="250"/>
    </row>
    <row r="137" spans="1:11" ht="12" customHeight="1">
      <c r="A137" s="410" t="s">
        <v>140</v>
      </c>
      <c r="B137" s="9" t="s">
        <v>484</v>
      </c>
      <c r="C137" s="250"/>
    </row>
    <row r="138" spans="1:11" ht="12" customHeight="1">
      <c r="A138" s="410" t="s">
        <v>141</v>
      </c>
      <c r="B138" s="9" t="s">
        <v>425</v>
      </c>
      <c r="C138" s="250"/>
    </row>
    <row r="139" spans="1:11" s="96" customFormat="1" ht="12" customHeight="1" thickBot="1">
      <c r="A139" s="419" t="s">
        <v>142</v>
      </c>
      <c r="B139" s="7" t="s">
        <v>426</v>
      </c>
      <c r="C139" s="250"/>
    </row>
    <row r="140" spans="1:11" ht="12" customHeight="1" thickBot="1">
      <c r="A140" s="34" t="s">
        <v>19</v>
      </c>
      <c r="B140" s="128" t="s">
        <v>499</v>
      </c>
      <c r="C140" s="273">
        <f>+C141+C142+C144+C145+C143</f>
        <v>68172</v>
      </c>
      <c r="K140" s="232"/>
    </row>
    <row r="141" spans="1:11">
      <c r="A141" s="410" t="s">
        <v>88</v>
      </c>
      <c r="B141" s="9" t="s">
        <v>340</v>
      </c>
      <c r="C141" s="250"/>
    </row>
    <row r="142" spans="1:11" ht="12" customHeight="1">
      <c r="A142" s="410" t="s">
        <v>89</v>
      </c>
      <c r="B142" s="9" t="s">
        <v>341</v>
      </c>
      <c r="C142" s="250"/>
    </row>
    <row r="143" spans="1:11" s="96" customFormat="1" ht="12" customHeight="1">
      <c r="A143" s="410" t="s">
        <v>254</v>
      </c>
      <c r="B143" s="9" t="s">
        <v>498</v>
      </c>
      <c r="C143" s="250">
        <v>68172</v>
      </c>
    </row>
    <row r="144" spans="1:11" s="96" customFormat="1" ht="12" customHeight="1">
      <c r="A144" s="410" t="s">
        <v>255</v>
      </c>
      <c r="B144" s="9" t="s">
        <v>435</v>
      </c>
      <c r="C144" s="250"/>
    </row>
    <row r="145" spans="1:3" s="96" customFormat="1" ht="12" customHeight="1" thickBot="1">
      <c r="A145" s="419" t="s">
        <v>256</v>
      </c>
      <c r="B145" s="7" t="s">
        <v>360</v>
      </c>
      <c r="C145" s="250"/>
    </row>
    <row r="146" spans="1:3" s="96" customFormat="1" ht="12" customHeight="1" thickBot="1">
      <c r="A146" s="34" t="s">
        <v>20</v>
      </c>
      <c r="B146" s="128" t="s">
        <v>436</v>
      </c>
      <c r="C146" s="276">
        <f>+C147+C148+C149+C150+C151</f>
        <v>0</v>
      </c>
    </row>
    <row r="147" spans="1:3" s="96" customFormat="1" ht="12" customHeight="1">
      <c r="A147" s="410" t="s">
        <v>90</v>
      </c>
      <c r="B147" s="9" t="s">
        <v>431</v>
      </c>
      <c r="C147" s="250"/>
    </row>
    <row r="148" spans="1:3" s="96" customFormat="1" ht="12" customHeight="1">
      <c r="A148" s="410" t="s">
        <v>91</v>
      </c>
      <c r="B148" s="9" t="s">
        <v>438</v>
      </c>
      <c r="C148" s="250"/>
    </row>
    <row r="149" spans="1:3" s="96" customFormat="1" ht="12" customHeight="1">
      <c r="A149" s="410" t="s">
        <v>266</v>
      </c>
      <c r="B149" s="9" t="s">
        <v>433</v>
      </c>
      <c r="C149" s="250"/>
    </row>
    <row r="150" spans="1:3" ht="12.75" customHeight="1">
      <c r="A150" s="410" t="s">
        <v>267</v>
      </c>
      <c r="B150" s="9" t="s">
        <v>487</v>
      </c>
      <c r="C150" s="250"/>
    </row>
    <row r="151" spans="1:3" ht="12.75" customHeight="1" thickBot="1">
      <c r="A151" s="419" t="s">
        <v>437</v>
      </c>
      <c r="B151" s="7" t="s">
        <v>440</v>
      </c>
      <c r="C151" s="252"/>
    </row>
    <row r="152" spans="1:3" ht="12.75" customHeight="1" thickBot="1">
      <c r="A152" s="461" t="s">
        <v>21</v>
      </c>
      <c r="B152" s="128" t="s">
        <v>441</v>
      </c>
      <c r="C152" s="276"/>
    </row>
    <row r="153" spans="1:3" ht="12" customHeight="1" thickBot="1">
      <c r="A153" s="461" t="s">
        <v>22</v>
      </c>
      <c r="B153" s="128" t="s">
        <v>442</v>
      </c>
      <c r="C153" s="276"/>
    </row>
    <row r="154" spans="1:3" ht="15" customHeight="1" thickBot="1">
      <c r="A154" s="34" t="s">
        <v>23</v>
      </c>
      <c r="B154" s="128" t="s">
        <v>444</v>
      </c>
      <c r="C154" s="401">
        <f>+C129+C133+C140+C146+C152+C153</f>
        <v>68172</v>
      </c>
    </row>
    <row r="155" spans="1:3" ht="13.5" thickBot="1">
      <c r="A155" s="421" t="s">
        <v>24</v>
      </c>
      <c r="B155" s="353" t="s">
        <v>443</v>
      </c>
      <c r="C155" s="401">
        <f>+C128+C154</f>
        <v>208206</v>
      </c>
    </row>
    <row r="156" spans="1:3" ht="14.25" customHeight="1" thickBot="1">
      <c r="A156" s="229" t="s">
        <v>488</v>
      </c>
      <c r="B156" s="230"/>
      <c r="C156" s="125">
        <v>14</v>
      </c>
    </row>
    <row r="157" spans="1:3" ht="13.5" thickBot="1">
      <c r="A157" s="229" t="s">
        <v>167</v>
      </c>
      <c r="B157" s="230"/>
      <c r="C157" s="125">
        <v>17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7"/>
  <sheetViews>
    <sheetView zoomScale="130" zoomScaleNormal="130" zoomScaleSheetLayoutView="85" workbookViewId="0">
      <selection activeCell="C9" sqref="C9"/>
    </sheetView>
  </sheetViews>
  <sheetFormatPr defaultRowHeight="12.75"/>
  <cols>
    <col min="1" max="1" width="19.5" style="364" customWidth="1"/>
    <col min="2" max="2" width="72" style="365" customWidth="1"/>
    <col min="3" max="3" width="25" style="366" customWidth="1"/>
    <col min="4" max="16384" width="9.33203125" style="3"/>
  </cols>
  <sheetData>
    <row r="1" spans="1:3" s="2" customFormat="1" ht="16.5" customHeight="1" thickBot="1">
      <c r="A1" s="206"/>
      <c r="B1" s="208"/>
      <c r="C1" s="231" t="s">
        <v>574</v>
      </c>
    </row>
    <row r="2" spans="1:3" s="92" customFormat="1" ht="21" customHeight="1">
      <c r="A2" s="381" t="s">
        <v>59</v>
      </c>
      <c r="B2" s="328" t="s">
        <v>185</v>
      </c>
      <c r="C2" s="330" t="s">
        <v>49</v>
      </c>
    </row>
    <row r="3" spans="1:3" s="92" customFormat="1" ht="16.5" thickBot="1">
      <c r="A3" s="209" t="s">
        <v>164</v>
      </c>
      <c r="B3" s="329" t="s">
        <v>398</v>
      </c>
      <c r="C3" s="460" t="s">
        <v>57</v>
      </c>
    </row>
    <row r="4" spans="1:3" s="93" customFormat="1" ht="15.95" customHeight="1" thickBot="1">
      <c r="A4" s="210"/>
      <c r="B4" s="210"/>
      <c r="C4" s="211" t="s">
        <v>50</v>
      </c>
    </row>
    <row r="5" spans="1:3" ht="13.5" thickBot="1">
      <c r="A5" s="382" t="s">
        <v>166</v>
      </c>
      <c r="B5" s="212" t="s">
        <v>51</v>
      </c>
      <c r="C5" s="331" t="s">
        <v>52</v>
      </c>
    </row>
    <row r="6" spans="1:3" s="74" customFormat="1" ht="12.95" customHeight="1" thickBot="1">
      <c r="A6" s="188" t="s">
        <v>464</v>
      </c>
      <c r="B6" s="189" t="s">
        <v>465</v>
      </c>
      <c r="C6" s="190" t="s">
        <v>466</v>
      </c>
    </row>
    <row r="7" spans="1:3" s="74" customFormat="1" ht="15.95" customHeight="1" thickBot="1">
      <c r="A7" s="214"/>
      <c r="B7" s="215" t="s">
        <v>53</v>
      </c>
      <c r="C7" s="332"/>
    </row>
    <row r="8" spans="1:3" s="74" customFormat="1" ht="12" customHeight="1" thickBot="1">
      <c r="A8" s="34" t="s">
        <v>14</v>
      </c>
      <c r="B8" s="21" t="s">
        <v>214</v>
      </c>
      <c r="C8" s="267">
        <f>+C9+C10+C11+C12+C13+C14</f>
        <v>0</v>
      </c>
    </row>
    <row r="9" spans="1:3" s="94" customFormat="1" ht="12" customHeight="1">
      <c r="A9" s="410" t="s">
        <v>92</v>
      </c>
      <c r="B9" s="391" t="s">
        <v>215</v>
      </c>
      <c r="C9" s="270"/>
    </row>
    <row r="10" spans="1:3" s="95" customFormat="1" ht="12" customHeight="1">
      <c r="A10" s="411" t="s">
        <v>93</v>
      </c>
      <c r="B10" s="392" t="s">
        <v>216</v>
      </c>
      <c r="C10" s="269"/>
    </row>
    <row r="11" spans="1:3" s="95" customFormat="1" ht="12" customHeight="1">
      <c r="A11" s="411" t="s">
        <v>94</v>
      </c>
      <c r="B11" s="392" t="s">
        <v>217</v>
      </c>
      <c r="C11" s="269"/>
    </row>
    <row r="12" spans="1:3" s="95" customFormat="1" ht="12" customHeight="1">
      <c r="A12" s="411" t="s">
        <v>95</v>
      </c>
      <c r="B12" s="392" t="s">
        <v>218</v>
      </c>
      <c r="C12" s="269"/>
    </row>
    <row r="13" spans="1:3" s="95" customFormat="1" ht="12" customHeight="1">
      <c r="A13" s="411" t="s">
        <v>121</v>
      </c>
      <c r="B13" s="392" t="s">
        <v>474</v>
      </c>
      <c r="C13" s="269"/>
    </row>
    <row r="14" spans="1:3" s="94" customFormat="1" ht="12" customHeight="1" thickBot="1">
      <c r="A14" s="412" t="s">
        <v>96</v>
      </c>
      <c r="B14" s="393" t="s">
        <v>401</v>
      </c>
      <c r="C14" s="269"/>
    </row>
    <row r="15" spans="1:3" s="94" customFormat="1" ht="12" customHeight="1" thickBot="1">
      <c r="A15" s="34" t="s">
        <v>15</v>
      </c>
      <c r="B15" s="262" t="s">
        <v>219</v>
      </c>
      <c r="C15" s="267">
        <f>+C16+C17+C18+C19+C20</f>
        <v>0</v>
      </c>
    </row>
    <row r="16" spans="1:3" s="94" customFormat="1" ht="12" customHeight="1">
      <c r="A16" s="410" t="s">
        <v>98</v>
      </c>
      <c r="B16" s="391" t="s">
        <v>220</v>
      </c>
      <c r="C16" s="270"/>
    </row>
    <row r="17" spans="1:3" s="94" customFormat="1" ht="12" customHeight="1">
      <c r="A17" s="411" t="s">
        <v>99</v>
      </c>
      <c r="B17" s="392" t="s">
        <v>221</v>
      </c>
      <c r="C17" s="269"/>
    </row>
    <row r="18" spans="1:3" s="94" customFormat="1" ht="12" customHeight="1">
      <c r="A18" s="411" t="s">
        <v>100</v>
      </c>
      <c r="B18" s="392" t="s">
        <v>390</v>
      </c>
      <c r="C18" s="269"/>
    </row>
    <row r="19" spans="1:3" s="94" customFormat="1" ht="12" customHeight="1">
      <c r="A19" s="411" t="s">
        <v>101</v>
      </c>
      <c r="B19" s="392" t="s">
        <v>391</v>
      </c>
      <c r="C19" s="269"/>
    </row>
    <row r="20" spans="1:3" s="94" customFormat="1" ht="12" customHeight="1">
      <c r="A20" s="411" t="s">
        <v>102</v>
      </c>
      <c r="B20" s="392" t="s">
        <v>222</v>
      </c>
      <c r="C20" s="269"/>
    </row>
    <row r="21" spans="1:3" s="95" customFormat="1" ht="12" customHeight="1" thickBot="1">
      <c r="A21" s="412" t="s">
        <v>111</v>
      </c>
      <c r="B21" s="393" t="s">
        <v>223</v>
      </c>
      <c r="C21" s="271"/>
    </row>
    <row r="22" spans="1:3" s="95" customFormat="1" ht="12" customHeight="1" thickBot="1">
      <c r="A22" s="34" t="s">
        <v>16</v>
      </c>
      <c r="B22" s="21" t="s">
        <v>224</v>
      </c>
      <c r="C22" s="267">
        <f>+C23+C24+C25+C26+C27</f>
        <v>0</v>
      </c>
    </row>
    <row r="23" spans="1:3" s="95" customFormat="1" ht="12" customHeight="1">
      <c r="A23" s="410" t="s">
        <v>81</v>
      </c>
      <c r="B23" s="391" t="s">
        <v>225</v>
      </c>
      <c r="C23" s="270"/>
    </row>
    <row r="24" spans="1:3" s="94" customFormat="1" ht="12" customHeight="1">
      <c r="A24" s="411" t="s">
        <v>82</v>
      </c>
      <c r="B24" s="392" t="s">
        <v>226</v>
      </c>
      <c r="C24" s="269"/>
    </row>
    <row r="25" spans="1:3" s="95" customFormat="1" ht="12" customHeight="1">
      <c r="A25" s="411" t="s">
        <v>83</v>
      </c>
      <c r="B25" s="392" t="s">
        <v>392</v>
      </c>
      <c r="C25" s="269"/>
    </row>
    <row r="26" spans="1:3" s="95" customFormat="1" ht="12" customHeight="1">
      <c r="A26" s="411" t="s">
        <v>84</v>
      </c>
      <c r="B26" s="392" t="s">
        <v>393</v>
      </c>
      <c r="C26" s="269"/>
    </row>
    <row r="27" spans="1:3" s="95" customFormat="1" ht="12" customHeight="1">
      <c r="A27" s="411" t="s">
        <v>136</v>
      </c>
      <c r="B27" s="392" t="s">
        <v>227</v>
      </c>
      <c r="C27" s="269"/>
    </row>
    <row r="28" spans="1:3" s="95" customFormat="1" ht="12" customHeight="1" thickBot="1">
      <c r="A28" s="412" t="s">
        <v>137</v>
      </c>
      <c r="B28" s="393" t="s">
        <v>228</v>
      </c>
      <c r="C28" s="271"/>
    </row>
    <row r="29" spans="1:3" s="95" customFormat="1" ht="12" customHeight="1" thickBot="1">
      <c r="A29" s="34" t="s">
        <v>138</v>
      </c>
      <c r="B29" s="21" t="s">
        <v>229</v>
      </c>
      <c r="C29" s="273">
        <f>+C30+C34+C35+C36</f>
        <v>1816</v>
      </c>
    </row>
    <row r="30" spans="1:3" s="95" customFormat="1" ht="12" customHeight="1">
      <c r="A30" s="410" t="s">
        <v>230</v>
      </c>
      <c r="B30" s="391" t="s">
        <v>475</v>
      </c>
      <c r="C30" s="386">
        <f>+C31+C32+C33</f>
        <v>1816</v>
      </c>
    </row>
    <row r="31" spans="1:3" s="95" customFormat="1" ht="12" customHeight="1">
      <c r="A31" s="411" t="s">
        <v>231</v>
      </c>
      <c r="B31" s="392" t="s">
        <v>236</v>
      </c>
      <c r="C31" s="269">
        <v>1816</v>
      </c>
    </row>
    <row r="32" spans="1:3" s="95" customFormat="1" ht="12" customHeight="1">
      <c r="A32" s="411" t="s">
        <v>232</v>
      </c>
      <c r="B32" s="392" t="s">
        <v>237</v>
      </c>
      <c r="C32" s="269"/>
    </row>
    <row r="33" spans="1:3" s="95" customFormat="1" ht="12" customHeight="1">
      <c r="A33" s="411" t="s">
        <v>405</v>
      </c>
      <c r="B33" s="451" t="s">
        <v>406</v>
      </c>
      <c r="C33" s="269"/>
    </row>
    <row r="34" spans="1:3" s="95" customFormat="1" ht="12" customHeight="1">
      <c r="A34" s="411" t="s">
        <v>233</v>
      </c>
      <c r="B34" s="392" t="s">
        <v>238</v>
      </c>
      <c r="C34" s="269"/>
    </row>
    <row r="35" spans="1:3" s="95" customFormat="1" ht="12" customHeight="1">
      <c r="A35" s="411" t="s">
        <v>234</v>
      </c>
      <c r="B35" s="392" t="s">
        <v>239</v>
      </c>
      <c r="C35" s="269"/>
    </row>
    <row r="36" spans="1:3" s="95" customFormat="1" ht="12" customHeight="1" thickBot="1">
      <c r="A36" s="412" t="s">
        <v>235</v>
      </c>
      <c r="B36" s="393" t="s">
        <v>240</v>
      </c>
      <c r="C36" s="271"/>
    </row>
    <row r="37" spans="1:3" s="95" customFormat="1" ht="12" customHeight="1" thickBot="1">
      <c r="A37" s="34" t="s">
        <v>18</v>
      </c>
      <c r="B37" s="21" t="s">
        <v>402</v>
      </c>
      <c r="C37" s="267">
        <f>SUM(C38:C48)</f>
        <v>8762</v>
      </c>
    </row>
    <row r="38" spans="1:3" s="95" customFormat="1" ht="12" customHeight="1">
      <c r="A38" s="410" t="s">
        <v>85</v>
      </c>
      <c r="B38" s="391" t="s">
        <v>243</v>
      </c>
      <c r="C38" s="270"/>
    </row>
    <row r="39" spans="1:3" s="95" customFormat="1" ht="12" customHeight="1">
      <c r="A39" s="411" t="s">
        <v>86</v>
      </c>
      <c r="B39" s="392" t="s">
        <v>244</v>
      </c>
      <c r="C39" s="269">
        <v>6899</v>
      </c>
    </row>
    <row r="40" spans="1:3" s="95" customFormat="1" ht="12" customHeight="1">
      <c r="A40" s="411" t="s">
        <v>87</v>
      </c>
      <c r="B40" s="392" t="s">
        <v>245</v>
      </c>
      <c r="C40" s="269"/>
    </row>
    <row r="41" spans="1:3" s="95" customFormat="1" ht="12" customHeight="1">
      <c r="A41" s="411" t="s">
        <v>140</v>
      </c>
      <c r="B41" s="392" t="s">
        <v>246</v>
      </c>
      <c r="C41" s="269"/>
    </row>
    <row r="42" spans="1:3" s="95" customFormat="1" ht="12" customHeight="1">
      <c r="A42" s="411" t="s">
        <v>141</v>
      </c>
      <c r="B42" s="392" t="s">
        <v>247</v>
      </c>
      <c r="C42" s="269"/>
    </row>
    <row r="43" spans="1:3" s="95" customFormat="1" ht="12" customHeight="1">
      <c r="A43" s="411" t="s">
        <v>142</v>
      </c>
      <c r="B43" s="392" t="s">
        <v>248</v>
      </c>
      <c r="C43" s="269"/>
    </row>
    <row r="44" spans="1:3" s="95" customFormat="1" ht="12" customHeight="1">
      <c r="A44" s="411" t="s">
        <v>143</v>
      </c>
      <c r="B44" s="392" t="s">
        <v>249</v>
      </c>
      <c r="C44" s="269">
        <v>1863</v>
      </c>
    </row>
    <row r="45" spans="1:3" s="95" customFormat="1" ht="12" customHeight="1">
      <c r="A45" s="411" t="s">
        <v>144</v>
      </c>
      <c r="B45" s="392" t="s">
        <v>250</v>
      </c>
      <c r="C45" s="269"/>
    </row>
    <row r="46" spans="1:3" s="95" customFormat="1" ht="12" customHeight="1">
      <c r="A46" s="411" t="s">
        <v>241</v>
      </c>
      <c r="B46" s="392" t="s">
        <v>251</v>
      </c>
      <c r="C46" s="272"/>
    </row>
    <row r="47" spans="1:3" s="95" customFormat="1" ht="12" customHeight="1">
      <c r="A47" s="412" t="s">
        <v>242</v>
      </c>
      <c r="B47" s="393" t="s">
        <v>404</v>
      </c>
      <c r="C47" s="377"/>
    </row>
    <row r="48" spans="1:3" s="95" customFormat="1" ht="12" customHeight="1" thickBot="1">
      <c r="A48" s="412" t="s">
        <v>403</v>
      </c>
      <c r="B48" s="393" t="s">
        <v>252</v>
      </c>
      <c r="C48" s="377"/>
    </row>
    <row r="49" spans="1:3" s="95" customFormat="1" ht="12" customHeight="1" thickBot="1">
      <c r="A49" s="34" t="s">
        <v>19</v>
      </c>
      <c r="B49" s="21" t="s">
        <v>253</v>
      </c>
      <c r="C49" s="267">
        <f>SUM(C50:C54)</f>
        <v>0</v>
      </c>
    </row>
    <row r="50" spans="1:3" s="95" customFormat="1" ht="12" customHeight="1">
      <c r="A50" s="410" t="s">
        <v>88</v>
      </c>
      <c r="B50" s="391" t="s">
        <v>257</v>
      </c>
      <c r="C50" s="438"/>
    </row>
    <row r="51" spans="1:3" s="95" customFormat="1" ht="12" customHeight="1">
      <c r="A51" s="411" t="s">
        <v>89</v>
      </c>
      <c r="B51" s="392" t="s">
        <v>258</v>
      </c>
      <c r="C51" s="272"/>
    </row>
    <row r="52" spans="1:3" s="95" customFormat="1" ht="12" customHeight="1">
      <c r="A52" s="411" t="s">
        <v>254</v>
      </c>
      <c r="B52" s="392" t="s">
        <v>259</v>
      </c>
      <c r="C52" s="272"/>
    </row>
    <row r="53" spans="1:3" s="95" customFormat="1" ht="12" customHeight="1">
      <c r="A53" s="411" t="s">
        <v>255</v>
      </c>
      <c r="B53" s="392" t="s">
        <v>260</v>
      </c>
      <c r="C53" s="272"/>
    </row>
    <row r="54" spans="1:3" s="95" customFormat="1" ht="12" customHeight="1" thickBot="1">
      <c r="A54" s="412" t="s">
        <v>256</v>
      </c>
      <c r="B54" s="393" t="s">
        <v>261</v>
      </c>
      <c r="C54" s="377"/>
    </row>
    <row r="55" spans="1:3" s="95" customFormat="1" ht="12" customHeight="1" thickBot="1">
      <c r="A55" s="34" t="s">
        <v>145</v>
      </c>
      <c r="B55" s="21" t="s">
        <v>262</v>
      </c>
      <c r="C55" s="267">
        <f>SUM(C56:C58)</f>
        <v>0</v>
      </c>
    </row>
    <row r="56" spans="1:3" s="95" customFormat="1" ht="12" customHeight="1">
      <c r="A56" s="410" t="s">
        <v>90</v>
      </c>
      <c r="B56" s="391" t="s">
        <v>263</v>
      </c>
      <c r="C56" s="270"/>
    </row>
    <row r="57" spans="1:3" s="95" customFormat="1" ht="12" customHeight="1">
      <c r="A57" s="411" t="s">
        <v>91</v>
      </c>
      <c r="B57" s="392" t="s">
        <v>394</v>
      </c>
      <c r="C57" s="269"/>
    </row>
    <row r="58" spans="1:3" s="95" customFormat="1" ht="12" customHeight="1">
      <c r="A58" s="411" t="s">
        <v>266</v>
      </c>
      <c r="B58" s="392" t="s">
        <v>264</v>
      </c>
      <c r="C58" s="269"/>
    </row>
    <row r="59" spans="1:3" s="95" customFormat="1" ht="12" customHeight="1" thickBot="1">
      <c r="A59" s="412" t="s">
        <v>267</v>
      </c>
      <c r="B59" s="393" t="s">
        <v>265</v>
      </c>
      <c r="C59" s="271"/>
    </row>
    <row r="60" spans="1:3" s="95" customFormat="1" ht="12" customHeight="1" thickBot="1">
      <c r="A60" s="34" t="s">
        <v>21</v>
      </c>
      <c r="B60" s="262" t="s">
        <v>268</v>
      </c>
      <c r="C60" s="267">
        <f>SUM(C61:C63)</f>
        <v>0</v>
      </c>
    </row>
    <row r="61" spans="1:3" s="95" customFormat="1" ht="12" customHeight="1">
      <c r="A61" s="410" t="s">
        <v>146</v>
      </c>
      <c r="B61" s="391" t="s">
        <v>270</v>
      </c>
      <c r="C61" s="272"/>
    </row>
    <row r="62" spans="1:3" s="95" customFormat="1" ht="12" customHeight="1">
      <c r="A62" s="411" t="s">
        <v>147</v>
      </c>
      <c r="B62" s="392" t="s">
        <v>395</v>
      </c>
      <c r="C62" s="272"/>
    </row>
    <row r="63" spans="1:3" s="95" customFormat="1" ht="12" customHeight="1">
      <c r="A63" s="411" t="s">
        <v>191</v>
      </c>
      <c r="B63" s="392" t="s">
        <v>271</v>
      </c>
      <c r="C63" s="272"/>
    </row>
    <row r="64" spans="1:3" s="95" customFormat="1" ht="12" customHeight="1" thickBot="1">
      <c r="A64" s="412" t="s">
        <v>269</v>
      </c>
      <c r="B64" s="393" t="s">
        <v>272</v>
      </c>
      <c r="C64" s="272"/>
    </row>
    <row r="65" spans="1:3" s="95" customFormat="1" ht="12" customHeight="1" thickBot="1">
      <c r="A65" s="34" t="s">
        <v>22</v>
      </c>
      <c r="B65" s="21" t="s">
        <v>273</v>
      </c>
      <c r="C65" s="273">
        <f>+C8+C15+C22+C29+C37+C49+C55+C60</f>
        <v>10578</v>
      </c>
    </row>
    <row r="66" spans="1:3" s="95" customFormat="1" ht="12" customHeight="1" thickBot="1">
      <c r="A66" s="413" t="s">
        <v>364</v>
      </c>
      <c r="B66" s="262" t="s">
        <v>275</v>
      </c>
      <c r="C66" s="267">
        <f>SUM(C67:C69)</f>
        <v>0</v>
      </c>
    </row>
    <row r="67" spans="1:3" s="95" customFormat="1" ht="12" customHeight="1">
      <c r="A67" s="410" t="s">
        <v>306</v>
      </c>
      <c r="B67" s="391" t="s">
        <v>276</v>
      </c>
      <c r="C67" s="272"/>
    </row>
    <row r="68" spans="1:3" s="95" customFormat="1" ht="12" customHeight="1">
      <c r="A68" s="411" t="s">
        <v>315</v>
      </c>
      <c r="B68" s="392" t="s">
        <v>277</v>
      </c>
      <c r="C68" s="272"/>
    </row>
    <row r="69" spans="1:3" s="95" customFormat="1" ht="12" customHeight="1" thickBot="1">
      <c r="A69" s="412" t="s">
        <v>316</v>
      </c>
      <c r="B69" s="394" t="s">
        <v>278</v>
      </c>
      <c r="C69" s="272"/>
    </row>
    <row r="70" spans="1:3" s="95" customFormat="1" ht="12" customHeight="1" thickBot="1">
      <c r="A70" s="413" t="s">
        <v>279</v>
      </c>
      <c r="B70" s="262" t="s">
        <v>280</v>
      </c>
      <c r="C70" s="267">
        <f>SUM(C71:C74)</f>
        <v>0</v>
      </c>
    </row>
    <row r="71" spans="1:3" s="95" customFormat="1" ht="12" customHeight="1">
      <c r="A71" s="410" t="s">
        <v>122</v>
      </c>
      <c r="B71" s="391" t="s">
        <v>281</v>
      </c>
      <c r="C71" s="272"/>
    </row>
    <row r="72" spans="1:3" s="95" customFormat="1" ht="12" customHeight="1">
      <c r="A72" s="411" t="s">
        <v>123</v>
      </c>
      <c r="B72" s="392" t="s">
        <v>282</v>
      </c>
      <c r="C72" s="272"/>
    </row>
    <row r="73" spans="1:3" s="95" customFormat="1" ht="12" customHeight="1">
      <c r="A73" s="411" t="s">
        <v>307</v>
      </c>
      <c r="B73" s="392" t="s">
        <v>283</v>
      </c>
      <c r="C73" s="272"/>
    </row>
    <row r="74" spans="1:3" s="95" customFormat="1" ht="12" customHeight="1" thickBot="1">
      <c r="A74" s="412" t="s">
        <v>308</v>
      </c>
      <c r="B74" s="393" t="s">
        <v>284</v>
      </c>
      <c r="C74" s="272"/>
    </row>
    <row r="75" spans="1:3" s="95" customFormat="1" ht="12" customHeight="1" thickBot="1">
      <c r="A75" s="413" t="s">
        <v>285</v>
      </c>
      <c r="B75" s="262" t="s">
        <v>286</v>
      </c>
      <c r="C75" s="267">
        <f>SUM(C76:C77)</f>
        <v>0</v>
      </c>
    </row>
    <row r="76" spans="1:3" s="95" customFormat="1" ht="12" customHeight="1">
      <c r="A76" s="410" t="s">
        <v>309</v>
      </c>
      <c r="B76" s="391" t="s">
        <v>287</v>
      </c>
      <c r="C76" s="272"/>
    </row>
    <row r="77" spans="1:3" s="95" customFormat="1" ht="12" customHeight="1" thickBot="1">
      <c r="A77" s="412" t="s">
        <v>310</v>
      </c>
      <c r="B77" s="393" t="s">
        <v>288</v>
      </c>
      <c r="C77" s="272"/>
    </row>
    <row r="78" spans="1:3" s="94" customFormat="1" ht="12" customHeight="1" thickBot="1">
      <c r="A78" s="413" t="s">
        <v>289</v>
      </c>
      <c r="B78" s="262" t="s">
        <v>290</v>
      </c>
      <c r="C78" s="267">
        <f>SUM(C79:C81)</f>
        <v>0</v>
      </c>
    </row>
    <row r="79" spans="1:3" s="95" customFormat="1" ht="12" customHeight="1">
      <c r="A79" s="410" t="s">
        <v>311</v>
      </c>
      <c r="B79" s="391" t="s">
        <v>291</v>
      </c>
      <c r="C79" s="272"/>
    </row>
    <row r="80" spans="1:3" s="95" customFormat="1" ht="12" customHeight="1">
      <c r="A80" s="411" t="s">
        <v>312</v>
      </c>
      <c r="B80" s="392" t="s">
        <v>292</v>
      </c>
      <c r="C80" s="272"/>
    </row>
    <row r="81" spans="1:3" s="95" customFormat="1" ht="12" customHeight="1" thickBot="1">
      <c r="A81" s="412" t="s">
        <v>313</v>
      </c>
      <c r="B81" s="393" t="s">
        <v>293</v>
      </c>
      <c r="C81" s="272"/>
    </row>
    <row r="82" spans="1:3" s="95" customFormat="1" ht="12" customHeight="1" thickBot="1">
      <c r="A82" s="413" t="s">
        <v>294</v>
      </c>
      <c r="B82" s="262" t="s">
        <v>314</v>
      </c>
      <c r="C82" s="267">
        <f>SUM(C83:C86)</f>
        <v>0</v>
      </c>
    </row>
    <row r="83" spans="1:3" s="95" customFormat="1" ht="12" customHeight="1">
      <c r="A83" s="414" t="s">
        <v>295</v>
      </c>
      <c r="B83" s="391" t="s">
        <v>296</v>
      </c>
      <c r="C83" s="272"/>
    </row>
    <row r="84" spans="1:3" s="95" customFormat="1" ht="12" customHeight="1">
      <c r="A84" s="415" t="s">
        <v>297</v>
      </c>
      <c r="B84" s="392" t="s">
        <v>298</v>
      </c>
      <c r="C84" s="272"/>
    </row>
    <row r="85" spans="1:3" s="95" customFormat="1" ht="12" customHeight="1">
      <c r="A85" s="415" t="s">
        <v>299</v>
      </c>
      <c r="B85" s="392" t="s">
        <v>300</v>
      </c>
      <c r="C85" s="272"/>
    </row>
    <row r="86" spans="1:3" s="94" customFormat="1" ht="12" customHeight="1" thickBot="1">
      <c r="A86" s="416" t="s">
        <v>301</v>
      </c>
      <c r="B86" s="393" t="s">
        <v>302</v>
      </c>
      <c r="C86" s="272"/>
    </row>
    <row r="87" spans="1:3" s="94" customFormat="1" ht="12" customHeight="1" thickBot="1">
      <c r="A87" s="413" t="s">
        <v>303</v>
      </c>
      <c r="B87" s="262" t="s">
        <v>446</v>
      </c>
      <c r="C87" s="439"/>
    </row>
    <row r="88" spans="1:3" s="94" customFormat="1" ht="12" customHeight="1" thickBot="1">
      <c r="A88" s="413" t="s">
        <v>476</v>
      </c>
      <c r="B88" s="262" t="s">
        <v>304</v>
      </c>
      <c r="C88" s="439"/>
    </row>
    <row r="89" spans="1:3" s="94" customFormat="1" ht="12" customHeight="1" thickBot="1">
      <c r="A89" s="413" t="s">
        <v>477</v>
      </c>
      <c r="B89" s="398" t="s">
        <v>449</v>
      </c>
      <c r="C89" s="273">
        <f>+C66+C70+C75+C78+C82+C88+C87</f>
        <v>0</v>
      </c>
    </row>
    <row r="90" spans="1:3" s="94" customFormat="1" ht="12" customHeight="1" thickBot="1">
      <c r="A90" s="417" t="s">
        <v>478</v>
      </c>
      <c r="B90" s="399" t="s">
        <v>479</v>
      </c>
      <c r="C90" s="273">
        <f>+C65+C89</f>
        <v>10578</v>
      </c>
    </row>
    <row r="91" spans="1:3" s="95" customFormat="1" ht="15" customHeight="1" thickBot="1">
      <c r="A91" s="220"/>
      <c r="B91" s="221"/>
      <c r="C91" s="337"/>
    </row>
    <row r="92" spans="1:3" s="74" customFormat="1" ht="16.5" customHeight="1" thickBot="1">
      <c r="A92" s="224"/>
      <c r="B92" s="225" t="s">
        <v>54</v>
      </c>
      <c r="C92" s="339"/>
    </row>
    <row r="93" spans="1:3" s="96" customFormat="1" ht="12" customHeight="1" thickBot="1">
      <c r="A93" s="383" t="s">
        <v>14</v>
      </c>
      <c r="B93" s="28" t="s">
        <v>483</v>
      </c>
      <c r="C93" s="266">
        <f>+C94+C95+C96+C97+C98+C111</f>
        <v>10578</v>
      </c>
    </row>
    <row r="94" spans="1:3" ht="12" customHeight="1">
      <c r="A94" s="418" t="s">
        <v>92</v>
      </c>
      <c r="B94" s="10" t="s">
        <v>45</v>
      </c>
      <c r="C94" s="268">
        <v>1463</v>
      </c>
    </row>
    <row r="95" spans="1:3" ht="12" customHeight="1">
      <c r="A95" s="411" t="s">
        <v>93</v>
      </c>
      <c r="B95" s="8" t="s">
        <v>148</v>
      </c>
      <c r="C95" s="269">
        <v>395</v>
      </c>
    </row>
    <row r="96" spans="1:3" ht="12" customHeight="1">
      <c r="A96" s="411" t="s">
        <v>94</v>
      </c>
      <c r="B96" s="8" t="s">
        <v>120</v>
      </c>
      <c r="C96" s="271">
        <v>5780</v>
      </c>
    </row>
    <row r="97" spans="1:3" ht="12" customHeight="1">
      <c r="A97" s="411" t="s">
        <v>95</v>
      </c>
      <c r="B97" s="11" t="s">
        <v>149</v>
      </c>
      <c r="C97" s="271"/>
    </row>
    <row r="98" spans="1:3" ht="12" customHeight="1">
      <c r="A98" s="411" t="s">
        <v>106</v>
      </c>
      <c r="B98" s="19" t="s">
        <v>150</v>
      </c>
      <c r="C98" s="271">
        <v>2940</v>
      </c>
    </row>
    <row r="99" spans="1:3" ht="12" customHeight="1">
      <c r="A99" s="411" t="s">
        <v>96</v>
      </c>
      <c r="B99" s="8" t="s">
        <v>480</v>
      </c>
      <c r="C99" s="271"/>
    </row>
    <row r="100" spans="1:3" ht="12" customHeight="1">
      <c r="A100" s="411" t="s">
        <v>97</v>
      </c>
      <c r="B100" s="145" t="s">
        <v>412</v>
      </c>
      <c r="C100" s="271"/>
    </row>
    <row r="101" spans="1:3" ht="12" customHeight="1">
      <c r="A101" s="411" t="s">
        <v>107</v>
      </c>
      <c r="B101" s="145" t="s">
        <v>411</v>
      </c>
      <c r="C101" s="271"/>
    </row>
    <row r="102" spans="1:3" ht="12" customHeight="1">
      <c r="A102" s="411" t="s">
        <v>108</v>
      </c>
      <c r="B102" s="145" t="s">
        <v>320</v>
      </c>
      <c r="C102" s="271"/>
    </row>
    <row r="103" spans="1:3" ht="12" customHeight="1">
      <c r="A103" s="411" t="s">
        <v>109</v>
      </c>
      <c r="B103" s="146" t="s">
        <v>321</v>
      </c>
      <c r="C103" s="271"/>
    </row>
    <row r="104" spans="1:3" ht="12" customHeight="1">
      <c r="A104" s="411" t="s">
        <v>110</v>
      </c>
      <c r="B104" s="146" t="s">
        <v>322</v>
      </c>
      <c r="C104" s="271"/>
    </row>
    <row r="105" spans="1:3" ht="12" customHeight="1">
      <c r="A105" s="411" t="s">
        <v>112</v>
      </c>
      <c r="B105" s="145" t="s">
        <v>323</v>
      </c>
      <c r="C105" s="271">
        <v>740</v>
      </c>
    </row>
    <row r="106" spans="1:3" ht="12" customHeight="1">
      <c r="A106" s="411" t="s">
        <v>151</v>
      </c>
      <c r="B106" s="145" t="s">
        <v>324</v>
      </c>
      <c r="C106" s="271"/>
    </row>
    <row r="107" spans="1:3" ht="12" customHeight="1">
      <c r="A107" s="411" t="s">
        <v>318</v>
      </c>
      <c r="B107" s="146" t="s">
        <v>325</v>
      </c>
      <c r="C107" s="271"/>
    </row>
    <row r="108" spans="1:3" ht="12" customHeight="1">
      <c r="A108" s="419" t="s">
        <v>319</v>
      </c>
      <c r="B108" s="147" t="s">
        <v>326</v>
      </c>
      <c r="C108" s="271"/>
    </row>
    <row r="109" spans="1:3" ht="12" customHeight="1">
      <c r="A109" s="411" t="s">
        <v>409</v>
      </c>
      <c r="B109" s="147" t="s">
        <v>327</v>
      </c>
      <c r="C109" s="271"/>
    </row>
    <row r="110" spans="1:3" ht="12" customHeight="1">
      <c r="A110" s="411" t="s">
        <v>410</v>
      </c>
      <c r="B110" s="146" t="s">
        <v>328</v>
      </c>
      <c r="C110" s="269">
        <v>2200</v>
      </c>
    </row>
    <row r="111" spans="1:3" ht="12" customHeight="1">
      <c r="A111" s="411" t="s">
        <v>414</v>
      </c>
      <c r="B111" s="11" t="s">
        <v>46</v>
      </c>
      <c r="C111" s="269"/>
    </row>
    <row r="112" spans="1:3" ht="12" customHeight="1">
      <c r="A112" s="412" t="s">
        <v>415</v>
      </c>
      <c r="B112" s="8" t="s">
        <v>481</v>
      </c>
      <c r="C112" s="271"/>
    </row>
    <row r="113" spans="1:3" ht="12" customHeight="1" thickBot="1">
      <c r="A113" s="420" t="s">
        <v>416</v>
      </c>
      <c r="B113" s="148" t="s">
        <v>482</v>
      </c>
      <c r="C113" s="275"/>
    </row>
    <row r="114" spans="1:3" ht="12" customHeight="1" thickBot="1">
      <c r="A114" s="34" t="s">
        <v>15</v>
      </c>
      <c r="B114" s="27" t="s">
        <v>329</v>
      </c>
      <c r="C114" s="267">
        <f>+C115+C117+C119</f>
        <v>0</v>
      </c>
    </row>
    <row r="115" spans="1:3" ht="12" customHeight="1">
      <c r="A115" s="410" t="s">
        <v>98</v>
      </c>
      <c r="B115" s="8" t="s">
        <v>189</v>
      </c>
      <c r="C115" s="270"/>
    </row>
    <row r="116" spans="1:3" ht="12" customHeight="1">
      <c r="A116" s="410" t="s">
        <v>99</v>
      </c>
      <c r="B116" s="12" t="s">
        <v>333</v>
      </c>
      <c r="C116" s="270"/>
    </row>
    <row r="117" spans="1:3" ht="12" customHeight="1">
      <c r="A117" s="410" t="s">
        <v>100</v>
      </c>
      <c r="B117" s="12" t="s">
        <v>152</v>
      </c>
      <c r="C117" s="269"/>
    </row>
    <row r="118" spans="1:3" ht="12" customHeight="1">
      <c r="A118" s="410" t="s">
        <v>101</v>
      </c>
      <c r="B118" s="12" t="s">
        <v>334</v>
      </c>
      <c r="C118" s="250"/>
    </row>
    <row r="119" spans="1:3" ht="12" customHeight="1">
      <c r="A119" s="410" t="s">
        <v>102</v>
      </c>
      <c r="B119" s="264" t="s">
        <v>192</v>
      </c>
      <c r="C119" s="250"/>
    </row>
    <row r="120" spans="1:3" ht="12" customHeight="1">
      <c r="A120" s="410" t="s">
        <v>111</v>
      </c>
      <c r="B120" s="263" t="s">
        <v>396</v>
      </c>
      <c r="C120" s="250"/>
    </row>
    <row r="121" spans="1:3" ht="12" customHeight="1">
      <c r="A121" s="410" t="s">
        <v>113</v>
      </c>
      <c r="B121" s="387" t="s">
        <v>339</v>
      </c>
      <c r="C121" s="250"/>
    </row>
    <row r="122" spans="1:3" ht="12" customHeight="1">
      <c r="A122" s="410" t="s">
        <v>153</v>
      </c>
      <c r="B122" s="146" t="s">
        <v>322</v>
      </c>
      <c r="C122" s="250"/>
    </row>
    <row r="123" spans="1:3" ht="12" customHeight="1">
      <c r="A123" s="410" t="s">
        <v>154</v>
      </c>
      <c r="B123" s="146" t="s">
        <v>338</v>
      </c>
      <c r="C123" s="250"/>
    </row>
    <row r="124" spans="1:3" ht="12" customHeight="1">
      <c r="A124" s="410" t="s">
        <v>155</v>
      </c>
      <c r="B124" s="146" t="s">
        <v>337</v>
      </c>
      <c r="C124" s="250"/>
    </row>
    <row r="125" spans="1:3" ht="12" customHeight="1">
      <c r="A125" s="410" t="s">
        <v>330</v>
      </c>
      <c r="B125" s="146" t="s">
        <v>325</v>
      </c>
      <c r="C125" s="250"/>
    </row>
    <row r="126" spans="1:3" ht="12" customHeight="1">
      <c r="A126" s="410" t="s">
        <v>331</v>
      </c>
      <c r="B126" s="146" t="s">
        <v>336</v>
      </c>
      <c r="C126" s="250"/>
    </row>
    <row r="127" spans="1:3" ht="12" customHeight="1" thickBot="1">
      <c r="A127" s="419" t="s">
        <v>332</v>
      </c>
      <c r="B127" s="146" t="s">
        <v>335</v>
      </c>
      <c r="C127" s="252"/>
    </row>
    <row r="128" spans="1:3" ht="12" customHeight="1" thickBot="1">
      <c r="A128" s="34" t="s">
        <v>16</v>
      </c>
      <c r="B128" s="128" t="s">
        <v>419</v>
      </c>
      <c r="C128" s="267">
        <f>+C93+C114</f>
        <v>10578</v>
      </c>
    </row>
    <row r="129" spans="1:11" ht="12" customHeight="1" thickBot="1">
      <c r="A129" s="34" t="s">
        <v>17</v>
      </c>
      <c r="B129" s="128" t="s">
        <v>420</v>
      </c>
      <c r="C129" s="267">
        <f>+C130+C131+C132</f>
        <v>0</v>
      </c>
    </row>
    <row r="130" spans="1:11" s="96" customFormat="1" ht="12" customHeight="1">
      <c r="A130" s="410" t="s">
        <v>230</v>
      </c>
      <c r="B130" s="9" t="s">
        <v>486</v>
      </c>
      <c r="C130" s="250"/>
    </row>
    <row r="131" spans="1:11" ht="12" customHeight="1">
      <c r="A131" s="410" t="s">
        <v>233</v>
      </c>
      <c r="B131" s="9" t="s">
        <v>428</v>
      </c>
      <c r="C131" s="250"/>
    </row>
    <row r="132" spans="1:11" ht="12" customHeight="1" thickBot="1">
      <c r="A132" s="419" t="s">
        <v>234</v>
      </c>
      <c r="B132" s="7" t="s">
        <v>485</v>
      </c>
      <c r="C132" s="250"/>
    </row>
    <row r="133" spans="1:11" ht="12" customHeight="1" thickBot="1">
      <c r="A133" s="34" t="s">
        <v>18</v>
      </c>
      <c r="B133" s="128" t="s">
        <v>421</v>
      </c>
      <c r="C133" s="267">
        <f>+C134+C135+C136+C137+C138+C139</f>
        <v>0</v>
      </c>
    </row>
    <row r="134" spans="1:11" ht="12" customHeight="1">
      <c r="A134" s="410" t="s">
        <v>85</v>
      </c>
      <c r="B134" s="9" t="s">
        <v>430</v>
      </c>
      <c r="C134" s="250"/>
    </row>
    <row r="135" spans="1:11" ht="12" customHeight="1">
      <c r="A135" s="410" t="s">
        <v>86</v>
      </c>
      <c r="B135" s="9" t="s">
        <v>422</v>
      </c>
      <c r="C135" s="250"/>
    </row>
    <row r="136" spans="1:11" ht="12" customHeight="1">
      <c r="A136" s="410" t="s">
        <v>87</v>
      </c>
      <c r="B136" s="9" t="s">
        <v>423</v>
      </c>
      <c r="C136" s="250"/>
    </row>
    <row r="137" spans="1:11" ht="12" customHeight="1">
      <c r="A137" s="410" t="s">
        <v>140</v>
      </c>
      <c r="B137" s="9" t="s">
        <v>484</v>
      </c>
      <c r="C137" s="250"/>
    </row>
    <row r="138" spans="1:11" ht="12" customHeight="1">
      <c r="A138" s="410" t="s">
        <v>141</v>
      </c>
      <c r="B138" s="9" t="s">
        <v>425</v>
      </c>
      <c r="C138" s="250"/>
    </row>
    <row r="139" spans="1:11" s="96" customFormat="1" ht="12" customHeight="1" thickBot="1">
      <c r="A139" s="419" t="s">
        <v>142</v>
      </c>
      <c r="B139" s="7" t="s">
        <v>426</v>
      </c>
      <c r="C139" s="250"/>
    </row>
    <row r="140" spans="1:11" ht="12" customHeight="1" thickBot="1">
      <c r="A140" s="34" t="s">
        <v>19</v>
      </c>
      <c r="B140" s="128" t="s">
        <v>499</v>
      </c>
      <c r="C140" s="273">
        <f>+C141+C142+C144+C145+C143</f>
        <v>0</v>
      </c>
      <c r="K140" s="232"/>
    </row>
    <row r="141" spans="1:11">
      <c r="A141" s="410" t="s">
        <v>88</v>
      </c>
      <c r="B141" s="9" t="s">
        <v>340</v>
      </c>
      <c r="C141" s="250"/>
    </row>
    <row r="142" spans="1:11" ht="12" customHeight="1">
      <c r="A142" s="410" t="s">
        <v>89</v>
      </c>
      <c r="B142" s="9" t="s">
        <v>341</v>
      </c>
      <c r="C142" s="250"/>
    </row>
    <row r="143" spans="1:11" s="96" customFormat="1" ht="12" customHeight="1">
      <c r="A143" s="410" t="s">
        <v>254</v>
      </c>
      <c r="B143" s="9" t="s">
        <v>498</v>
      </c>
      <c r="C143" s="250"/>
    </row>
    <row r="144" spans="1:11" s="96" customFormat="1" ht="12" customHeight="1">
      <c r="A144" s="410" t="s">
        <v>255</v>
      </c>
      <c r="B144" s="9" t="s">
        <v>435</v>
      </c>
      <c r="C144" s="250"/>
    </row>
    <row r="145" spans="1:3" s="96" customFormat="1" ht="12" customHeight="1" thickBot="1">
      <c r="A145" s="419" t="s">
        <v>256</v>
      </c>
      <c r="B145" s="7" t="s">
        <v>360</v>
      </c>
      <c r="C145" s="250"/>
    </row>
    <row r="146" spans="1:3" s="96" customFormat="1" ht="12" customHeight="1" thickBot="1">
      <c r="A146" s="34" t="s">
        <v>20</v>
      </c>
      <c r="B146" s="128" t="s">
        <v>436</v>
      </c>
      <c r="C146" s="276">
        <f>+C147+C148+C149+C150+C151</f>
        <v>0</v>
      </c>
    </row>
    <row r="147" spans="1:3" s="96" customFormat="1" ht="12" customHeight="1">
      <c r="A147" s="410" t="s">
        <v>90</v>
      </c>
      <c r="B147" s="9" t="s">
        <v>431</v>
      </c>
      <c r="C147" s="250"/>
    </row>
    <row r="148" spans="1:3" s="96" customFormat="1" ht="12" customHeight="1">
      <c r="A148" s="410" t="s">
        <v>91</v>
      </c>
      <c r="B148" s="9" t="s">
        <v>438</v>
      </c>
      <c r="C148" s="250"/>
    </row>
    <row r="149" spans="1:3" s="96" customFormat="1" ht="12" customHeight="1">
      <c r="A149" s="410" t="s">
        <v>266</v>
      </c>
      <c r="B149" s="9" t="s">
        <v>433</v>
      </c>
      <c r="C149" s="250"/>
    </row>
    <row r="150" spans="1:3" ht="12.75" customHeight="1">
      <c r="A150" s="410" t="s">
        <v>267</v>
      </c>
      <c r="B150" s="9" t="s">
        <v>487</v>
      </c>
      <c r="C150" s="250"/>
    </row>
    <row r="151" spans="1:3" ht="12.75" customHeight="1" thickBot="1">
      <c r="A151" s="419" t="s">
        <v>437</v>
      </c>
      <c r="B151" s="7" t="s">
        <v>440</v>
      </c>
      <c r="C151" s="252"/>
    </row>
    <row r="152" spans="1:3" ht="12.75" customHeight="1" thickBot="1">
      <c r="A152" s="461" t="s">
        <v>21</v>
      </c>
      <c r="B152" s="128" t="s">
        <v>441</v>
      </c>
      <c r="C152" s="276"/>
    </row>
    <row r="153" spans="1:3" ht="12" customHeight="1" thickBot="1">
      <c r="A153" s="461" t="s">
        <v>22</v>
      </c>
      <c r="B153" s="128" t="s">
        <v>442</v>
      </c>
      <c r="C153" s="276"/>
    </row>
    <row r="154" spans="1:3" ht="15" customHeight="1" thickBot="1">
      <c r="A154" s="34" t="s">
        <v>23</v>
      </c>
      <c r="B154" s="128" t="s">
        <v>444</v>
      </c>
      <c r="C154" s="401">
        <f>+C129+C133+C140+C146+C152+C153</f>
        <v>0</v>
      </c>
    </row>
    <row r="155" spans="1:3" ht="13.5" thickBot="1">
      <c r="A155" s="421" t="s">
        <v>24</v>
      </c>
      <c r="B155" s="353" t="s">
        <v>443</v>
      </c>
      <c r="C155" s="401">
        <f>+C128+C154</f>
        <v>10578</v>
      </c>
    </row>
    <row r="156" spans="1:3" ht="14.25" customHeight="1" thickBot="1">
      <c r="A156" s="229" t="s">
        <v>488</v>
      </c>
      <c r="B156" s="230"/>
      <c r="C156" s="125">
        <v>1</v>
      </c>
    </row>
    <row r="157" spans="1:3" ht="13.5" thickBot="1">
      <c r="A157" s="229" t="s">
        <v>167</v>
      </c>
      <c r="B157" s="230"/>
      <c r="C157" s="125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4" sqref="C14"/>
    </sheetView>
  </sheetViews>
  <sheetFormatPr defaultRowHeight="12.75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7" customFormat="1" ht="21" customHeight="1" thickBot="1">
      <c r="A1" s="206"/>
      <c r="B1" s="208"/>
      <c r="C1" s="432" t="s">
        <v>575</v>
      </c>
    </row>
    <row r="2" spans="1:3" s="433" customFormat="1" ht="25.5" customHeight="1">
      <c r="A2" s="381" t="s">
        <v>165</v>
      </c>
      <c r="B2" s="328" t="s">
        <v>507</v>
      </c>
      <c r="C2" s="342" t="s">
        <v>56</v>
      </c>
    </row>
    <row r="3" spans="1:3" s="433" customFormat="1" ht="24.75" thickBot="1">
      <c r="A3" s="426" t="s">
        <v>164</v>
      </c>
      <c r="B3" s="329" t="s">
        <v>368</v>
      </c>
      <c r="C3" s="343" t="s">
        <v>49</v>
      </c>
    </row>
    <row r="4" spans="1:3" s="434" customFormat="1" ht="15.95" customHeight="1" thickBot="1">
      <c r="A4" s="210"/>
      <c r="B4" s="210"/>
      <c r="C4" s="211" t="s">
        <v>50</v>
      </c>
    </row>
    <row r="5" spans="1:3" ht="13.5" thickBot="1">
      <c r="A5" s="382" t="s">
        <v>166</v>
      </c>
      <c r="B5" s="212" t="s">
        <v>51</v>
      </c>
      <c r="C5" s="213" t="s">
        <v>52</v>
      </c>
    </row>
    <row r="6" spans="1:3" s="435" customFormat="1" ht="12.95" customHeight="1" thickBot="1">
      <c r="A6" s="188" t="s">
        <v>464</v>
      </c>
      <c r="B6" s="189" t="s">
        <v>465</v>
      </c>
      <c r="C6" s="190" t="s">
        <v>466</v>
      </c>
    </row>
    <row r="7" spans="1:3" s="435" customFormat="1" ht="15.95" customHeight="1" thickBot="1">
      <c r="A7" s="214"/>
      <c r="B7" s="215" t="s">
        <v>53</v>
      </c>
      <c r="C7" s="216"/>
    </row>
    <row r="8" spans="1:3" s="344" customFormat="1" ht="12" customHeight="1" thickBot="1">
      <c r="A8" s="188" t="s">
        <v>14</v>
      </c>
      <c r="B8" s="217" t="s">
        <v>489</v>
      </c>
      <c r="C8" s="287">
        <f>SUM(C9:C19)</f>
        <v>0</v>
      </c>
    </row>
    <row r="9" spans="1:3" s="344" customFormat="1" ht="12" customHeight="1">
      <c r="A9" s="427" t="s">
        <v>92</v>
      </c>
      <c r="B9" s="10" t="s">
        <v>243</v>
      </c>
      <c r="C9" s="333"/>
    </row>
    <row r="10" spans="1:3" s="344" customFormat="1" ht="12" customHeight="1">
      <c r="A10" s="428" t="s">
        <v>93</v>
      </c>
      <c r="B10" s="8" t="s">
        <v>244</v>
      </c>
      <c r="C10" s="285"/>
    </row>
    <row r="11" spans="1:3" s="344" customFormat="1" ht="12" customHeight="1">
      <c r="A11" s="428" t="s">
        <v>94</v>
      </c>
      <c r="B11" s="8" t="s">
        <v>245</v>
      </c>
      <c r="C11" s="285"/>
    </row>
    <row r="12" spans="1:3" s="344" customFormat="1" ht="12" customHeight="1">
      <c r="A12" s="428" t="s">
        <v>95</v>
      </c>
      <c r="B12" s="8" t="s">
        <v>246</v>
      </c>
      <c r="C12" s="285"/>
    </row>
    <row r="13" spans="1:3" s="344" customFormat="1" ht="12" customHeight="1">
      <c r="A13" s="428" t="s">
        <v>121</v>
      </c>
      <c r="B13" s="8" t="s">
        <v>247</v>
      </c>
      <c r="C13" s="285"/>
    </row>
    <row r="14" spans="1:3" s="344" customFormat="1" ht="12" customHeight="1">
      <c r="A14" s="428" t="s">
        <v>96</v>
      </c>
      <c r="B14" s="8" t="s">
        <v>369</v>
      </c>
      <c r="C14" s="285"/>
    </row>
    <row r="15" spans="1:3" s="344" customFormat="1" ht="12" customHeight="1">
      <c r="A15" s="428" t="s">
        <v>97</v>
      </c>
      <c r="B15" s="7" t="s">
        <v>370</v>
      </c>
      <c r="C15" s="285"/>
    </row>
    <row r="16" spans="1:3" s="344" customFormat="1" ht="12" customHeight="1">
      <c r="A16" s="428" t="s">
        <v>107</v>
      </c>
      <c r="B16" s="8" t="s">
        <v>250</v>
      </c>
      <c r="C16" s="334"/>
    </row>
    <row r="17" spans="1:3" s="436" customFormat="1" ht="12" customHeight="1">
      <c r="A17" s="428" t="s">
        <v>108</v>
      </c>
      <c r="B17" s="8" t="s">
        <v>251</v>
      </c>
      <c r="C17" s="285"/>
    </row>
    <row r="18" spans="1:3" s="436" customFormat="1" ht="12" customHeight="1">
      <c r="A18" s="428" t="s">
        <v>109</v>
      </c>
      <c r="B18" s="8" t="s">
        <v>404</v>
      </c>
      <c r="C18" s="286"/>
    </row>
    <row r="19" spans="1:3" s="436" customFormat="1" ht="12" customHeight="1" thickBot="1">
      <c r="A19" s="428" t="s">
        <v>110</v>
      </c>
      <c r="B19" s="7" t="s">
        <v>252</v>
      </c>
      <c r="C19" s="286"/>
    </row>
    <row r="20" spans="1:3" s="344" customFormat="1" ht="12" customHeight="1" thickBot="1">
      <c r="A20" s="188" t="s">
        <v>15</v>
      </c>
      <c r="B20" s="217" t="s">
        <v>371</v>
      </c>
      <c r="C20" s="287">
        <f>SUM(C21:C23)</f>
        <v>24</v>
      </c>
    </row>
    <row r="21" spans="1:3" s="436" customFormat="1" ht="12" customHeight="1">
      <c r="A21" s="428" t="s">
        <v>98</v>
      </c>
      <c r="B21" s="9" t="s">
        <v>220</v>
      </c>
      <c r="C21" s="285"/>
    </row>
    <row r="22" spans="1:3" s="436" customFormat="1" ht="12" customHeight="1">
      <c r="A22" s="428" t="s">
        <v>99</v>
      </c>
      <c r="B22" s="8" t="s">
        <v>372</v>
      </c>
      <c r="C22" s="285"/>
    </row>
    <row r="23" spans="1:3" s="436" customFormat="1" ht="12" customHeight="1">
      <c r="A23" s="428" t="s">
        <v>100</v>
      </c>
      <c r="B23" s="8" t="s">
        <v>373</v>
      </c>
      <c r="C23" s="285">
        <v>24</v>
      </c>
    </row>
    <row r="24" spans="1:3" s="436" customFormat="1" ht="12" customHeight="1" thickBot="1">
      <c r="A24" s="428" t="s">
        <v>101</v>
      </c>
      <c r="B24" s="8" t="s">
        <v>490</v>
      </c>
      <c r="C24" s="285"/>
    </row>
    <row r="25" spans="1:3" s="436" customFormat="1" ht="12" customHeight="1" thickBot="1">
      <c r="A25" s="195" t="s">
        <v>16</v>
      </c>
      <c r="B25" s="128" t="s">
        <v>139</v>
      </c>
      <c r="C25" s="314"/>
    </row>
    <row r="26" spans="1:3" s="436" customFormat="1" ht="12" customHeight="1" thickBot="1">
      <c r="A26" s="195" t="s">
        <v>17</v>
      </c>
      <c r="B26" s="128" t="s">
        <v>491</v>
      </c>
      <c r="C26" s="287">
        <f>+C27+C28+C29</f>
        <v>0</v>
      </c>
    </row>
    <row r="27" spans="1:3" s="436" customFormat="1" ht="12" customHeight="1">
      <c r="A27" s="429" t="s">
        <v>230</v>
      </c>
      <c r="B27" s="430" t="s">
        <v>225</v>
      </c>
      <c r="C27" s="79"/>
    </row>
    <row r="28" spans="1:3" s="436" customFormat="1" ht="12" customHeight="1">
      <c r="A28" s="429" t="s">
        <v>233</v>
      </c>
      <c r="B28" s="430" t="s">
        <v>372</v>
      </c>
      <c r="C28" s="285"/>
    </row>
    <row r="29" spans="1:3" s="436" customFormat="1" ht="12" customHeight="1">
      <c r="A29" s="429" t="s">
        <v>234</v>
      </c>
      <c r="B29" s="431" t="s">
        <v>375</v>
      </c>
      <c r="C29" s="285"/>
    </row>
    <row r="30" spans="1:3" s="436" customFormat="1" ht="12" customHeight="1" thickBot="1">
      <c r="A30" s="428" t="s">
        <v>235</v>
      </c>
      <c r="B30" s="144" t="s">
        <v>492</v>
      </c>
      <c r="C30" s="86"/>
    </row>
    <row r="31" spans="1:3" s="436" customFormat="1" ht="12" customHeight="1" thickBot="1">
      <c r="A31" s="195" t="s">
        <v>18</v>
      </c>
      <c r="B31" s="128" t="s">
        <v>376</v>
      </c>
      <c r="C31" s="287">
        <f>+C32+C33+C34</f>
        <v>0</v>
      </c>
    </row>
    <row r="32" spans="1:3" s="436" customFormat="1" ht="12" customHeight="1">
      <c r="A32" s="429" t="s">
        <v>85</v>
      </c>
      <c r="B32" s="430" t="s">
        <v>257</v>
      </c>
      <c r="C32" s="79"/>
    </row>
    <row r="33" spans="1:3" s="436" customFormat="1" ht="12" customHeight="1">
      <c r="A33" s="429" t="s">
        <v>86</v>
      </c>
      <c r="B33" s="431" t="s">
        <v>258</v>
      </c>
      <c r="C33" s="288"/>
    </row>
    <row r="34" spans="1:3" s="436" customFormat="1" ht="12" customHeight="1" thickBot="1">
      <c r="A34" s="428" t="s">
        <v>87</v>
      </c>
      <c r="B34" s="144" t="s">
        <v>259</v>
      </c>
      <c r="C34" s="86"/>
    </row>
    <row r="35" spans="1:3" s="344" customFormat="1" ht="12" customHeight="1" thickBot="1">
      <c r="A35" s="195" t="s">
        <v>19</v>
      </c>
      <c r="B35" s="128" t="s">
        <v>345</v>
      </c>
      <c r="C35" s="314"/>
    </row>
    <row r="36" spans="1:3" s="344" customFormat="1" ht="12" customHeight="1" thickBot="1">
      <c r="A36" s="195" t="s">
        <v>20</v>
      </c>
      <c r="B36" s="128" t="s">
        <v>377</v>
      </c>
      <c r="C36" s="335"/>
    </row>
    <row r="37" spans="1:3" s="344" customFormat="1" ht="12" customHeight="1" thickBot="1">
      <c r="A37" s="188" t="s">
        <v>21</v>
      </c>
      <c r="B37" s="128" t="s">
        <v>378</v>
      </c>
      <c r="C37" s="336">
        <f>+C8+C20+C25+C26+C31+C35+C36</f>
        <v>24</v>
      </c>
    </row>
    <row r="38" spans="1:3" s="344" customFormat="1" ht="12" customHeight="1" thickBot="1">
      <c r="A38" s="218" t="s">
        <v>22</v>
      </c>
      <c r="B38" s="128" t="s">
        <v>379</v>
      </c>
      <c r="C38" s="336">
        <f>+C39+C40+C41</f>
        <v>38689</v>
      </c>
    </row>
    <row r="39" spans="1:3" s="344" customFormat="1" ht="12" customHeight="1">
      <c r="A39" s="429" t="s">
        <v>380</v>
      </c>
      <c r="B39" s="430" t="s">
        <v>199</v>
      </c>
      <c r="C39" s="79">
        <v>1728</v>
      </c>
    </row>
    <row r="40" spans="1:3" s="344" customFormat="1" ht="12" customHeight="1">
      <c r="A40" s="429" t="s">
        <v>381</v>
      </c>
      <c r="B40" s="431" t="s">
        <v>2</v>
      </c>
      <c r="C40" s="288"/>
    </row>
    <row r="41" spans="1:3" s="436" customFormat="1" ht="12" customHeight="1" thickBot="1">
      <c r="A41" s="428" t="s">
        <v>382</v>
      </c>
      <c r="B41" s="144" t="s">
        <v>383</v>
      </c>
      <c r="C41" s="86">
        <v>36961</v>
      </c>
    </row>
    <row r="42" spans="1:3" s="436" customFormat="1" ht="15" customHeight="1" thickBot="1">
      <c r="A42" s="218" t="s">
        <v>23</v>
      </c>
      <c r="B42" s="219" t="s">
        <v>384</v>
      </c>
      <c r="C42" s="339">
        <f>+C37+C38</f>
        <v>38713</v>
      </c>
    </row>
    <row r="43" spans="1:3" s="436" customFormat="1" ht="15" customHeight="1">
      <c r="A43" s="220"/>
      <c r="B43" s="221"/>
      <c r="C43" s="337"/>
    </row>
    <row r="44" spans="1:3" ht="13.5" thickBot="1">
      <c r="A44" s="222"/>
      <c r="B44" s="223"/>
      <c r="C44" s="338"/>
    </row>
    <row r="45" spans="1:3" s="435" customFormat="1" ht="16.5" customHeight="1" thickBot="1">
      <c r="A45" s="224"/>
      <c r="B45" s="225" t="s">
        <v>54</v>
      </c>
      <c r="C45" s="339"/>
    </row>
    <row r="46" spans="1:3" s="437" customFormat="1" ht="12" customHeight="1" thickBot="1">
      <c r="A46" s="195" t="s">
        <v>14</v>
      </c>
      <c r="B46" s="128" t="s">
        <v>385</v>
      </c>
      <c r="C46" s="287">
        <f>SUM(C47:C51)</f>
        <v>38713</v>
      </c>
    </row>
    <row r="47" spans="1:3" ht="12" customHeight="1">
      <c r="A47" s="428" t="s">
        <v>92</v>
      </c>
      <c r="B47" s="9" t="s">
        <v>45</v>
      </c>
      <c r="C47" s="79">
        <v>21740</v>
      </c>
    </row>
    <row r="48" spans="1:3" ht="12" customHeight="1">
      <c r="A48" s="428" t="s">
        <v>93</v>
      </c>
      <c r="B48" s="8" t="s">
        <v>148</v>
      </c>
      <c r="C48" s="82">
        <v>5990</v>
      </c>
    </row>
    <row r="49" spans="1:3" ht="12" customHeight="1">
      <c r="A49" s="428" t="s">
        <v>94</v>
      </c>
      <c r="B49" s="8" t="s">
        <v>120</v>
      </c>
      <c r="C49" s="82">
        <v>10983</v>
      </c>
    </row>
    <row r="50" spans="1:3" ht="12" customHeight="1">
      <c r="A50" s="428" t="s">
        <v>95</v>
      </c>
      <c r="B50" s="8" t="s">
        <v>149</v>
      </c>
      <c r="C50" s="82"/>
    </row>
    <row r="51" spans="1:3" ht="12" customHeight="1" thickBot="1">
      <c r="A51" s="428" t="s">
        <v>121</v>
      </c>
      <c r="B51" s="8" t="s">
        <v>150</v>
      </c>
      <c r="C51" s="82"/>
    </row>
    <row r="52" spans="1:3" ht="12" customHeight="1" thickBot="1">
      <c r="A52" s="195" t="s">
        <v>15</v>
      </c>
      <c r="B52" s="128" t="s">
        <v>386</v>
      </c>
      <c r="C52" s="287">
        <f>SUM(C53:C55)</f>
        <v>0</v>
      </c>
    </row>
    <row r="53" spans="1:3" s="437" customFormat="1" ht="12" customHeight="1">
      <c r="A53" s="428" t="s">
        <v>98</v>
      </c>
      <c r="B53" s="9" t="s">
        <v>189</v>
      </c>
      <c r="C53" s="79"/>
    </row>
    <row r="54" spans="1:3" ht="12" customHeight="1">
      <c r="A54" s="428" t="s">
        <v>99</v>
      </c>
      <c r="B54" s="8" t="s">
        <v>152</v>
      </c>
      <c r="C54" s="82"/>
    </row>
    <row r="55" spans="1:3" ht="12" customHeight="1">
      <c r="A55" s="428" t="s">
        <v>100</v>
      </c>
      <c r="B55" s="8" t="s">
        <v>55</v>
      </c>
      <c r="C55" s="82"/>
    </row>
    <row r="56" spans="1:3" ht="12" customHeight="1" thickBot="1">
      <c r="A56" s="428" t="s">
        <v>101</v>
      </c>
      <c r="B56" s="8" t="s">
        <v>493</v>
      </c>
      <c r="C56" s="82"/>
    </row>
    <row r="57" spans="1:3" ht="12" customHeight="1" thickBot="1">
      <c r="A57" s="195" t="s">
        <v>16</v>
      </c>
      <c r="B57" s="128" t="s">
        <v>8</v>
      </c>
      <c r="C57" s="314"/>
    </row>
    <row r="58" spans="1:3" ht="15" customHeight="1" thickBot="1">
      <c r="A58" s="195" t="s">
        <v>17</v>
      </c>
      <c r="B58" s="226" t="s">
        <v>497</v>
      </c>
      <c r="C58" s="340">
        <f>+C46+C52+C57</f>
        <v>38713</v>
      </c>
    </row>
    <row r="59" spans="1:3" ht="13.5" thickBot="1">
      <c r="C59" s="341"/>
    </row>
    <row r="60" spans="1:3" ht="15" customHeight="1" thickBot="1">
      <c r="A60" s="229" t="s">
        <v>488</v>
      </c>
      <c r="B60" s="230"/>
      <c r="C60" s="125">
        <v>8</v>
      </c>
    </row>
    <row r="61" spans="1:3" ht="14.25" customHeight="1" thickBot="1">
      <c r="A61" s="229" t="s">
        <v>167</v>
      </c>
      <c r="B61" s="230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topLeftCell="B1" zoomScale="145" zoomScaleNormal="145" workbookViewId="0">
      <selection activeCell="B8" sqref="B8"/>
    </sheetView>
  </sheetViews>
  <sheetFormatPr defaultRowHeight="12.75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7" customFormat="1" ht="21" customHeight="1" thickBot="1">
      <c r="A1" s="206"/>
      <c r="B1" s="208"/>
      <c r="C1" s="432" t="s">
        <v>576</v>
      </c>
    </row>
    <row r="2" spans="1:3" s="433" customFormat="1" ht="25.5" customHeight="1">
      <c r="A2" s="381" t="s">
        <v>165</v>
      </c>
      <c r="B2" s="328" t="s">
        <v>508</v>
      </c>
      <c r="C2" s="342" t="s">
        <v>57</v>
      </c>
    </row>
    <row r="3" spans="1:3" s="433" customFormat="1" ht="24.75" thickBot="1">
      <c r="A3" s="426" t="s">
        <v>164</v>
      </c>
      <c r="B3" s="329" t="s">
        <v>368</v>
      </c>
      <c r="C3" s="343" t="s">
        <v>49</v>
      </c>
    </row>
    <row r="4" spans="1:3" s="434" customFormat="1" ht="15.95" customHeight="1" thickBot="1">
      <c r="A4" s="210"/>
      <c r="B4" s="210"/>
      <c r="C4" s="211" t="s">
        <v>50</v>
      </c>
    </row>
    <row r="5" spans="1:3" ht="13.5" thickBot="1">
      <c r="A5" s="382" t="s">
        <v>166</v>
      </c>
      <c r="B5" s="212" t="s">
        <v>51</v>
      </c>
      <c r="C5" s="213" t="s">
        <v>52</v>
      </c>
    </row>
    <row r="6" spans="1:3" s="435" customFormat="1" ht="12.95" customHeight="1" thickBot="1">
      <c r="A6" s="188" t="s">
        <v>464</v>
      </c>
      <c r="B6" s="189" t="s">
        <v>465</v>
      </c>
      <c r="C6" s="190" t="s">
        <v>466</v>
      </c>
    </row>
    <row r="7" spans="1:3" s="435" customFormat="1" ht="15.95" customHeight="1" thickBot="1">
      <c r="A7" s="214"/>
      <c r="B7" s="215" t="s">
        <v>53</v>
      </c>
      <c r="C7" s="216"/>
    </row>
    <row r="8" spans="1:3" s="344" customFormat="1" ht="12" customHeight="1" thickBot="1">
      <c r="A8" s="188" t="s">
        <v>14</v>
      </c>
      <c r="B8" s="217" t="s">
        <v>489</v>
      </c>
      <c r="C8" s="287">
        <f>SUM(C9:C19)</f>
        <v>0</v>
      </c>
    </row>
    <row r="9" spans="1:3" s="344" customFormat="1" ht="12" customHeight="1">
      <c r="A9" s="427" t="s">
        <v>92</v>
      </c>
      <c r="B9" s="10" t="s">
        <v>243</v>
      </c>
      <c r="C9" s="333"/>
    </row>
    <row r="10" spans="1:3" s="344" customFormat="1" ht="12" customHeight="1">
      <c r="A10" s="428" t="s">
        <v>93</v>
      </c>
      <c r="B10" s="8" t="s">
        <v>244</v>
      </c>
      <c r="C10" s="285"/>
    </row>
    <row r="11" spans="1:3" s="344" customFormat="1" ht="12" customHeight="1">
      <c r="A11" s="428" t="s">
        <v>94</v>
      </c>
      <c r="B11" s="8" t="s">
        <v>245</v>
      </c>
      <c r="C11" s="285"/>
    </row>
    <row r="12" spans="1:3" s="344" customFormat="1" ht="12" customHeight="1">
      <c r="A12" s="428" t="s">
        <v>95</v>
      </c>
      <c r="B12" s="8" t="s">
        <v>246</v>
      </c>
      <c r="C12" s="285"/>
    </row>
    <row r="13" spans="1:3" s="344" customFormat="1" ht="12" customHeight="1">
      <c r="A13" s="428" t="s">
        <v>121</v>
      </c>
      <c r="B13" s="8" t="s">
        <v>247</v>
      </c>
      <c r="C13" s="285"/>
    </row>
    <row r="14" spans="1:3" s="344" customFormat="1" ht="12" customHeight="1">
      <c r="A14" s="428" t="s">
        <v>96</v>
      </c>
      <c r="B14" s="8" t="s">
        <v>369</v>
      </c>
      <c r="C14" s="285"/>
    </row>
    <row r="15" spans="1:3" s="344" customFormat="1" ht="12" customHeight="1">
      <c r="A15" s="428" t="s">
        <v>97</v>
      </c>
      <c r="B15" s="7" t="s">
        <v>370</v>
      </c>
      <c r="C15" s="285"/>
    </row>
    <row r="16" spans="1:3" s="344" customFormat="1" ht="12" customHeight="1">
      <c r="A16" s="428" t="s">
        <v>107</v>
      </c>
      <c r="B16" s="8" t="s">
        <v>250</v>
      </c>
      <c r="C16" s="334"/>
    </row>
    <row r="17" spans="1:3" s="436" customFormat="1" ht="12" customHeight="1">
      <c r="A17" s="428" t="s">
        <v>108</v>
      </c>
      <c r="B17" s="8" t="s">
        <v>251</v>
      </c>
      <c r="C17" s="285"/>
    </row>
    <row r="18" spans="1:3" s="436" customFormat="1" ht="12" customHeight="1">
      <c r="A18" s="428" t="s">
        <v>109</v>
      </c>
      <c r="B18" s="8" t="s">
        <v>404</v>
      </c>
      <c r="C18" s="286"/>
    </row>
    <row r="19" spans="1:3" s="436" customFormat="1" ht="12" customHeight="1" thickBot="1">
      <c r="A19" s="428" t="s">
        <v>110</v>
      </c>
      <c r="B19" s="7" t="s">
        <v>252</v>
      </c>
      <c r="C19" s="286"/>
    </row>
    <row r="20" spans="1:3" s="344" customFormat="1" ht="12" customHeight="1" thickBot="1">
      <c r="A20" s="188" t="s">
        <v>15</v>
      </c>
      <c r="B20" s="217" t="s">
        <v>371</v>
      </c>
      <c r="C20" s="287">
        <f>SUM(C21:C23)</f>
        <v>0</v>
      </c>
    </row>
    <row r="21" spans="1:3" s="436" customFormat="1" ht="12" customHeight="1">
      <c r="A21" s="428" t="s">
        <v>98</v>
      </c>
      <c r="B21" s="9" t="s">
        <v>220</v>
      </c>
      <c r="C21" s="285"/>
    </row>
    <row r="22" spans="1:3" s="436" customFormat="1" ht="12" customHeight="1">
      <c r="A22" s="428" t="s">
        <v>99</v>
      </c>
      <c r="B22" s="8" t="s">
        <v>372</v>
      </c>
      <c r="C22" s="285"/>
    </row>
    <row r="23" spans="1:3" s="436" customFormat="1" ht="12" customHeight="1">
      <c r="A23" s="428" t="s">
        <v>100</v>
      </c>
      <c r="B23" s="8" t="s">
        <v>373</v>
      </c>
      <c r="C23" s="285"/>
    </row>
    <row r="24" spans="1:3" s="436" customFormat="1" ht="12" customHeight="1" thickBot="1">
      <c r="A24" s="428" t="s">
        <v>101</v>
      </c>
      <c r="B24" s="8" t="s">
        <v>494</v>
      </c>
      <c r="C24" s="285"/>
    </row>
    <row r="25" spans="1:3" s="436" customFormat="1" ht="12" customHeight="1" thickBot="1">
      <c r="A25" s="195" t="s">
        <v>16</v>
      </c>
      <c r="B25" s="128" t="s">
        <v>139</v>
      </c>
      <c r="C25" s="314"/>
    </row>
    <row r="26" spans="1:3" s="436" customFormat="1" ht="12" customHeight="1" thickBot="1">
      <c r="A26" s="195" t="s">
        <v>17</v>
      </c>
      <c r="B26" s="128" t="s">
        <v>374</v>
      </c>
      <c r="C26" s="287">
        <f>+C27+C28</f>
        <v>0</v>
      </c>
    </row>
    <row r="27" spans="1:3" s="436" customFormat="1" ht="12" customHeight="1">
      <c r="A27" s="429" t="s">
        <v>230</v>
      </c>
      <c r="B27" s="430" t="s">
        <v>372</v>
      </c>
      <c r="C27" s="79"/>
    </row>
    <row r="28" spans="1:3" s="436" customFormat="1" ht="12" customHeight="1">
      <c r="A28" s="429" t="s">
        <v>233</v>
      </c>
      <c r="B28" s="431" t="s">
        <v>375</v>
      </c>
      <c r="C28" s="288"/>
    </row>
    <row r="29" spans="1:3" s="436" customFormat="1" ht="12" customHeight="1" thickBot="1">
      <c r="A29" s="428" t="s">
        <v>234</v>
      </c>
      <c r="B29" s="144" t="s">
        <v>495</v>
      </c>
      <c r="C29" s="86"/>
    </row>
    <row r="30" spans="1:3" s="436" customFormat="1" ht="12" customHeight="1" thickBot="1">
      <c r="A30" s="195" t="s">
        <v>18</v>
      </c>
      <c r="B30" s="128" t="s">
        <v>376</v>
      </c>
      <c r="C30" s="287">
        <f>+C31+C32+C33</f>
        <v>0</v>
      </c>
    </row>
    <row r="31" spans="1:3" s="436" customFormat="1" ht="12" customHeight="1">
      <c r="A31" s="429" t="s">
        <v>85</v>
      </c>
      <c r="B31" s="430" t="s">
        <v>257</v>
      </c>
      <c r="C31" s="79"/>
    </row>
    <row r="32" spans="1:3" s="436" customFormat="1" ht="12" customHeight="1">
      <c r="A32" s="429" t="s">
        <v>86</v>
      </c>
      <c r="B32" s="431" t="s">
        <v>258</v>
      </c>
      <c r="C32" s="288"/>
    </row>
    <row r="33" spans="1:3" s="436" customFormat="1" ht="12" customHeight="1" thickBot="1">
      <c r="A33" s="428" t="s">
        <v>87</v>
      </c>
      <c r="B33" s="144" t="s">
        <v>259</v>
      </c>
      <c r="C33" s="86"/>
    </row>
    <row r="34" spans="1:3" s="344" customFormat="1" ht="12" customHeight="1" thickBot="1">
      <c r="A34" s="195" t="s">
        <v>19</v>
      </c>
      <c r="B34" s="128" t="s">
        <v>345</v>
      </c>
      <c r="C34" s="314"/>
    </row>
    <row r="35" spans="1:3" s="344" customFormat="1" ht="12" customHeight="1" thickBot="1">
      <c r="A35" s="195" t="s">
        <v>20</v>
      </c>
      <c r="B35" s="128" t="s">
        <v>377</v>
      </c>
      <c r="C35" s="335"/>
    </row>
    <row r="36" spans="1:3" s="344" customFormat="1" ht="12" customHeight="1" thickBot="1">
      <c r="A36" s="188" t="s">
        <v>21</v>
      </c>
      <c r="B36" s="128" t="s">
        <v>496</v>
      </c>
      <c r="C36" s="336">
        <f>+C8+C20+C25+C26+C30+C34+C35</f>
        <v>0</v>
      </c>
    </row>
    <row r="37" spans="1:3" s="344" customFormat="1" ht="12" customHeight="1" thickBot="1">
      <c r="A37" s="218" t="s">
        <v>22</v>
      </c>
      <c r="B37" s="128" t="s">
        <v>379</v>
      </c>
      <c r="C37" s="336">
        <f>+C38+C39+C40</f>
        <v>32153</v>
      </c>
    </row>
    <row r="38" spans="1:3" s="344" customFormat="1" ht="12" customHeight="1">
      <c r="A38" s="429" t="s">
        <v>380</v>
      </c>
      <c r="B38" s="430" t="s">
        <v>199</v>
      </c>
      <c r="C38" s="79">
        <v>942</v>
      </c>
    </row>
    <row r="39" spans="1:3" s="344" customFormat="1" ht="12" customHeight="1">
      <c r="A39" s="429" t="s">
        <v>381</v>
      </c>
      <c r="B39" s="431" t="s">
        <v>2</v>
      </c>
      <c r="C39" s="288">
        <v>31211</v>
      </c>
    </row>
    <row r="40" spans="1:3" s="436" customFormat="1" ht="12" customHeight="1" thickBot="1">
      <c r="A40" s="428" t="s">
        <v>382</v>
      </c>
      <c r="B40" s="144" t="s">
        <v>383</v>
      </c>
      <c r="C40" s="86"/>
    </row>
    <row r="41" spans="1:3" s="436" customFormat="1" ht="15" customHeight="1" thickBot="1">
      <c r="A41" s="218" t="s">
        <v>23</v>
      </c>
      <c r="B41" s="219" t="s">
        <v>384</v>
      </c>
      <c r="C41" s="339">
        <f>+C36+C37</f>
        <v>32153</v>
      </c>
    </row>
    <row r="42" spans="1:3" s="436" customFormat="1" ht="15" customHeight="1">
      <c r="A42" s="220"/>
      <c r="B42" s="221"/>
      <c r="C42" s="337"/>
    </row>
    <row r="43" spans="1:3" ht="13.5" thickBot="1">
      <c r="A43" s="222"/>
      <c r="B43" s="223"/>
      <c r="C43" s="338"/>
    </row>
    <row r="44" spans="1:3" s="435" customFormat="1" ht="16.5" customHeight="1" thickBot="1">
      <c r="A44" s="224"/>
      <c r="B44" s="225" t="s">
        <v>54</v>
      </c>
      <c r="C44" s="339"/>
    </row>
    <row r="45" spans="1:3" s="437" customFormat="1" ht="12" customHeight="1" thickBot="1">
      <c r="A45" s="195" t="s">
        <v>14</v>
      </c>
      <c r="B45" s="128" t="s">
        <v>385</v>
      </c>
      <c r="C45" s="287">
        <f>SUM(C46:C50)</f>
        <v>32128</v>
      </c>
    </row>
    <row r="46" spans="1:3" ht="12" customHeight="1">
      <c r="A46" s="428" t="s">
        <v>92</v>
      </c>
      <c r="B46" s="9" t="s">
        <v>45</v>
      </c>
      <c r="C46" s="79">
        <v>21355</v>
      </c>
    </row>
    <row r="47" spans="1:3" ht="12" customHeight="1">
      <c r="A47" s="428" t="s">
        <v>93</v>
      </c>
      <c r="B47" s="8" t="s">
        <v>148</v>
      </c>
      <c r="C47" s="82">
        <v>5722</v>
      </c>
    </row>
    <row r="48" spans="1:3" ht="12" customHeight="1">
      <c r="A48" s="428" t="s">
        <v>94</v>
      </c>
      <c r="B48" s="8" t="s">
        <v>120</v>
      </c>
      <c r="C48" s="82">
        <v>5051</v>
      </c>
    </row>
    <row r="49" spans="1:3" ht="12" customHeight="1">
      <c r="A49" s="428" t="s">
        <v>95</v>
      </c>
      <c r="B49" s="8" t="s">
        <v>149</v>
      </c>
      <c r="C49" s="82"/>
    </row>
    <row r="50" spans="1:3" ht="12" customHeight="1" thickBot="1">
      <c r="A50" s="428" t="s">
        <v>121</v>
      </c>
      <c r="B50" s="8" t="s">
        <v>150</v>
      </c>
      <c r="C50" s="82"/>
    </row>
    <row r="51" spans="1:3" ht="12" customHeight="1" thickBot="1">
      <c r="A51" s="195" t="s">
        <v>15</v>
      </c>
      <c r="B51" s="128" t="s">
        <v>386</v>
      </c>
      <c r="C51" s="287">
        <f>SUM(C52:C54)</f>
        <v>25</v>
      </c>
    </row>
    <row r="52" spans="1:3" s="437" customFormat="1" ht="12" customHeight="1">
      <c r="A52" s="428" t="s">
        <v>98</v>
      </c>
      <c r="B52" s="9" t="s">
        <v>189</v>
      </c>
      <c r="C52" s="79">
        <v>25</v>
      </c>
    </row>
    <row r="53" spans="1:3" ht="12" customHeight="1">
      <c r="A53" s="428" t="s">
        <v>99</v>
      </c>
      <c r="B53" s="8" t="s">
        <v>152</v>
      </c>
      <c r="C53" s="82"/>
    </row>
    <row r="54" spans="1:3" ht="12" customHeight="1">
      <c r="A54" s="428" t="s">
        <v>100</v>
      </c>
      <c r="B54" s="8" t="s">
        <v>55</v>
      </c>
      <c r="C54" s="82"/>
    </row>
    <row r="55" spans="1:3" ht="12" customHeight="1" thickBot="1">
      <c r="A55" s="428" t="s">
        <v>101</v>
      </c>
      <c r="B55" s="8" t="s">
        <v>493</v>
      </c>
      <c r="C55" s="82"/>
    </row>
    <row r="56" spans="1:3" ht="15" customHeight="1" thickBot="1">
      <c r="A56" s="195" t="s">
        <v>16</v>
      </c>
      <c r="B56" s="128" t="s">
        <v>8</v>
      </c>
      <c r="C56" s="314"/>
    </row>
    <row r="57" spans="1:3" ht="13.5" thickBot="1">
      <c r="A57" s="195" t="s">
        <v>17</v>
      </c>
      <c r="B57" s="226" t="s">
        <v>497</v>
      </c>
      <c r="C57" s="340">
        <f>+C45+C51+C56</f>
        <v>32153</v>
      </c>
    </row>
    <row r="58" spans="1:3" ht="15" customHeight="1" thickBot="1">
      <c r="C58" s="341"/>
    </row>
    <row r="59" spans="1:3" ht="14.25" customHeight="1" thickBot="1">
      <c r="A59" s="229" t="s">
        <v>488</v>
      </c>
      <c r="B59" s="230"/>
      <c r="C59" s="125">
        <v>6</v>
      </c>
    </row>
    <row r="60" spans="1:3" ht="13.5" thickBot="1">
      <c r="A60" s="229" t="s">
        <v>167</v>
      </c>
      <c r="B60" s="230"/>
      <c r="C60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>
      <c r="A1" s="505" t="s">
        <v>3</v>
      </c>
      <c r="B1" s="505"/>
      <c r="C1" s="505"/>
      <c r="D1" s="505"/>
      <c r="E1" s="505"/>
      <c r="F1" s="505"/>
      <c r="G1" s="505"/>
    </row>
    <row r="3" spans="1:7" s="159" customFormat="1" ht="27" customHeight="1">
      <c r="A3" s="157" t="s">
        <v>168</v>
      </c>
      <c r="B3" s="158"/>
      <c r="C3" s="504" t="s">
        <v>169</v>
      </c>
      <c r="D3" s="504"/>
      <c r="E3" s="504"/>
      <c r="F3" s="504"/>
      <c r="G3" s="504"/>
    </row>
    <row r="4" spans="1:7" s="159" customFormat="1" ht="15.75">
      <c r="A4" s="158"/>
      <c r="B4" s="158"/>
      <c r="C4" s="158"/>
      <c r="D4" s="158"/>
      <c r="E4" s="158"/>
      <c r="F4" s="158"/>
      <c r="G4" s="158"/>
    </row>
    <row r="5" spans="1:7" s="159" customFormat="1" ht="24.75" customHeight="1">
      <c r="A5" s="157" t="s">
        <v>170</v>
      </c>
      <c r="B5" s="158"/>
      <c r="C5" s="504" t="s">
        <v>169</v>
      </c>
      <c r="D5" s="504"/>
      <c r="E5" s="504"/>
      <c r="F5" s="504"/>
      <c r="G5" s="158"/>
    </row>
    <row r="6" spans="1:7" s="160" customFormat="1">
      <c r="A6" s="205"/>
      <c r="B6" s="205"/>
      <c r="C6" s="205"/>
      <c r="D6" s="205"/>
      <c r="E6" s="205"/>
      <c r="F6" s="205"/>
      <c r="G6" s="205"/>
    </row>
    <row r="7" spans="1:7" s="161" customFormat="1" ht="15" customHeight="1">
      <c r="A7" s="248" t="s">
        <v>171</v>
      </c>
      <c r="B7" s="247"/>
      <c r="C7" s="247"/>
      <c r="D7" s="233"/>
      <c r="E7" s="233"/>
      <c r="F7" s="233"/>
      <c r="G7" s="233"/>
    </row>
    <row r="8" spans="1:7" s="161" customFormat="1" ht="15" customHeight="1" thickBot="1">
      <c r="A8" s="248" t="s">
        <v>172</v>
      </c>
      <c r="B8" s="233"/>
      <c r="C8" s="233"/>
      <c r="D8" s="233"/>
      <c r="E8" s="233"/>
      <c r="F8" s="233"/>
      <c r="G8" s="233"/>
    </row>
    <row r="9" spans="1:7" s="78" customFormat="1" ht="42" customHeight="1" thickBot="1">
      <c r="A9" s="185" t="s">
        <v>12</v>
      </c>
      <c r="B9" s="186" t="s">
        <v>173</v>
      </c>
      <c r="C9" s="186" t="s">
        <v>174</v>
      </c>
      <c r="D9" s="186" t="s">
        <v>175</v>
      </c>
      <c r="E9" s="186" t="s">
        <v>176</v>
      </c>
      <c r="F9" s="186" t="s">
        <v>177</v>
      </c>
      <c r="G9" s="187" t="s">
        <v>48</v>
      </c>
    </row>
    <row r="10" spans="1:7" ht="24" customHeight="1">
      <c r="A10" s="234" t="s">
        <v>14</v>
      </c>
      <c r="B10" s="193" t="s">
        <v>178</v>
      </c>
      <c r="C10" s="162"/>
      <c r="D10" s="162"/>
      <c r="E10" s="162"/>
      <c r="F10" s="162"/>
      <c r="G10" s="235">
        <f>SUM(C10:F10)</f>
        <v>0</v>
      </c>
    </row>
    <row r="11" spans="1:7" ht="24" customHeight="1">
      <c r="A11" s="236" t="s">
        <v>15</v>
      </c>
      <c r="B11" s="194" t="s">
        <v>179</v>
      </c>
      <c r="C11" s="163"/>
      <c r="D11" s="163"/>
      <c r="E11" s="163"/>
      <c r="F11" s="163"/>
      <c r="G11" s="237">
        <f t="shared" ref="G11:G16" si="0">SUM(C11:F11)</f>
        <v>0</v>
      </c>
    </row>
    <row r="12" spans="1:7" ht="24" customHeight="1">
      <c r="A12" s="236" t="s">
        <v>16</v>
      </c>
      <c r="B12" s="194" t="s">
        <v>180</v>
      </c>
      <c r="C12" s="163"/>
      <c r="D12" s="163"/>
      <c r="E12" s="163"/>
      <c r="F12" s="163"/>
      <c r="G12" s="237">
        <f t="shared" si="0"/>
        <v>0</v>
      </c>
    </row>
    <row r="13" spans="1:7" ht="24" customHeight="1">
      <c r="A13" s="236" t="s">
        <v>17</v>
      </c>
      <c r="B13" s="194" t="s">
        <v>181</v>
      </c>
      <c r="C13" s="163"/>
      <c r="D13" s="163"/>
      <c r="E13" s="163"/>
      <c r="F13" s="163"/>
      <c r="G13" s="237">
        <f t="shared" si="0"/>
        <v>0</v>
      </c>
    </row>
    <row r="14" spans="1:7" ht="24" customHeight="1">
      <c r="A14" s="236" t="s">
        <v>18</v>
      </c>
      <c r="B14" s="194" t="s">
        <v>182</v>
      </c>
      <c r="C14" s="163"/>
      <c r="D14" s="163"/>
      <c r="E14" s="163"/>
      <c r="F14" s="163"/>
      <c r="G14" s="237">
        <f t="shared" si="0"/>
        <v>0</v>
      </c>
    </row>
    <row r="15" spans="1:7" ht="24" customHeight="1" thickBot="1">
      <c r="A15" s="238" t="s">
        <v>19</v>
      </c>
      <c r="B15" s="239" t="s">
        <v>183</v>
      </c>
      <c r="C15" s="164"/>
      <c r="D15" s="164"/>
      <c r="E15" s="164"/>
      <c r="F15" s="164"/>
      <c r="G15" s="240">
        <f t="shared" si="0"/>
        <v>0</v>
      </c>
    </row>
    <row r="16" spans="1:7" s="165" customFormat="1" ht="24" customHeight="1" thickBot="1">
      <c r="A16" s="241" t="s">
        <v>20</v>
      </c>
      <c r="B16" s="242" t="s">
        <v>48</v>
      </c>
      <c r="C16" s="243">
        <f>SUM(C10:C15)</f>
        <v>0</v>
      </c>
      <c r="D16" s="243">
        <f>SUM(D10:D15)</f>
        <v>0</v>
      </c>
      <c r="E16" s="243">
        <f>SUM(E10:E15)</f>
        <v>0</v>
      </c>
      <c r="F16" s="243">
        <f>SUM(F10:F15)</f>
        <v>0</v>
      </c>
      <c r="G16" s="244">
        <f t="shared" si="0"/>
        <v>0</v>
      </c>
    </row>
    <row r="17" spans="1:7" s="160" customFormat="1">
      <c r="A17" s="205"/>
      <c r="B17" s="205"/>
      <c r="C17" s="205"/>
      <c r="D17" s="205"/>
      <c r="E17" s="205"/>
      <c r="F17" s="205"/>
      <c r="G17" s="205"/>
    </row>
    <row r="18" spans="1:7" s="160" customFormat="1">
      <c r="A18" s="205"/>
      <c r="B18" s="205"/>
      <c r="C18" s="205"/>
      <c r="D18" s="205"/>
      <c r="E18" s="205"/>
      <c r="F18" s="205"/>
      <c r="G18" s="205"/>
    </row>
    <row r="19" spans="1:7" s="160" customFormat="1">
      <c r="A19" s="205"/>
      <c r="B19" s="205"/>
      <c r="C19" s="205"/>
      <c r="D19" s="205"/>
      <c r="E19" s="205"/>
      <c r="F19" s="205"/>
      <c r="G19" s="205"/>
    </row>
    <row r="20" spans="1:7" s="160" customFormat="1" ht="15.75">
      <c r="A20" s="159" t="str">
        <f ca="1">+CONCATENATE("......................, ",LEFT(ÖSSZEFÜGGÉSEK!A5,4),". .......................... hó ..... nap")</f>
        <v>......................, 2015. .......................... hó ..... nap</v>
      </c>
      <c r="B20" s="205"/>
      <c r="C20" s="205"/>
      <c r="D20" s="205"/>
      <c r="E20" s="205"/>
      <c r="F20" s="205"/>
      <c r="G20" s="205"/>
    </row>
    <row r="21" spans="1:7" s="160" customFormat="1">
      <c r="A21" s="205"/>
      <c r="B21" s="205"/>
      <c r="C21" s="205"/>
      <c r="D21" s="205"/>
      <c r="E21" s="205"/>
      <c r="F21" s="205"/>
      <c r="G21" s="205"/>
    </row>
    <row r="22" spans="1:7">
      <c r="A22" s="205"/>
      <c r="B22" s="205"/>
      <c r="C22" s="205"/>
      <c r="D22" s="205"/>
      <c r="E22" s="205"/>
      <c r="F22" s="205"/>
      <c r="G22" s="205"/>
    </row>
    <row r="23" spans="1:7">
      <c r="A23" s="205"/>
      <c r="B23" s="205"/>
      <c r="C23" s="160"/>
      <c r="D23" s="160"/>
      <c r="E23" s="160"/>
      <c r="F23" s="160"/>
      <c r="G23" s="205"/>
    </row>
    <row r="24" spans="1:7" ht="13.5">
      <c r="A24" s="205"/>
      <c r="B24" s="205"/>
      <c r="C24" s="245"/>
      <c r="D24" s="246" t="s">
        <v>184</v>
      </c>
      <c r="E24" s="246"/>
      <c r="F24" s="245"/>
      <c r="G24" s="205"/>
    </row>
    <row r="25" spans="1:7" ht="13.5">
      <c r="C25" s="166"/>
      <c r="D25" s="167"/>
      <c r="E25" s="167"/>
      <c r="F25" s="166"/>
    </row>
    <row r="26" spans="1:7" ht="13.5">
      <c r="C26" s="166"/>
      <c r="D26" s="167"/>
      <c r="E26" s="167"/>
      <c r="F26" s="166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7. melléklet a 2/2015. (II.26.)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topLeftCell="A111" zoomScale="120" zoomScaleNormal="120" zoomScaleSheetLayoutView="100" workbookViewId="0">
      <selection activeCell="E99" sqref="E99"/>
    </sheetView>
  </sheetViews>
  <sheetFormatPr defaultRowHeight="15.75"/>
  <cols>
    <col min="1" max="1" width="9" style="356" customWidth="1"/>
    <col min="2" max="2" width="75.83203125" style="356" customWidth="1"/>
    <col min="3" max="3" width="15.5" style="357" customWidth="1"/>
    <col min="4" max="5" width="15.5" style="356" customWidth="1"/>
    <col min="6" max="6" width="9" style="41" customWidth="1"/>
    <col min="7" max="16384" width="9.33203125" style="41"/>
  </cols>
  <sheetData>
    <row r="1" spans="1:5" ht="15.95" customHeight="1">
      <c r="A1" s="490" t="s">
        <v>11</v>
      </c>
      <c r="B1" s="490"/>
      <c r="C1" s="490"/>
      <c r="D1" s="490"/>
      <c r="E1" s="490"/>
    </row>
    <row r="2" spans="1:5" ht="15.95" customHeight="1" thickBot="1">
      <c r="A2" s="489" t="s">
        <v>125</v>
      </c>
      <c r="B2" s="489"/>
      <c r="D2" s="143"/>
      <c r="E2" s="277" t="s">
        <v>190</v>
      </c>
    </row>
    <row r="3" spans="1:5" ht="38.1" customHeight="1" thickBot="1">
      <c r="A3" s="23" t="s">
        <v>66</v>
      </c>
      <c r="B3" s="24" t="s">
        <v>13</v>
      </c>
      <c r="C3" s="24" t="str">
        <f ca="1">+CONCATENATE(LEFT(ÖSSZEFÜGGÉSEK!A5,4)-2,". évi tény")</f>
        <v>2013. évi tény</v>
      </c>
      <c r="D3" s="379" t="str">
        <f ca="1">+CONCATENATE(LEFT(ÖSSZEFÜGGÉSEK!A5,4)-1,". évi várható")</f>
        <v>2014. évi várható</v>
      </c>
      <c r="E3" s="156" t="str">
        <f ca="1">+'1.1.sz.mell.'!C3</f>
        <v>2015. évi előirányzat</v>
      </c>
    </row>
    <row r="4" spans="1:5" s="43" customFormat="1" ht="12" customHeight="1" thickBot="1">
      <c r="A4" s="34" t="s">
        <v>464</v>
      </c>
      <c r="B4" s="35" t="s">
        <v>465</v>
      </c>
      <c r="C4" s="35" t="s">
        <v>466</v>
      </c>
      <c r="D4" s="35" t="s">
        <v>468</v>
      </c>
      <c r="E4" s="425" t="s">
        <v>467</v>
      </c>
    </row>
    <row r="5" spans="1:5" s="1" customFormat="1" ht="12" customHeight="1" thickBot="1">
      <c r="A5" s="20" t="s">
        <v>14</v>
      </c>
      <c r="B5" s="21" t="s">
        <v>214</v>
      </c>
      <c r="C5" s="371">
        <v>105689</v>
      </c>
      <c r="D5" s="371">
        <f>+D6+D7+D8+D9+D10+D11</f>
        <v>115438</v>
      </c>
      <c r="E5" s="249">
        <f>+E6+E7+E8+E9+E10+E11</f>
        <v>112113</v>
      </c>
    </row>
    <row r="6" spans="1:5" s="1" customFormat="1" ht="12" customHeight="1">
      <c r="A6" s="15" t="s">
        <v>92</v>
      </c>
      <c r="B6" s="391" t="s">
        <v>215</v>
      </c>
      <c r="C6" s="373"/>
      <c r="D6" s="373">
        <v>54946</v>
      </c>
      <c r="E6" s="251">
        <v>52579</v>
      </c>
    </row>
    <row r="7" spans="1:5" s="1" customFormat="1" ht="12" customHeight="1">
      <c r="A7" s="14" t="s">
        <v>93</v>
      </c>
      <c r="B7" s="392" t="s">
        <v>216</v>
      </c>
      <c r="C7" s="372"/>
      <c r="D7" s="372">
        <v>23966</v>
      </c>
      <c r="E7" s="250">
        <v>23610</v>
      </c>
    </row>
    <row r="8" spans="1:5" s="1" customFormat="1" ht="12" customHeight="1">
      <c r="A8" s="14" t="s">
        <v>94</v>
      </c>
      <c r="B8" s="392" t="s">
        <v>217</v>
      </c>
      <c r="C8" s="372"/>
      <c r="D8" s="372">
        <v>31023</v>
      </c>
      <c r="E8" s="250">
        <v>33887</v>
      </c>
    </row>
    <row r="9" spans="1:5" s="1" customFormat="1" ht="12" customHeight="1">
      <c r="A9" s="14" t="s">
        <v>95</v>
      </c>
      <c r="B9" s="392" t="s">
        <v>218</v>
      </c>
      <c r="C9" s="372"/>
      <c r="D9" s="372">
        <v>2066</v>
      </c>
      <c r="E9" s="250">
        <v>2037</v>
      </c>
    </row>
    <row r="10" spans="1:5" s="1" customFormat="1" ht="12" customHeight="1">
      <c r="A10" s="14" t="s">
        <v>121</v>
      </c>
      <c r="B10" s="263" t="s">
        <v>400</v>
      </c>
      <c r="C10" s="372"/>
      <c r="D10" s="372">
        <v>3437</v>
      </c>
      <c r="E10" s="250"/>
    </row>
    <row r="11" spans="1:5" s="1" customFormat="1" ht="12" customHeight="1" thickBot="1">
      <c r="A11" s="16" t="s">
        <v>96</v>
      </c>
      <c r="B11" s="264" t="s">
        <v>401</v>
      </c>
      <c r="C11" s="372"/>
      <c r="D11" s="372"/>
      <c r="E11" s="250"/>
    </row>
    <row r="12" spans="1:5" s="1" customFormat="1" ht="12" customHeight="1" thickBot="1">
      <c r="A12" s="20" t="s">
        <v>15</v>
      </c>
      <c r="B12" s="262" t="s">
        <v>219</v>
      </c>
      <c r="C12" s="371">
        <f>+C13+C14+C15+C16+C17</f>
        <v>33196</v>
      </c>
      <c r="D12" s="371">
        <f>+D13+D14+D15+D16+D17</f>
        <v>37641</v>
      </c>
      <c r="E12" s="249">
        <f>+E13+E14+E15+E16+E17</f>
        <v>20572</v>
      </c>
    </row>
    <row r="13" spans="1:5" s="1" customFormat="1" ht="12" customHeight="1">
      <c r="A13" s="15" t="s">
        <v>98</v>
      </c>
      <c r="B13" s="391" t="s">
        <v>220</v>
      </c>
      <c r="C13" s="373"/>
      <c r="D13" s="373"/>
      <c r="E13" s="251"/>
    </row>
    <row r="14" spans="1:5" s="1" customFormat="1" ht="12" customHeight="1">
      <c r="A14" s="14" t="s">
        <v>99</v>
      </c>
      <c r="B14" s="392" t="s">
        <v>221</v>
      </c>
      <c r="C14" s="372"/>
      <c r="D14" s="372"/>
      <c r="E14" s="250"/>
    </row>
    <row r="15" spans="1:5" s="1" customFormat="1" ht="12" customHeight="1">
      <c r="A15" s="14" t="s">
        <v>100</v>
      </c>
      <c r="B15" s="392" t="s">
        <v>390</v>
      </c>
      <c r="C15" s="372"/>
      <c r="D15" s="372"/>
      <c r="E15" s="250"/>
    </row>
    <row r="16" spans="1:5" s="1" customFormat="1" ht="12" customHeight="1">
      <c r="A16" s="14" t="s">
        <v>101</v>
      </c>
      <c r="B16" s="392" t="s">
        <v>391</v>
      </c>
      <c r="C16" s="372"/>
      <c r="D16" s="372"/>
      <c r="E16" s="250"/>
    </row>
    <row r="17" spans="1:5" s="1" customFormat="1" ht="12" customHeight="1">
      <c r="A17" s="14" t="s">
        <v>102</v>
      </c>
      <c r="B17" s="392" t="s">
        <v>222</v>
      </c>
      <c r="C17" s="372">
        <v>33196</v>
      </c>
      <c r="D17" s="372">
        <v>37641</v>
      </c>
      <c r="E17" s="250">
        <v>20572</v>
      </c>
    </row>
    <row r="18" spans="1:5" s="1" customFormat="1" ht="12" customHeight="1" thickBot="1">
      <c r="A18" s="16" t="s">
        <v>111</v>
      </c>
      <c r="B18" s="264" t="s">
        <v>223</v>
      </c>
      <c r="C18" s="374"/>
      <c r="D18" s="374">
        <v>544</v>
      </c>
      <c r="E18" s="252"/>
    </row>
    <row r="19" spans="1:5" s="1" customFormat="1" ht="12" customHeight="1" thickBot="1">
      <c r="A19" s="20" t="s">
        <v>16</v>
      </c>
      <c r="B19" s="21" t="s">
        <v>224</v>
      </c>
      <c r="C19" s="371">
        <f>+C20+C21+C22+C23+C24</f>
        <v>7895</v>
      </c>
      <c r="D19" s="371">
        <f>+D20+D21+D22+D23+D24</f>
        <v>3918</v>
      </c>
      <c r="E19" s="249">
        <f>+E20+E21+E22+E23+E24</f>
        <v>0</v>
      </c>
    </row>
    <row r="20" spans="1:5" s="1" customFormat="1" ht="12" customHeight="1">
      <c r="A20" s="15" t="s">
        <v>81</v>
      </c>
      <c r="B20" s="391" t="s">
        <v>225</v>
      </c>
      <c r="C20" s="373"/>
      <c r="D20" s="373">
        <v>26</v>
      </c>
      <c r="E20" s="251"/>
    </row>
    <row r="21" spans="1:5" s="1" customFormat="1" ht="12" customHeight="1">
      <c r="A21" s="14" t="s">
        <v>82</v>
      </c>
      <c r="B21" s="392" t="s">
        <v>226</v>
      </c>
      <c r="C21" s="372"/>
      <c r="D21" s="372"/>
      <c r="E21" s="250"/>
    </row>
    <row r="22" spans="1:5" s="1" customFormat="1" ht="12" customHeight="1">
      <c r="A22" s="14" t="s">
        <v>83</v>
      </c>
      <c r="B22" s="392" t="s">
        <v>392</v>
      </c>
      <c r="C22" s="372"/>
      <c r="D22" s="372">
        <v>3000</v>
      </c>
      <c r="E22" s="250"/>
    </row>
    <row r="23" spans="1:5" s="1" customFormat="1" ht="12" customHeight="1">
      <c r="A23" s="14" t="s">
        <v>84</v>
      </c>
      <c r="B23" s="392" t="s">
        <v>393</v>
      </c>
      <c r="C23" s="372"/>
      <c r="D23" s="372"/>
      <c r="E23" s="250"/>
    </row>
    <row r="24" spans="1:5" s="1" customFormat="1" ht="12" customHeight="1">
      <c r="A24" s="14" t="s">
        <v>136</v>
      </c>
      <c r="B24" s="392" t="s">
        <v>227</v>
      </c>
      <c r="C24" s="372">
        <v>7895</v>
      </c>
      <c r="D24" s="372">
        <v>892</v>
      </c>
      <c r="E24" s="250"/>
    </row>
    <row r="25" spans="1:5" s="1" customFormat="1" ht="12" customHeight="1" thickBot="1">
      <c r="A25" s="16" t="s">
        <v>137</v>
      </c>
      <c r="B25" s="393" t="s">
        <v>228</v>
      </c>
      <c r="C25" s="374">
        <v>7275</v>
      </c>
      <c r="D25" s="374"/>
      <c r="E25" s="252"/>
    </row>
    <row r="26" spans="1:5" s="1" customFormat="1" ht="12" customHeight="1" thickBot="1">
      <c r="A26" s="20" t="s">
        <v>138</v>
      </c>
      <c r="B26" s="21" t="s">
        <v>229</v>
      </c>
      <c r="C26" s="378">
        <f>+C27+C31+C32+C33</f>
        <v>37669</v>
      </c>
      <c r="D26" s="378">
        <f>+D27+D31+D32+D33</f>
        <v>39574</v>
      </c>
      <c r="E26" s="422">
        <f>+E27+E31+E32+E33</f>
        <v>36620</v>
      </c>
    </row>
    <row r="27" spans="1:5" s="1" customFormat="1" ht="12" customHeight="1">
      <c r="A27" s="15" t="s">
        <v>230</v>
      </c>
      <c r="B27" s="391" t="s">
        <v>407</v>
      </c>
      <c r="C27" s="424">
        <f>+C28+C29+C30</f>
        <v>33217</v>
      </c>
      <c r="D27" s="424">
        <f>+D28+D29+D30</f>
        <v>32876</v>
      </c>
      <c r="E27" s="423">
        <f>+E28+E29+E30</f>
        <v>32200</v>
      </c>
    </row>
    <row r="28" spans="1:5" s="1" customFormat="1" ht="12" customHeight="1">
      <c r="A28" s="14" t="s">
        <v>231</v>
      </c>
      <c r="B28" s="392" t="s">
        <v>236</v>
      </c>
      <c r="C28" s="372">
        <v>5337</v>
      </c>
      <c r="D28" s="372">
        <v>5120</v>
      </c>
      <c r="E28" s="250">
        <v>5200</v>
      </c>
    </row>
    <row r="29" spans="1:5" s="1" customFormat="1" ht="12" customHeight="1">
      <c r="A29" s="14" t="s">
        <v>232</v>
      </c>
      <c r="B29" s="392" t="s">
        <v>237</v>
      </c>
      <c r="C29" s="372"/>
      <c r="D29" s="372"/>
      <c r="E29" s="250"/>
    </row>
    <row r="30" spans="1:5" s="1" customFormat="1" ht="12" customHeight="1">
      <c r="A30" s="14" t="s">
        <v>405</v>
      </c>
      <c r="B30" s="451" t="s">
        <v>406</v>
      </c>
      <c r="C30" s="372">
        <v>27880</v>
      </c>
      <c r="D30" s="372">
        <v>27756</v>
      </c>
      <c r="E30" s="250">
        <v>27000</v>
      </c>
    </row>
    <row r="31" spans="1:5" s="1" customFormat="1" ht="12" customHeight="1">
      <c r="A31" s="14" t="s">
        <v>233</v>
      </c>
      <c r="B31" s="392" t="s">
        <v>238</v>
      </c>
      <c r="C31" s="372">
        <v>3121</v>
      </c>
      <c r="D31" s="372">
        <v>3298</v>
      </c>
      <c r="E31" s="250">
        <v>3500</v>
      </c>
    </row>
    <row r="32" spans="1:5" s="1" customFormat="1" ht="12" customHeight="1">
      <c r="A32" s="14" t="s">
        <v>234</v>
      </c>
      <c r="B32" s="392" t="s">
        <v>239</v>
      </c>
      <c r="C32" s="372">
        <v>804</v>
      </c>
      <c r="D32" s="372">
        <v>440</v>
      </c>
      <c r="E32" s="250">
        <v>500</v>
      </c>
    </row>
    <row r="33" spans="1:5" s="1" customFormat="1" ht="12" customHeight="1" thickBot="1">
      <c r="A33" s="16" t="s">
        <v>235</v>
      </c>
      <c r="B33" s="393" t="s">
        <v>240</v>
      </c>
      <c r="C33" s="374">
        <v>527</v>
      </c>
      <c r="D33" s="374">
        <v>2960</v>
      </c>
      <c r="E33" s="252">
        <v>420</v>
      </c>
    </row>
    <row r="34" spans="1:5" s="1" customFormat="1" ht="12" customHeight="1" thickBot="1">
      <c r="A34" s="20" t="s">
        <v>18</v>
      </c>
      <c r="B34" s="21" t="s">
        <v>402</v>
      </c>
      <c r="C34" s="371">
        <f>SUM(C35:C45)</f>
        <v>30548</v>
      </c>
      <c r="D34" s="371">
        <f>SUM(D35:D45)</f>
        <v>28028</v>
      </c>
      <c r="E34" s="249">
        <f>SUM(E35:E45)</f>
        <v>32214</v>
      </c>
    </row>
    <row r="35" spans="1:5" s="1" customFormat="1" ht="12" customHeight="1">
      <c r="A35" s="15" t="s">
        <v>85</v>
      </c>
      <c r="B35" s="391" t="s">
        <v>243</v>
      </c>
      <c r="C35" s="373"/>
      <c r="D35" s="373"/>
      <c r="E35" s="251"/>
    </row>
    <row r="36" spans="1:5" s="1" customFormat="1" ht="12" customHeight="1">
      <c r="A36" s="14" t="s">
        <v>86</v>
      </c>
      <c r="B36" s="392" t="s">
        <v>244</v>
      </c>
      <c r="C36" s="372">
        <v>12333</v>
      </c>
      <c r="D36" s="372">
        <v>10134</v>
      </c>
      <c r="E36" s="250">
        <v>9954</v>
      </c>
    </row>
    <row r="37" spans="1:5" s="1" customFormat="1" ht="12" customHeight="1">
      <c r="A37" s="14" t="s">
        <v>87</v>
      </c>
      <c r="B37" s="392" t="s">
        <v>245</v>
      </c>
      <c r="C37" s="372"/>
      <c r="D37" s="372">
        <v>150</v>
      </c>
      <c r="E37" s="250">
        <v>100</v>
      </c>
    </row>
    <row r="38" spans="1:5" s="1" customFormat="1" ht="12" customHeight="1">
      <c r="A38" s="14" t="s">
        <v>140</v>
      </c>
      <c r="B38" s="392" t="s">
        <v>246</v>
      </c>
      <c r="C38" s="372"/>
      <c r="D38" s="372">
        <v>426</v>
      </c>
      <c r="E38" s="250">
        <v>5338</v>
      </c>
    </row>
    <row r="39" spans="1:5" s="1" customFormat="1" ht="12" customHeight="1">
      <c r="A39" s="14" t="s">
        <v>141</v>
      </c>
      <c r="B39" s="392" t="s">
        <v>247</v>
      </c>
      <c r="C39" s="372">
        <v>9433</v>
      </c>
      <c r="D39" s="372">
        <v>10292</v>
      </c>
      <c r="E39" s="250">
        <v>11241</v>
      </c>
    </row>
    <row r="40" spans="1:5" s="1" customFormat="1" ht="12" customHeight="1">
      <c r="A40" s="14" t="s">
        <v>142</v>
      </c>
      <c r="B40" s="392" t="s">
        <v>248</v>
      </c>
      <c r="C40" s="372">
        <v>5497</v>
      </c>
      <c r="D40" s="372">
        <v>5073</v>
      </c>
      <c r="E40" s="250">
        <v>5481</v>
      </c>
    </row>
    <row r="41" spans="1:5" s="1" customFormat="1" ht="12" customHeight="1">
      <c r="A41" s="14" t="s">
        <v>143</v>
      </c>
      <c r="B41" s="392" t="s">
        <v>249</v>
      </c>
      <c r="C41" s="372"/>
      <c r="D41" s="372"/>
      <c r="E41" s="250"/>
    </row>
    <row r="42" spans="1:5" s="1" customFormat="1" ht="12" customHeight="1">
      <c r="A42" s="14" t="s">
        <v>144</v>
      </c>
      <c r="B42" s="392" t="s">
        <v>250</v>
      </c>
      <c r="C42" s="372">
        <v>59</v>
      </c>
      <c r="D42" s="372">
        <v>79</v>
      </c>
      <c r="E42" s="250">
        <v>100</v>
      </c>
    </row>
    <row r="43" spans="1:5" s="1" customFormat="1" ht="12" customHeight="1">
      <c r="A43" s="14" t="s">
        <v>241</v>
      </c>
      <c r="B43" s="392" t="s">
        <v>251</v>
      </c>
      <c r="C43" s="375"/>
      <c r="D43" s="375"/>
      <c r="E43" s="253"/>
    </row>
    <row r="44" spans="1:5" s="1" customFormat="1" ht="12" customHeight="1">
      <c r="A44" s="16" t="s">
        <v>242</v>
      </c>
      <c r="B44" s="393" t="s">
        <v>404</v>
      </c>
      <c r="C44" s="376"/>
      <c r="D44" s="376"/>
      <c r="E44" s="254"/>
    </row>
    <row r="45" spans="1:5" s="1" customFormat="1" ht="12" customHeight="1" thickBot="1">
      <c r="A45" s="16" t="s">
        <v>403</v>
      </c>
      <c r="B45" s="264" t="s">
        <v>252</v>
      </c>
      <c r="C45" s="376">
        <v>3226</v>
      </c>
      <c r="D45" s="376">
        <v>1874</v>
      </c>
      <c r="E45" s="254"/>
    </row>
    <row r="46" spans="1:5" s="1" customFormat="1" ht="12" customHeight="1" thickBot="1">
      <c r="A46" s="20" t="s">
        <v>19</v>
      </c>
      <c r="B46" s="21" t="s">
        <v>253</v>
      </c>
      <c r="C46" s="371">
        <f>SUM(C47:C51)</f>
        <v>0</v>
      </c>
      <c r="D46" s="371">
        <f>SUM(D47:D51)</f>
        <v>236</v>
      </c>
      <c r="E46" s="249">
        <f>SUM(E47:E51)</f>
        <v>0</v>
      </c>
    </row>
    <row r="47" spans="1:5" s="1" customFormat="1" ht="12" customHeight="1">
      <c r="A47" s="15" t="s">
        <v>88</v>
      </c>
      <c r="B47" s="391" t="s">
        <v>257</v>
      </c>
      <c r="C47" s="440"/>
      <c r="D47" s="440"/>
      <c r="E47" s="260"/>
    </row>
    <row r="48" spans="1:5" s="1" customFormat="1" ht="12" customHeight="1">
      <c r="A48" s="14" t="s">
        <v>89</v>
      </c>
      <c r="B48" s="392" t="s">
        <v>258</v>
      </c>
      <c r="C48" s="375"/>
      <c r="D48" s="375"/>
      <c r="E48" s="253"/>
    </row>
    <row r="49" spans="1:5" s="1" customFormat="1" ht="12" customHeight="1">
      <c r="A49" s="14" t="s">
        <v>254</v>
      </c>
      <c r="B49" s="392" t="s">
        <v>259</v>
      </c>
      <c r="C49" s="375"/>
      <c r="D49" s="375">
        <v>236</v>
      </c>
      <c r="E49" s="253"/>
    </row>
    <row r="50" spans="1:5" s="1" customFormat="1" ht="12" customHeight="1">
      <c r="A50" s="14" t="s">
        <v>255</v>
      </c>
      <c r="B50" s="392" t="s">
        <v>260</v>
      </c>
      <c r="C50" s="375"/>
      <c r="D50" s="375"/>
      <c r="E50" s="253"/>
    </row>
    <row r="51" spans="1:5" s="1" customFormat="1" ht="12" customHeight="1" thickBot="1">
      <c r="A51" s="16" t="s">
        <v>256</v>
      </c>
      <c r="B51" s="264" t="s">
        <v>261</v>
      </c>
      <c r="C51" s="376"/>
      <c r="D51" s="376"/>
      <c r="E51" s="254"/>
    </row>
    <row r="52" spans="1:5" s="1" customFormat="1" ht="12" customHeight="1" thickBot="1">
      <c r="A52" s="20" t="s">
        <v>145</v>
      </c>
      <c r="B52" s="21" t="s">
        <v>262</v>
      </c>
      <c r="C52" s="371">
        <f>SUM(C53:C55)</f>
        <v>3374</v>
      </c>
      <c r="D52" s="371">
        <f>SUM(D53:D55)</f>
        <v>804</v>
      </c>
      <c r="E52" s="249">
        <f>SUM(E53:E55)</f>
        <v>1157</v>
      </c>
    </row>
    <row r="53" spans="1:5" s="1" customFormat="1" ht="12" customHeight="1">
      <c r="A53" s="15" t="s">
        <v>90</v>
      </c>
      <c r="B53" s="391" t="s">
        <v>263</v>
      </c>
      <c r="C53" s="373"/>
      <c r="D53" s="373"/>
      <c r="E53" s="251"/>
    </row>
    <row r="54" spans="1:5" s="1" customFormat="1" ht="12" customHeight="1">
      <c r="A54" s="14" t="s">
        <v>91</v>
      </c>
      <c r="B54" s="392" t="s">
        <v>394</v>
      </c>
      <c r="C54" s="372"/>
      <c r="D54" s="372"/>
      <c r="E54" s="250"/>
    </row>
    <row r="55" spans="1:5" s="1" customFormat="1" ht="12" customHeight="1">
      <c r="A55" s="14" t="s">
        <v>266</v>
      </c>
      <c r="B55" s="392" t="s">
        <v>264</v>
      </c>
      <c r="C55" s="372">
        <v>3374</v>
      </c>
      <c r="D55" s="372">
        <v>804</v>
      </c>
      <c r="E55" s="250">
        <v>1157</v>
      </c>
    </row>
    <row r="56" spans="1:5" s="1" customFormat="1" ht="12" customHeight="1" thickBot="1">
      <c r="A56" s="16" t="s">
        <v>267</v>
      </c>
      <c r="B56" s="264" t="s">
        <v>265</v>
      </c>
      <c r="C56" s="374"/>
      <c r="D56" s="374"/>
      <c r="E56" s="252"/>
    </row>
    <row r="57" spans="1:5" s="1" customFormat="1" ht="12" customHeight="1" thickBot="1">
      <c r="A57" s="20" t="s">
        <v>21</v>
      </c>
      <c r="B57" s="262" t="s">
        <v>268</v>
      </c>
      <c r="C57" s="371">
        <f>SUM(C58:C60)</f>
        <v>439</v>
      </c>
      <c r="D57" s="371">
        <f>SUM(D58:D60)</f>
        <v>322</v>
      </c>
      <c r="E57" s="249">
        <f>SUM(E58:E60)</f>
        <v>398</v>
      </c>
    </row>
    <row r="58" spans="1:5" s="1" customFormat="1" ht="12" customHeight="1">
      <c r="A58" s="15" t="s">
        <v>146</v>
      </c>
      <c r="B58" s="391" t="s">
        <v>270</v>
      </c>
      <c r="C58" s="375"/>
      <c r="D58" s="375"/>
      <c r="E58" s="253"/>
    </row>
    <row r="59" spans="1:5" s="1" customFormat="1" ht="12" customHeight="1">
      <c r="A59" s="14" t="s">
        <v>147</v>
      </c>
      <c r="B59" s="392" t="s">
        <v>395</v>
      </c>
      <c r="C59" s="375">
        <v>439</v>
      </c>
      <c r="D59" s="375">
        <v>322</v>
      </c>
      <c r="E59" s="253">
        <v>398</v>
      </c>
    </row>
    <row r="60" spans="1:5" s="1" customFormat="1" ht="12" customHeight="1">
      <c r="A60" s="14" t="s">
        <v>191</v>
      </c>
      <c r="B60" s="392" t="s">
        <v>271</v>
      </c>
      <c r="C60" s="375"/>
      <c r="D60" s="375"/>
      <c r="E60" s="253"/>
    </row>
    <row r="61" spans="1:5" s="1" customFormat="1" ht="12" customHeight="1" thickBot="1">
      <c r="A61" s="16" t="s">
        <v>269</v>
      </c>
      <c r="B61" s="264" t="s">
        <v>272</v>
      </c>
      <c r="C61" s="375"/>
      <c r="D61" s="375"/>
      <c r="E61" s="253"/>
    </row>
    <row r="62" spans="1:5" s="1" customFormat="1" ht="12" customHeight="1" thickBot="1">
      <c r="A62" s="458" t="s">
        <v>447</v>
      </c>
      <c r="B62" s="21" t="s">
        <v>273</v>
      </c>
      <c r="C62" s="378">
        <f>+C5+C12+C19+C26+C34+C46+C52+C57</f>
        <v>218810</v>
      </c>
      <c r="D62" s="378">
        <f>+D5+D12+D19+D26+D34+D46+D52+D57</f>
        <v>225961</v>
      </c>
      <c r="E62" s="422">
        <f>+E5+E12+E19+E26+E34+E46+E52+E57</f>
        <v>203074</v>
      </c>
    </row>
    <row r="63" spans="1:5" s="1" customFormat="1" ht="12" customHeight="1" thickBot="1">
      <c r="A63" s="441" t="s">
        <v>274</v>
      </c>
      <c r="B63" s="262" t="s">
        <v>500</v>
      </c>
      <c r="C63" s="371">
        <f>SUM(C64:C66)</f>
        <v>0</v>
      </c>
      <c r="D63" s="371">
        <f>SUM(D64:D66)</f>
        <v>0</v>
      </c>
      <c r="E63" s="249">
        <f>SUM(E64:E66)</f>
        <v>0</v>
      </c>
    </row>
    <row r="64" spans="1:5" s="1" customFormat="1" ht="12" customHeight="1">
      <c r="A64" s="15" t="s">
        <v>306</v>
      </c>
      <c r="B64" s="391" t="s">
        <v>276</v>
      </c>
      <c r="C64" s="375"/>
      <c r="D64" s="375"/>
      <c r="E64" s="253"/>
    </row>
    <row r="65" spans="1:7" s="1" customFormat="1" ht="12" customHeight="1">
      <c r="A65" s="14" t="s">
        <v>315</v>
      </c>
      <c r="B65" s="392" t="s">
        <v>277</v>
      </c>
      <c r="C65" s="375"/>
      <c r="D65" s="375"/>
      <c r="E65" s="253"/>
    </row>
    <row r="66" spans="1:7" s="1" customFormat="1" ht="12" customHeight="1" thickBot="1">
      <c r="A66" s="16" t="s">
        <v>316</v>
      </c>
      <c r="B66" s="452" t="s">
        <v>432</v>
      </c>
      <c r="C66" s="375"/>
      <c r="D66" s="375"/>
      <c r="E66" s="253"/>
    </row>
    <row r="67" spans="1:7" s="1" customFormat="1" ht="12" customHeight="1" thickBot="1">
      <c r="A67" s="441" t="s">
        <v>279</v>
      </c>
      <c r="B67" s="262" t="s">
        <v>280</v>
      </c>
      <c r="C67" s="371">
        <f>SUM(C68:C71)</f>
        <v>0</v>
      </c>
      <c r="D67" s="371">
        <f>SUM(D68:D71)</f>
        <v>0</v>
      </c>
      <c r="E67" s="249">
        <f>SUM(E68:E71)</f>
        <v>0</v>
      </c>
    </row>
    <row r="68" spans="1:7" s="1" customFormat="1" ht="12" customHeight="1">
      <c r="A68" s="15" t="s">
        <v>122</v>
      </c>
      <c r="B68" s="391" t="s">
        <v>281</v>
      </c>
      <c r="C68" s="375"/>
      <c r="D68" s="375"/>
      <c r="E68" s="253"/>
    </row>
    <row r="69" spans="1:7" s="1" customFormat="1" ht="17.25" customHeight="1">
      <c r="A69" s="14" t="s">
        <v>123</v>
      </c>
      <c r="B69" s="392" t="s">
        <v>282</v>
      </c>
      <c r="C69" s="375"/>
      <c r="D69" s="375"/>
      <c r="E69" s="253"/>
      <c r="G69" s="44"/>
    </row>
    <row r="70" spans="1:7" s="1" customFormat="1" ht="12" customHeight="1">
      <c r="A70" s="14" t="s">
        <v>307</v>
      </c>
      <c r="B70" s="392" t="s">
        <v>283</v>
      </c>
      <c r="C70" s="375"/>
      <c r="D70" s="375"/>
      <c r="E70" s="253"/>
    </row>
    <row r="71" spans="1:7" s="1" customFormat="1" ht="12" customHeight="1" thickBot="1">
      <c r="A71" s="16" t="s">
        <v>308</v>
      </c>
      <c r="B71" s="264" t="s">
        <v>284</v>
      </c>
      <c r="C71" s="375"/>
      <c r="D71" s="375"/>
      <c r="E71" s="253"/>
    </row>
    <row r="72" spans="1:7" s="1" customFormat="1" ht="12" customHeight="1" thickBot="1">
      <c r="A72" s="441" t="s">
        <v>285</v>
      </c>
      <c r="B72" s="262" t="s">
        <v>286</v>
      </c>
      <c r="C72" s="371">
        <f>SUM(C73:C74)</f>
        <v>5481</v>
      </c>
      <c r="D72" s="371">
        <f>SUM(D73:D74)</f>
        <v>15987</v>
      </c>
      <c r="E72" s="249">
        <f>SUM(E73:E74)</f>
        <v>18404</v>
      </c>
    </row>
    <row r="73" spans="1:7" s="1" customFormat="1" ht="12" customHeight="1">
      <c r="A73" s="15" t="s">
        <v>309</v>
      </c>
      <c r="B73" s="391" t="s">
        <v>287</v>
      </c>
      <c r="C73" s="375">
        <v>5481</v>
      </c>
      <c r="D73" s="375">
        <v>15987</v>
      </c>
      <c r="E73" s="253">
        <v>18404</v>
      </c>
    </row>
    <row r="74" spans="1:7" s="1" customFormat="1" ht="12" customHeight="1" thickBot="1">
      <c r="A74" s="16" t="s">
        <v>310</v>
      </c>
      <c r="B74" s="264" t="s">
        <v>288</v>
      </c>
      <c r="C74" s="375"/>
      <c r="D74" s="375"/>
      <c r="E74" s="253"/>
    </row>
    <row r="75" spans="1:7" s="1" customFormat="1" ht="12" customHeight="1" thickBot="1">
      <c r="A75" s="441" t="s">
        <v>289</v>
      </c>
      <c r="B75" s="262" t="s">
        <v>290</v>
      </c>
      <c r="C75" s="371">
        <f>SUM(C76:C78)</f>
        <v>0</v>
      </c>
      <c r="D75" s="371">
        <f>SUM(D76:D78)</f>
        <v>3654</v>
      </c>
      <c r="E75" s="249">
        <f>SUM(E76:E78)</f>
        <v>0</v>
      </c>
    </row>
    <row r="76" spans="1:7" s="1" customFormat="1" ht="12" customHeight="1">
      <c r="A76" s="15" t="s">
        <v>311</v>
      </c>
      <c r="B76" s="391" t="s">
        <v>291</v>
      </c>
      <c r="C76" s="375"/>
      <c r="D76" s="375">
        <v>3654</v>
      </c>
      <c r="E76" s="253"/>
    </row>
    <row r="77" spans="1:7" s="1" customFormat="1" ht="12" customHeight="1">
      <c r="A77" s="14" t="s">
        <v>312</v>
      </c>
      <c r="B77" s="392" t="s">
        <v>292</v>
      </c>
      <c r="C77" s="375"/>
      <c r="D77" s="375"/>
      <c r="E77" s="253"/>
    </row>
    <row r="78" spans="1:7" s="1" customFormat="1" ht="12" customHeight="1" thickBot="1">
      <c r="A78" s="16" t="s">
        <v>313</v>
      </c>
      <c r="B78" s="264" t="s">
        <v>293</v>
      </c>
      <c r="C78" s="375"/>
      <c r="D78" s="375"/>
      <c r="E78" s="253"/>
    </row>
    <row r="79" spans="1:7" s="1" customFormat="1" ht="12" customHeight="1" thickBot="1">
      <c r="A79" s="441" t="s">
        <v>294</v>
      </c>
      <c r="B79" s="262" t="s">
        <v>314</v>
      </c>
      <c r="C79" s="371">
        <f>SUM(C80:C81)</f>
        <v>0</v>
      </c>
      <c r="D79" s="371">
        <f>SUM(D80:D81)</f>
        <v>0</v>
      </c>
      <c r="E79" s="249">
        <f>SUM(E80:E81)</f>
        <v>0</v>
      </c>
    </row>
    <row r="80" spans="1:7" s="1" customFormat="1" ht="12" customHeight="1">
      <c r="A80" s="395" t="s">
        <v>295</v>
      </c>
      <c r="B80" s="391" t="s">
        <v>296</v>
      </c>
      <c r="C80" s="375"/>
      <c r="D80" s="375"/>
      <c r="E80" s="253"/>
    </row>
    <row r="81" spans="1:6" s="1" customFormat="1" ht="12" customHeight="1" thickBot="1">
      <c r="A81" s="396" t="s">
        <v>297</v>
      </c>
      <c r="B81" s="392" t="s">
        <v>298</v>
      </c>
      <c r="C81" s="375"/>
      <c r="D81" s="375"/>
      <c r="E81" s="253"/>
    </row>
    <row r="82" spans="1:6" s="1" customFormat="1" ht="12" customHeight="1" thickBot="1">
      <c r="A82" s="441" t="s">
        <v>303</v>
      </c>
      <c r="B82" s="262" t="s">
        <v>446</v>
      </c>
      <c r="C82" s="443"/>
      <c r="D82" s="443"/>
      <c r="E82" s="444"/>
    </row>
    <row r="83" spans="1:6" s="1" customFormat="1" ht="12" customHeight="1" thickBot="1">
      <c r="A83" s="441" t="s">
        <v>305</v>
      </c>
      <c r="B83" s="262" t="s">
        <v>304</v>
      </c>
      <c r="C83" s="443"/>
      <c r="D83" s="443"/>
      <c r="E83" s="444"/>
    </row>
    <row r="84" spans="1:6" s="1" customFormat="1" ht="12" customHeight="1" thickBot="1">
      <c r="A84" s="441" t="s">
        <v>317</v>
      </c>
      <c r="B84" s="398" t="s">
        <v>449</v>
      </c>
      <c r="C84" s="378">
        <f>+C63+C67+C72+C75+C79+C83+C82</f>
        <v>5481</v>
      </c>
      <c r="D84" s="378">
        <f>+D63+D67+D72+D75+D79+D83+D82</f>
        <v>19641</v>
      </c>
      <c r="E84" s="422">
        <f>+E63+E67+E72+E75+E79+E83+E82</f>
        <v>18404</v>
      </c>
    </row>
    <row r="85" spans="1:6" s="1" customFormat="1" ht="12" customHeight="1" thickBot="1">
      <c r="A85" s="442" t="s">
        <v>448</v>
      </c>
      <c r="B85" s="399" t="s">
        <v>450</v>
      </c>
      <c r="C85" s="378">
        <f>+C62+C84</f>
        <v>224291</v>
      </c>
      <c r="D85" s="378">
        <f>+D62+D84</f>
        <v>245602</v>
      </c>
      <c r="E85" s="422">
        <f>+E62+E84</f>
        <v>221478</v>
      </c>
    </row>
    <row r="86" spans="1:6" s="1" customFormat="1" ht="12" customHeight="1">
      <c r="A86" s="490" t="s">
        <v>43</v>
      </c>
      <c r="B86" s="490"/>
      <c r="C86" s="490"/>
      <c r="D86" s="490"/>
      <c r="E86" s="490"/>
    </row>
    <row r="87" spans="1:6" s="1" customFormat="1" ht="12" customHeight="1" thickBot="1">
      <c r="A87" s="491" t="s">
        <v>126</v>
      </c>
      <c r="B87" s="491"/>
      <c r="C87" s="357"/>
      <c r="D87" s="143"/>
      <c r="E87" s="277" t="s">
        <v>190</v>
      </c>
    </row>
    <row r="88" spans="1:6" s="1" customFormat="1" ht="24" customHeight="1" thickBot="1">
      <c r="A88" s="23" t="s">
        <v>12</v>
      </c>
      <c r="B88" s="24" t="s">
        <v>44</v>
      </c>
      <c r="C88" s="24" t="str">
        <f>+C3</f>
        <v>2013. évi tény</v>
      </c>
      <c r="D88" s="24" t="str">
        <f>+D3</f>
        <v>2014. évi várható</v>
      </c>
      <c r="E88" s="156" t="str">
        <f>+E3</f>
        <v>2015. évi előirányzat</v>
      </c>
      <c r="F88" s="151"/>
    </row>
    <row r="89" spans="1:6" s="1" customFormat="1" ht="12" customHeight="1" thickBot="1">
      <c r="A89" s="34" t="s">
        <v>464</v>
      </c>
      <c r="B89" s="35" t="s">
        <v>465</v>
      </c>
      <c r="C89" s="35" t="s">
        <v>466</v>
      </c>
      <c r="D89" s="35" t="s">
        <v>468</v>
      </c>
      <c r="E89" s="425" t="s">
        <v>467</v>
      </c>
      <c r="F89" s="151"/>
    </row>
    <row r="90" spans="1:6" s="1" customFormat="1" ht="15" customHeight="1" thickBot="1">
      <c r="A90" s="22" t="s">
        <v>14</v>
      </c>
      <c r="B90" s="28" t="s">
        <v>408</v>
      </c>
      <c r="C90" s="370">
        <f>C91+C92+C93+C94+C95+C108</f>
        <v>199740</v>
      </c>
      <c r="D90" s="370">
        <f>D91+D92+D93+D94+D95+D108</f>
        <v>215758</v>
      </c>
      <c r="E90" s="462">
        <f>E91+E92+E93+E94+E95+E108</f>
        <v>215427</v>
      </c>
      <c r="F90" s="151"/>
    </row>
    <row r="91" spans="1:6" s="1" customFormat="1" ht="12.95" customHeight="1">
      <c r="A91" s="17" t="s">
        <v>92</v>
      </c>
      <c r="B91" s="10" t="s">
        <v>45</v>
      </c>
      <c r="C91" s="469">
        <v>75497</v>
      </c>
      <c r="D91" s="469">
        <v>102756</v>
      </c>
      <c r="E91" s="463">
        <v>94320</v>
      </c>
    </row>
    <row r="92" spans="1:6" ht="16.5" customHeight="1">
      <c r="A92" s="14" t="s">
        <v>93</v>
      </c>
      <c r="B92" s="8" t="s">
        <v>148</v>
      </c>
      <c r="C92" s="372">
        <v>18571</v>
      </c>
      <c r="D92" s="372">
        <v>23983</v>
      </c>
      <c r="E92" s="250">
        <v>22971</v>
      </c>
    </row>
    <row r="93" spans="1:6">
      <c r="A93" s="14" t="s">
        <v>94</v>
      </c>
      <c r="B93" s="8" t="s">
        <v>120</v>
      </c>
      <c r="C93" s="374">
        <v>82467</v>
      </c>
      <c r="D93" s="374">
        <v>71118</v>
      </c>
      <c r="E93" s="252">
        <v>74729</v>
      </c>
    </row>
    <row r="94" spans="1:6" s="43" customFormat="1" ht="12" customHeight="1">
      <c r="A94" s="14" t="s">
        <v>95</v>
      </c>
      <c r="B94" s="11" t="s">
        <v>149</v>
      </c>
      <c r="C94" s="374">
        <v>16996</v>
      </c>
      <c r="D94" s="374">
        <v>11267</v>
      </c>
      <c r="E94" s="252">
        <v>7099</v>
      </c>
    </row>
    <row r="95" spans="1:6" ht="12" customHeight="1">
      <c r="A95" s="14" t="s">
        <v>106</v>
      </c>
      <c r="B95" s="19" t="s">
        <v>150</v>
      </c>
      <c r="C95" s="374">
        <f>C102+C107</f>
        <v>6209</v>
      </c>
      <c r="D95" s="374">
        <f>D96+D102+D107</f>
        <v>6634</v>
      </c>
      <c r="E95" s="252">
        <f>E102+E107+E96</f>
        <v>6044</v>
      </c>
    </row>
    <row r="96" spans="1:6" ht="12" customHeight="1">
      <c r="A96" s="14" t="s">
        <v>96</v>
      </c>
      <c r="B96" s="8" t="s">
        <v>413</v>
      </c>
      <c r="C96" s="374"/>
      <c r="D96" s="374">
        <v>1279</v>
      </c>
      <c r="E96" s="252"/>
    </row>
    <row r="97" spans="1:5" ht="12" customHeight="1">
      <c r="A97" s="14" t="s">
        <v>97</v>
      </c>
      <c r="B97" s="147" t="s">
        <v>412</v>
      </c>
      <c r="C97" s="374"/>
      <c r="D97" s="374"/>
      <c r="E97" s="252"/>
    </row>
    <row r="98" spans="1:5" ht="12" customHeight="1">
      <c r="A98" s="14" t="s">
        <v>107</v>
      </c>
      <c r="B98" s="147" t="s">
        <v>411</v>
      </c>
      <c r="C98" s="374"/>
      <c r="D98" s="374"/>
      <c r="E98" s="252"/>
    </row>
    <row r="99" spans="1:5" ht="12" customHeight="1">
      <c r="A99" s="14" t="s">
        <v>108</v>
      </c>
      <c r="B99" s="145" t="s">
        <v>320</v>
      </c>
      <c r="C99" s="374"/>
      <c r="D99" s="374"/>
      <c r="E99" s="252"/>
    </row>
    <row r="100" spans="1:5" ht="12" customHeight="1">
      <c r="A100" s="14" t="s">
        <v>109</v>
      </c>
      <c r="B100" s="146" t="s">
        <v>321</v>
      </c>
      <c r="C100" s="374"/>
      <c r="D100" s="374"/>
      <c r="E100" s="252"/>
    </row>
    <row r="101" spans="1:5" ht="12" customHeight="1">
      <c r="A101" s="14" t="s">
        <v>110</v>
      </c>
      <c r="B101" s="146" t="s">
        <v>322</v>
      </c>
      <c r="C101" s="374"/>
      <c r="D101" s="374"/>
      <c r="E101" s="252"/>
    </row>
    <row r="102" spans="1:5" ht="12" customHeight="1">
      <c r="A102" s="14" t="s">
        <v>112</v>
      </c>
      <c r="B102" s="145" t="s">
        <v>323</v>
      </c>
      <c r="C102" s="374">
        <v>3766</v>
      </c>
      <c r="D102" s="374">
        <v>2395</v>
      </c>
      <c r="E102" s="252">
        <v>2659</v>
      </c>
    </row>
    <row r="103" spans="1:5" ht="12" customHeight="1">
      <c r="A103" s="14" t="s">
        <v>151</v>
      </c>
      <c r="B103" s="145" t="s">
        <v>324</v>
      </c>
      <c r="C103" s="374"/>
      <c r="D103" s="374"/>
      <c r="E103" s="252"/>
    </row>
    <row r="104" spans="1:5" ht="12" customHeight="1">
      <c r="A104" s="14" t="s">
        <v>318</v>
      </c>
      <c r="B104" s="146" t="s">
        <v>325</v>
      </c>
      <c r="C104" s="374"/>
      <c r="D104" s="374"/>
      <c r="E104" s="252"/>
    </row>
    <row r="105" spans="1:5" ht="12" customHeight="1">
      <c r="A105" s="13" t="s">
        <v>319</v>
      </c>
      <c r="B105" s="147" t="s">
        <v>326</v>
      </c>
      <c r="C105" s="374"/>
      <c r="D105" s="374"/>
      <c r="E105" s="252"/>
    </row>
    <row r="106" spans="1:5" ht="12" customHeight="1">
      <c r="A106" s="14" t="s">
        <v>409</v>
      </c>
      <c r="B106" s="147" t="s">
        <v>327</v>
      </c>
      <c r="C106" s="374"/>
      <c r="D106" s="374"/>
      <c r="E106" s="252"/>
    </row>
    <row r="107" spans="1:5" ht="12" customHeight="1">
      <c r="A107" s="16" t="s">
        <v>410</v>
      </c>
      <c r="B107" s="147" t="s">
        <v>328</v>
      </c>
      <c r="C107" s="374">
        <v>2443</v>
      </c>
      <c r="D107" s="374">
        <v>2960</v>
      </c>
      <c r="E107" s="252">
        <v>3385</v>
      </c>
    </row>
    <row r="108" spans="1:5" ht="12" customHeight="1">
      <c r="A108" s="14" t="s">
        <v>414</v>
      </c>
      <c r="B108" s="11" t="s">
        <v>46</v>
      </c>
      <c r="C108" s="372"/>
      <c r="D108" s="372"/>
      <c r="E108" s="250">
        <f>E109</f>
        <v>10264</v>
      </c>
    </row>
    <row r="109" spans="1:5" ht="12" customHeight="1">
      <c r="A109" s="14" t="s">
        <v>415</v>
      </c>
      <c r="B109" s="8" t="s">
        <v>417</v>
      </c>
      <c r="C109" s="372"/>
      <c r="D109" s="372"/>
      <c r="E109" s="250">
        <v>10264</v>
      </c>
    </row>
    <row r="110" spans="1:5" ht="12" customHeight="1" thickBot="1">
      <c r="A110" s="18" t="s">
        <v>416</v>
      </c>
      <c r="B110" s="456" t="s">
        <v>418</v>
      </c>
      <c r="C110" s="470"/>
      <c r="D110" s="470"/>
      <c r="E110" s="464"/>
    </row>
    <row r="111" spans="1:5" ht="12" customHeight="1" thickBot="1">
      <c r="A111" s="453" t="s">
        <v>15</v>
      </c>
      <c r="B111" s="454" t="s">
        <v>329</v>
      </c>
      <c r="C111" s="471">
        <f>+C112+C114+C116</f>
        <v>8445</v>
      </c>
      <c r="D111" s="471">
        <f>+D112+D114+D116</f>
        <v>11440</v>
      </c>
      <c r="E111" s="465">
        <f>+E112+E114+E116</f>
        <v>6051</v>
      </c>
    </row>
    <row r="112" spans="1:5" ht="12" customHeight="1">
      <c r="A112" s="15" t="s">
        <v>98</v>
      </c>
      <c r="B112" s="8" t="s">
        <v>189</v>
      </c>
      <c r="C112" s="373">
        <v>7895</v>
      </c>
      <c r="D112" s="373">
        <v>5010</v>
      </c>
      <c r="E112" s="251">
        <v>3501</v>
      </c>
    </row>
    <row r="113" spans="1:5">
      <c r="A113" s="15" t="s">
        <v>99</v>
      </c>
      <c r="B113" s="12" t="s">
        <v>333</v>
      </c>
      <c r="C113" s="373"/>
      <c r="D113" s="373"/>
      <c r="E113" s="251"/>
    </row>
    <row r="114" spans="1:5" ht="12" customHeight="1">
      <c r="A114" s="15" t="s">
        <v>100</v>
      </c>
      <c r="B114" s="12" t="s">
        <v>152</v>
      </c>
      <c r="C114" s="372"/>
      <c r="D114" s="372">
        <v>2880</v>
      </c>
      <c r="E114" s="250">
        <v>2500</v>
      </c>
    </row>
    <row r="115" spans="1:5" ht="12" customHeight="1">
      <c r="A115" s="15" t="s">
        <v>101</v>
      </c>
      <c r="B115" s="12" t="s">
        <v>334</v>
      </c>
      <c r="C115" s="372"/>
      <c r="D115" s="372"/>
      <c r="E115" s="250"/>
    </row>
    <row r="116" spans="1:5" ht="12" customHeight="1">
      <c r="A116" s="15" t="s">
        <v>102</v>
      </c>
      <c r="B116" s="264" t="s">
        <v>192</v>
      </c>
      <c r="C116" s="372">
        <f>C119+C120</f>
        <v>550</v>
      </c>
      <c r="D116" s="372">
        <f>D119+D120+D118</f>
        <v>3550</v>
      </c>
      <c r="E116" s="250">
        <f>E120</f>
        <v>50</v>
      </c>
    </row>
    <row r="117" spans="1:5" ht="12" customHeight="1">
      <c r="A117" s="15" t="s">
        <v>111</v>
      </c>
      <c r="B117" s="263" t="s">
        <v>396</v>
      </c>
      <c r="C117" s="372"/>
      <c r="D117" s="372"/>
      <c r="E117" s="250"/>
    </row>
    <row r="118" spans="1:5" ht="12" customHeight="1">
      <c r="A118" s="15" t="s">
        <v>113</v>
      </c>
      <c r="B118" s="387" t="s">
        <v>339</v>
      </c>
      <c r="C118" s="372"/>
      <c r="D118" s="372">
        <v>3000</v>
      </c>
      <c r="E118" s="250"/>
    </row>
    <row r="119" spans="1:5" ht="12" customHeight="1">
      <c r="A119" s="15" t="s">
        <v>153</v>
      </c>
      <c r="B119" s="146" t="s">
        <v>322</v>
      </c>
      <c r="C119" s="372">
        <v>500</v>
      </c>
      <c r="D119" s="372">
        <v>500</v>
      </c>
      <c r="E119" s="250"/>
    </row>
    <row r="120" spans="1:5" ht="12" customHeight="1">
      <c r="A120" s="15" t="s">
        <v>154</v>
      </c>
      <c r="B120" s="146" t="s">
        <v>338</v>
      </c>
      <c r="C120" s="372">
        <v>50</v>
      </c>
      <c r="D120" s="372">
        <v>50</v>
      </c>
      <c r="E120" s="250">
        <v>50</v>
      </c>
    </row>
    <row r="121" spans="1:5" ht="12" customHeight="1">
      <c r="A121" s="15" t="s">
        <v>155</v>
      </c>
      <c r="B121" s="146" t="s">
        <v>337</v>
      </c>
      <c r="C121" s="372"/>
      <c r="D121" s="372"/>
      <c r="E121" s="250"/>
    </row>
    <row r="122" spans="1:5" ht="12" customHeight="1">
      <c r="A122" s="15" t="s">
        <v>330</v>
      </c>
      <c r="B122" s="146" t="s">
        <v>325</v>
      </c>
      <c r="C122" s="372"/>
      <c r="D122" s="372"/>
      <c r="E122" s="250"/>
    </row>
    <row r="123" spans="1:5" ht="12" customHeight="1">
      <c r="A123" s="15" t="s">
        <v>331</v>
      </c>
      <c r="B123" s="146" t="s">
        <v>336</v>
      </c>
      <c r="C123" s="372"/>
      <c r="D123" s="372"/>
      <c r="E123" s="250"/>
    </row>
    <row r="124" spans="1:5" ht="12" customHeight="1" thickBot="1">
      <c r="A124" s="13" t="s">
        <v>332</v>
      </c>
      <c r="B124" s="146" t="s">
        <v>335</v>
      </c>
      <c r="C124" s="374"/>
      <c r="D124" s="374"/>
      <c r="E124" s="252"/>
    </row>
    <row r="125" spans="1:5" ht="12" customHeight="1" thickBot="1">
      <c r="A125" s="20" t="s">
        <v>16</v>
      </c>
      <c r="B125" s="128" t="s">
        <v>419</v>
      </c>
      <c r="C125" s="371">
        <f>+C90+C111</f>
        <v>208185</v>
      </c>
      <c r="D125" s="371">
        <f>+D90+D111</f>
        <v>227198</v>
      </c>
      <c r="E125" s="249">
        <f>+E90+E111</f>
        <v>221478</v>
      </c>
    </row>
    <row r="126" spans="1:5" ht="12" customHeight="1" thickBot="1">
      <c r="A126" s="20" t="s">
        <v>17</v>
      </c>
      <c r="B126" s="128" t="s">
        <v>420</v>
      </c>
      <c r="C126" s="371">
        <f>+C127+C128+C129</f>
        <v>0</v>
      </c>
      <c r="D126" s="371">
        <f>+D127+D128+D129</f>
        <v>0</v>
      </c>
      <c r="E126" s="249">
        <f>+E127+E128+E129</f>
        <v>0</v>
      </c>
    </row>
    <row r="127" spans="1:5" ht="12" customHeight="1">
      <c r="A127" s="15" t="s">
        <v>230</v>
      </c>
      <c r="B127" s="12" t="s">
        <v>427</v>
      </c>
      <c r="C127" s="372"/>
      <c r="D127" s="372"/>
      <c r="E127" s="250"/>
    </row>
    <row r="128" spans="1:5" ht="12" customHeight="1">
      <c r="A128" s="15" t="s">
        <v>233</v>
      </c>
      <c r="B128" s="12" t="s">
        <v>428</v>
      </c>
      <c r="C128" s="372"/>
      <c r="D128" s="372"/>
      <c r="E128" s="250"/>
    </row>
    <row r="129" spans="1:5" ht="12" customHeight="1" thickBot="1">
      <c r="A129" s="13" t="s">
        <v>234</v>
      </c>
      <c r="B129" s="12" t="s">
        <v>429</v>
      </c>
      <c r="C129" s="372"/>
      <c r="D129" s="372"/>
      <c r="E129" s="250"/>
    </row>
    <row r="130" spans="1:5" ht="12" customHeight="1" thickBot="1">
      <c r="A130" s="20" t="s">
        <v>18</v>
      </c>
      <c r="B130" s="128" t="s">
        <v>421</v>
      </c>
      <c r="C130" s="371">
        <f>SUM(C131:C136)</f>
        <v>0</v>
      </c>
      <c r="D130" s="371">
        <f>SUM(D131:D136)</f>
        <v>0</v>
      </c>
      <c r="E130" s="249">
        <f>SUM(E131:E136)</f>
        <v>0</v>
      </c>
    </row>
    <row r="131" spans="1:5" ht="12" customHeight="1">
      <c r="A131" s="15" t="s">
        <v>85</v>
      </c>
      <c r="B131" s="9" t="s">
        <v>430</v>
      </c>
      <c r="C131" s="372"/>
      <c r="D131" s="372"/>
      <c r="E131" s="250"/>
    </row>
    <row r="132" spans="1:5" ht="12" customHeight="1">
      <c r="A132" s="15" t="s">
        <v>86</v>
      </c>
      <c r="B132" s="9" t="s">
        <v>422</v>
      </c>
      <c r="C132" s="372"/>
      <c r="D132" s="372"/>
      <c r="E132" s="250"/>
    </row>
    <row r="133" spans="1:5" ht="12" customHeight="1">
      <c r="A133" s="15" t="s">
        <v>87</v>
      </c>
      <c r="B133" s="9" t="s">
        <v>423</v>
      </c>
      <c r="C133" s="372"/>
      <c r="D133" s="372"/>
      <c r="E133" s="250"/>
    </row>
    <row r="134" spans="1:5" ht="12" customHeight="1">
      <c r="A134" s="15" t="s">
        <v>140</v>
      </c>
      <c r="B134" s="9" t="s">
        <v>424</v>
      </c>
      <c r="C134" s="372"/>
      <c r="D134" s="372"/>
      <c r="E134" s="250"/>
    </row>
    <row r="135" spans="1:5" ht="12" customHeight="1">
      <c r="A135" s="15" t="s">
        <v>141</v>
      </c>
      <c r="B135" s="9" t="s">
        <v>425</v>
      </c>
      <c r="C135" s="372"/>
      <c r="D135" s="372"/>
      <c r="E135" s="250"/>
    </row>
    <row r="136" spans="1:5" ht="12" customHeight="1" thickBot="1">
      <c r="A136" s="13" t="s">
        <v>142</v>
      </c>
      <c r="B136" s="9" t="s">
        <v>426</v>
      </c>
      <c r="C136" s="372"/>
      <c r="D136" s="372"/>
      <c r="E136" s="250"/>
    </row>
    <row r="137" spans="1:5" ht="12" customHeight="1" thickBot="1">
      <c r="A137" s="20" t="s">
        <v>19</v>
      </c>
      <c r="B137" s="128" t="s">
        <v>434</v>
      </c>
      <c r="C137" s="378">
        <f>+C138+C139+C140+C141</f>
        <v>0</v>
      </c>
      <c r="D137" s="378">
        <f>+D138+D139+D140+D141</f>
        <v>0</v>
      </c>
      <c r="E137" s="422">
        <f>+E138+E139+E140+E141</f>
        <v>0</v>
      </c>
    </row>
    <row r="138" spans="1:5" ht="12" customHeight="1">
      <c r="A138" s="15" t="s">
        <v>88</v>
      </c>
      <c r="B138" s="9" t="s">
        <v>340</v>
      </c>
      <c r="C138" s="372"/>
      <c r="D138" s="372"/>
      <c r="E138" s="250"/>
    </row>
    <row r="139" spans="1:5" ht="12" customHeight="1">
      <c r="A139" s="15" t="s">
        <v>89</v>
      </c>
      <c r="B139" s="9" t="s">
        <v>341</v>
      </c>
      <c r="C139" s="372"/>
      <c r="D139" s="372"/>
      <c r="E139" s="250"/>
    </row>
    <row r="140" spans="1:5" ht="12" customHeight="1">
      <c r="A140" s="15" t="s">
        <v>254</v>
      </c>
      <c r="B140" s="9" t="s">
        <v>435</v>
      </c>
      <c r="C140" s="372"/>
      <c r="D140" s="372"/>
      <c r="E140" s="250"/>
    </row>
    <row r="141" spans="1:5" ht="12" customHeight="1" thickBot="1">
      <c r="A141" s="13" t="s">
        <v>255</v>
      </c>
      <c r="B141" s="7" t="s">
        <v>360</v>
      </c>
      <c r="C141" s="372"/>
      <c r="D141" s="372"/>
      <c r="E141" s="250"/>
    </row>
    <row r="142" spans="1:5" ht="12" customHeight="1" thickBot="1">
      <c r="A142" s="20" t="s">
        <v>20</v>
      </c>
      <c r="B142" s="128" t="s">
        <v>436</v>
      </c>
      <c r="C142" s="472">
        <f>SUM(C143:C147)</f>
        <v>0</v>
      </c>
      <c r="D142" s="472">
        <f>SUM(D143:D147)</f>
        <v>0</v>
      </c>
      <c r="E142" s="466">
        <f>SUM(E143:E147)</f>
        <v>0</v>
      </c>
    </row>
    <row r="143" spans="1:5" ht="12" customHeight="1">
      <c r="A143" s="15" t="s">
        <v>90</v>
      </c>
      <c r="B143" s="9" t="s">
        <v>431</v>
      </c>
      <c r="C143" s="372"/>
      <c r="D143" s="372"/>
      <c r="E143" s="250"/>
    </row>
    <row r="144" spans="1:5" ht="12" customHeight="1">
      <c r="A144" s="15" t="s">
        <v>91</v>
      </c>
      <c r="B144" s="9" t="s">
        <v>438</v>
      </c>
      <c r="C144" s="372"/>
      <c r="D144" s="372"/>
      <c r="E144" s="250"/>
    </row>
    <row r="145" spans="1:6" ht="12" customHeight="1">
      <c r="A145" s="15" t="s">
        <v>266</v>
      </c>
      <c r="B145" s="9" t="s">
        <v>433</v>
      </c>
      <c r="C145" s="372"/>
      <c r="D145" s="372"/>
      <c r="E145" s="250"/>
    </row>
    <row r="146" spans="1:6" ht="12" customHeight="1">
      <c r="A146" s="15" t="s">
        <v>267</v>
      </c>
      <c r="B146" s="9" t="s">
        <v>439</v>
      </c>
      <c r="C146" s="372"/>
      <c r="D146" s="372"/>
      <c r="E146" s="250"/>
    </row>
    <row r="147" spans="1:6" ht="12" customHeight="1" thickBot="1">
      <c r="A147" s="15" t="s">
        <v>437</v>
      </c>
      <c r="B147" s="9" t="s">
        <v>440</v>
      </c>
      <c r="C147" s="372"/>
      <c r="D147" s="372"/>
      <c r="E147" s="250"/>
    </row>
    <row r="148" spans="1:6" ht="12" customHeight="1" thickBot="1">
      <c r="A148" s="20" t="s">
        <v>21</v>
      </c>
      <c r="B148" s="128" t="s">
        <v>441</v>
      </c>
      <c r="C148" s="473"/>
      <c r="D148" s="473"/>
      <c r="E148" s="467"/>
    </row>
    <row r="149" spans="1:6" ht="12" customHeight="1" thickBot="1">
      <c r="A149" s="20" t="s">
        <v>22</v>
      </c>
      <c r="B149" s="128" t="s">
        <v>442</v>
      </c>
      <c r="C149" s="473"/>
      <c r="D149" s="473"/>
      <c r="E149" s="467"/>
    </row>
    <row r="150" spans="1:6" ht="15" customHeight="1" thickBot="1">
      <c r="A150" s="20" t="s">
        <v>23</v>
      </c>
      <c r="B150" s="128" t="s">
        <v>444</v>
      </c>
      <c r="C150" s="474">
        <f>+C126+C130+C137+C142+C148+C149</f>
        <v>0</v>
      </c>
      <c r="D150" s="474">
        <f>+D126+D130+D137+D142+D148+D149</f>
        <v>0</v>
      </c>
      <c r="E150" s="468">
        <f>+E126+E130+E137+E142+E148+E149</f>
        <v>0</v>
      </c>
      <c r="F150" s="129"/>
    </row>
    <row r="151" spans="1:6" s="1" customFormat="1" ht="12.95" customHeight="1" thickBot="1">
      <c r="A151" s="265" t="s">
        <v>24</v>
      </c>
      <c r="B151" s="353" t="s">
        <v>443</v>
      </c>
      <c r="C151" s="474">
        <f>+C125+C150</f>
        <v>208185</v>
      </c>
      <c r="D151" s="474">
        <f>+D125+D150</f>
        <v>227198</v>
      </c>
      <c r="E151" s="468">
        <f>+E125+E150</f>
        <v>221478</v>
      </c>
    </row>
    <row r="152" spans="1:6">
      <c r="C152" s="356"/>
    </row>
    <row r="153" spans="1:6">
      <c r="C153" s="356"/>
    </row>
    <row r="154" spans="1:6">
      <c r="C154" s="356"/>
    </row>
    <row r="155" spans="1:6" ht="16.5" customHeight="1">
      <c r="C155" s="356"/>
    </row>
    <row r="156" spans="1:6">
      <c r="C156" s="356"/>
    </row>
    <row r="157" spans="1:6">
      <c r="C157" s="356"/>
    </row>
    <row r="158" spans="1:6">
      <c r="C158" s="356"/>
    </row>
    <row r="159" spans="1:6">
      <c r="C159" s="356"/>
    </row>
    <row r="160" spans="1:6">
      <c r="C160" s="356"/>
    </row>
    <row r="161" spans="3:3">
      <c r="C161" s="356"/>
    </row>
    <row r="162" spans="3:3">
      <c r="C162" s="356"/>
    </row>
    <row r="163" spans="3:3">
      <c r="C163" s="356"/>
    </row>
    <row r="164" spans="3:3">
      <c r="C164" s="356"/>
    </row>
  </sheetData>
  <mergeCells count="4">
    <mergeCell ref="A1:E1"/>
    <mergeCell ref="A86:E86"/>
    <mergeCell ref="A87:B87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Murakeresztúr Község Önkormányzat
2015. ÉVI KÖLTSÉGVETÉSÉNEK MÉRLEGE&amp;R&amp;"Times New Roman CE,Félkövér dőlt"&amp;11 1. számú tájékoztató tábla</oddHeader>
  </headerFooter>
  <rowBreaks count="1" manualBreakCount="1">
    <brk id="85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B16" sqref="B16"/>
    </sheetView>
  </sheetViews>
  <sheetFormatPr defaultRowHeight="12.75"/>
  <cols>
    <col min="1" max="1" width="5.83203125" style="88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507" t="s">
        <v>4</v>
      </c>
      <c r="C1" s="507"/>
      <c r="D1" s="507"/>
    </row>
    <row r="2" spans="1:4" s="76" customFormat="1" ht="16.5" thickBot="1">
      <c r="A2" s="75"/>
      <c r="B2" s="345"/>
      <c r="D2" s="47" t="s">
        <v>58</v>
      </c>
    </row>
    <row r="3" spans="1:4" s="78" customFormat="1" ht="48" customHeight="1" thickBot="1">
      <c r="A3" s="77" t="s">
        <v>12</v>
      </c>
      <c r="B3" s="186" t="s">
        <v>13</v>
      </c>
      <c r="C3" s="186" t="s">
        <v>67</v>
      </c>
      <c r="D3" s="187" t="s">
        <v>68</v>
      </c>
    </row>
    <row r="4" spans="1:4" s="78" customFormat="1" ht="14.1" customHeight="1" thickBot="1">
      <c r="A4" s="38" t="s">
        <v>464</v>
      </c>
      <c r="B4" s="189" t="s">
        <v>465</v>
      </c>
      <c r="C4" s="189" t="s">
        <v>466</v>
      </c>
      <c r="D4" s="190" t="s">
        <v>468</v>
      </c>
    </row>
    <row r="5" spans="1:4" ht="23.25" customHeight="1">
      <c r="A5" s="136" t="s">
        <v>14</v>
      </c>
      <c r="B5" s="486" t="s">
        <v>568</v>
      </c>
      <c r="C5" s="487">
        <v>8861</v>
      </c>
      <c r="D5" s="79">
        <v>99</v>
      </c>
    </row>
    <row r="6" spans="1:4" ht="22.5" customHeight="1">
      <c r="A6" s="80" t="s">
        <v>15</v>
      </c>
      <c r="B6" s="191" t="s">
        <v>133</v>
      </c>
      <c r="C6" s="135">
        <v>5878</v>
      </c>
      <c r="D6" s="82">
        <v>678</v>
      </c>
    </row>
    <row r="7" spans="1:4" ht="18" customHeight="1">
      <c r="A7" s="80" t="s">
        <v>16</v>
      </c>
      <c r="B7" s="488" t="s">
        <v>569</v>
      </c>
      <c r="C7" s="135">
        <v>5878</v>
      </c>
      <c r="D7" s="82">
        <v>678</v>
      </c>
    </row>
    <row r="8" spans="1:4" ht="18" customHeight="1">
      <c r="A8" s="80" t="s">
        <v>17</v>
      </c>
      <c r="B8" s="191"/>
      <c r="C8" s="135"/>
      <c r="D8" s="82"/>
    </row>
    <row r="9" spans="1:4" ht="18" customHeight="1">
      <c r="A9" s="80" t="s">
        <v>18</v>
      </c>
      <c r="B9" s="191"/>
      <c r="C9" s="135"/>
      <c r="D9" s="82"/>
    </row>
    <row r="10" spans="1:4" ht="18" customHeight="1">
      <c r="A10" s="80" t="s">
        <v>19</v>
      </c>
      <c r="B10" s="191"/>
      <c r="C10" s="135"/>
      <c r="D10" s="82"/>
    </row>
    <row r="11" spans="1:4" ht="18" customHeight="1">
      <c r="A11" s="80" t="s">
        <v>20</v>
      </c>
      <c r="B11" s="192"/>
      <c r="C11" s="135"/>
      <c r="D11" s="82"/>
    </row>
    <row r="12" spans="1:4" ht="18" customHeight="1">
      <c r="A12" s="80" t="s">
        <v>22</v>
      </c>
      <c r="B12" s="192"/>
      <c r="C12" s="135"/>
      <c r="D12" s="82"/>
    </row>
    <row r="13" spans="1:4" ht="18" customHeight="1">
      <c r="A13" s="80" t="s">
        <v>23</v>
      </c>
      <c r="B13" s="192"/>
      <c r="C13" s="135"/>
      <c r="D13" s="82"/>
    </row>
    <row r="14" spans="1:4" ht="18" customHeight="1">
      <c r="A14" s="80" t="s">
        <v>24</v>
      </c>
      <c r="B14" s="192"/>
      <c r="C14" s="135"/>
      <c r="D14" s="82"/>
    </row>
    <row r="15" spans="1:4" ht="22.5" customHeight="1">
      <c r="A15" s="80" t="s">
        <v>25</v>
      </c>
      <c r="B15" s="192"/>
      <c r="C15" s="135"/>
      <c r="D15" s="82"/>
    </row>
    <row r="16" spans="1:4" ht="18" customHeight="1">
      <c r="A16" s="80" t="s">
        <v>26</v>
      </c>
      <c r="B16" s="191"/>
      <c r="C16" s="135"/>
      <c r="D16" s="82"/>
    </row>
    <row r="17" spans="1:4" ht="18" customHeight="1">
      <c r="A17" s="80" t="s">
        <v>27</v>
      </c>
      <c r="B17" s="191"/>
      <c r="C17" s="135"/>
      <c r="D17" s="82"/>
    </row>
    <row r="18" spans="1:4" ht="18" customHeight="1">
      <c r="A18" s="80" t="s">
        <v>28</v>
      </c>
      <c r="B18" s="191"/>
      <c r="C18" s="135"/>
      <c r="D18" s="82"/>
    </row>
    <row r="19" spans="1:4" ht="18" customHeight="1">
      <c r="A19" s="80" t="s">
        <v>29</v>
      </c>
      <c r="B19" s="191"/>
      <c r="C19" s="135"/>
      <c r="D19" s="82"/>
    </row>
    <row r="20" spans="1:4" ht="18" customHeight="1">
      <c r="A20" s="80" t="s">
        <v>30</v>
      </c>
      <c r="B20" s="191"/>
      <c r="C20" s="135"/>
      <c r="D20" s="82"/>
    </row>
    <row r="21" spans="1:4" ht="18" customHeight="1">
      <c r="A21" s="80" t="s">
        <v>31</v>
      </c>
      <c r="B21" s="127"/>
      <c r="C21" s="81"/>
      <c r="D21" s="82"/>
    </row>
    <row r="22" spans="1:4" ht="18" customHeight="1">
      <c r="A22" s="80" t="s">
        <v>32</v>
      </c>
      <c r="B22" s="83"/>
      <c r="C22" s="81"/>
      <c r="D22" s="82"/>
    </row>
    <row r="23" spans="1:4" ht="18" customHeight="1">
      <c r="A23" s="80" t="s">
        <v>33</v>
      </c>
      <c r="B23" s="83"/>
      <c r="C23" s="81"/>
      <c r="D23" s="82"/>
    </row>
    <row r="24" spans="1:4" ht="18" customHeight="1">
      <c r="A24" s="80" t="s">
        <v>34</v>
      </c>
      <c r="B24" s="83"/>
      <c r="C24" s="81"/>
      <c r="D24" s="82"/>
    </row>
    <row r="25" spans="1:4" ht="18" customHeight="1">
      <c r="A25" s="80" t="s">
        <v>35</v>
      </c>
      <c r="B25" s="83"/>
      <c r="C25" s="81"/>
      <c r="D25" s="82"/>
    </row>
    <row r="26" spans="1:4" ht="18" customHeight="1">
      <c r="A26" s="80" t="s">
        <v>36</v>
      </c>
      <c r="B26" s="83"/>
      <c r="C26" s="81"/>
      <c r="D26" s="82"/>
    </row>
    <row r="27" spans="1:4" ht="18" customHeight="1">
      <c r="A27" s="80" t="s">
        <v>37</v>
      </c>
      <c r="B27" s="83"/>
      <c r="C27" s="81"/>
      <c r="D27" s="82"/>
    </row>
    <row r="28" spans="1:4" ht="18" customHeight="1">
      <c r="A28" s="80" t="s">
        <v>38</v>
      </c>
      <c r="B28" s="83"/>
      <c r="C28" s="81"/>
      <c r="D28" s="82"/>
    </row>
    <row r="29" spans="1:4" ht="18" customHeight="1" thickBot="1">
      <c r="A29" s="137" t="s">
        <v>39</v>
      </c>
      <c r="B29" s="84"/>
      <c r="C29" s="85"/>
      <c r="D29" s="86"/>
    </row>
    <row r="30" spans="1:4" ht="18" customHeight="1" thickBot="1">
      <c r="A30" s="39" t="s">
        <v>40</v>
      </c>
      <c r="B30" s="196" t="s">
        <v>48</v>
      </c>
      <c r="C30" s="197">
        <f>+C5+C6+C7+C8+C9+C16+C17+C18+C19+C20+C21+C22+C23+C24+C25+C26+C27+C28+C29</f>
        <v>20617</v>
      </c>
      <c r="D30" s="198">
        <f>+D5+D6+D7+D8+D9+D16+D17+D18+D19+D20+D21+D22+D23+D24+D25+D26+D27+D28+D29</f>
        <v>1455</v>
      </c>
    </row>
    <row r="31" spans="1:4" ht="8.25" customHeight="1">
      <c r="A31" s="87"/>
      <c r="B31" s="506"/>
      <c r="C31" s="506"/>
      <c r="D31" s="506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dőlt"2.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opLeftCell="A4" zoomScaleNormal="100" workbookViewId="0">
      <selection activeCell="H21" sqref="H21"/>
    </sheetView>
  </sheetViews>
  <sheetFormatPr defaultRowHeight="15.75"/>
  <cols>
    <col min="1" max="1" width="4.83203125" style="100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0" customWidth="1"/>
    <col min="16" max="16384" width="9.33203125" style="118"/>
  </cols>
  <sheetData>
    <row r="1" spans="1:15" ht="31.5" customHeight="1">
      <c r="A1" s="511" t="str">
        <f ca="1">+CONCATENATE("Előirányzat-felhasználási terv",CHAR(10),LEFT(ÖSSZEFÜGGÉSEK!A5,4),". évre")</f>
        <v>Előirányzat-felhasználási terv
2015. évre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ht="16.5" thickBot="1">
      <c r="O2" s="4" t="s">
        <v>50</v>
      </c>
    </row>
    <row r="3" spans="1:15" s="100" customFormat="1" ht="26.1" customHeight="1" thickBot="1">
      <c r="A3" s="97" t="s">
        <v>12</v>
      </c>
      <c r="B3" s="98" t="s">
        <v>59</v>
      </c>
      <c r="C3" s="98" t="s">
        <v>69</v>
      </c>
      <c r="D3" s="98" t="s">
        <v>70</v>
      </c>
      <c r="E3" s="98" t="s">
        <v>71</v>
      </c>
      <c r="F3" s="98" t="s">
        <v>72</v>
      </c>
      <c r="G3" s="98" t="s">
        <v>73</v>
      </c>
      <c r="H3" s="98" t="s">
        <v>74</v>
      </c>
      <c r="I3" s="98" t="s">
        <v>75</v>
      </c>
      <c r="J3" s="98" t="s">
        <v>76</v>
      </c>
      <c r="K3" s="98" t="s">
        <v>77</v>
      </c>
      <c r="L3" s="98" t="s">
        <v>78</v>
      </c>
      <c r="M3" s="98" t="s">
        <v>79</v>
      </c>
      <c r="N3" s="98" t="s">
        <v>80</v>
      </c>
      <c r="O3" s="99" t="s">
        <v>48</v>
      </c>
    </row>
    <row r="4" spans="1:15" s="102" customFormat="1" ht="15" customHeight="1" thickBot="1">
      <c r="A4" s="101" t="s">
        <v>14</v>
      </c>
      <c r="B4" s="508" t="s">
        <v>53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10"/>
    </row>
    <row r="5" spans="1:15" s="102" customFormat="1" ht="22.5">
      <c r="A5" s="103" t="s">
        <v>15</v>
      </c>
      <c r="B5" s="450" t="s">
        <v>343</v>
      </c>
      <c r="C5" s="104">
        <v>9343</v>
      </c>
      <c r="D5" s="104">
        <v>9343</v>
      </c>
      <c r="E5" s="104">
        <v>9343</v>
      </c>
      <c r="F5" s="104">
        <v>9343</v>
      </c>
      <c r="G5" s="104">
        <v>9343</v>
      </c>
      <c r="H5" s="104">
        <v>9343</v>
      </c>
      <c r="I5" s="104">
        <v>9343</v>
      </c>
      <c r="J5" s="104">
        <v>9343</v>
      </c>
      <c r="K5" s="104">
        <v>9343</v>
      </c>
      <c r="L5" s="104">
        <v>9343</v>
      </c>
      <c r="M5" s="104">
        <v>9343</v>
      </c>
      <c r="N5" s="104">
        <v>9340</v>
      </c>
      <c r="O5" s="105">
        <f t="shared" ref="O5:O25" si="0">SUM(C5:N5)</f>
        <v>112113</v>
      </c>
    </row>
    <row r="6" spans="1:15" s="109" customFormat="1" ht="22.5">
      <c r="A6" s="106" t="s">
        <v>16</v>
      </c>
      <c r="B6" s="257" t="s">
        <v>387</v>
      </c>
      <c r="C6" s="107">
        <v>1690</v>
      </c>
      <c r="D6" s="107">
        <v>1955</v>
      </c>
      <c r="E6" s="107">
        <v>1690</v>
      </c>
      <c r="F6" s="107">
        <v>1695</v>
      </c>
      <c r="G6" s="107">
        <v>1690</v>
      </c>
      <c r="H6" s="107">
        <v>1695</v>
      </c>
      <c r="I6" s="107">
        <v>1695</v>
      </c>
      <c r="J6" s="107">
        <v>1694</v>
      </c>
      <c r="K6" s="107">
        <v>1690</v>
      </c>
      <c r="L6" s="107">
        <v>1695</v>
      </c>
      <c r="M6" s="107">
        <v>1693</v>
      </c>
      <c r="N6" s="107">
        <v>1690</v>
      </c>
      <c r="O6" s="108">
        <f t="shared" si="0"/>
        <v>20572</v>
      </c>
    </row>
    <row r="7" spans="1:15" s="109" customFormat="1" ht="22.5">
      <c r="A7" s="106" t="s">
        <v>17</v>
      </c>
      <c r="B7" s="256" t="s">
        <v>388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>
        <f t="shared" si="0"/>
        <v>0</v>
      </c>
    </row>
    <row r="8" spans="1:15" s="109" customFormat="1" ht="14.1" customHeight="1">
      <c r="A8" s="106" t="s">
        <v>18</v>
      </c>
      <c r="B8" s="255" t="s">
        <v>139</v>
      </c>
      <c r="C8" s="107">
        <v>125</v>
      </c>
      <c r="D8" s="107">
        <v>350</v>
      </c>
      <c r="E8" s="107">
        <v>15200</v>
      </c>
      <c r="F8" s="107">
        <v>1050</v>
      </c>
      <c r="G8" s="107">
        <v>550</v>
      </c>
      <c r="H8" s="107">
        <v>100</v>
      </c>
      <c r="I8" s="107">
        <v>50</v>
      </c>
      <c r="J8" s="107">
        <v>50</v>
      </c>
      <c r="K8" s="107">
        <v>14500</v>
      </c>
      <c r="L8" s="107">
        <v>2300</v>
      </c>
      <c r="M8" s="107">
        <v>1100</v>
      </c>
      <c r="N8" s="107">
        <v>1245</v>
      </c>
      <c r="O8" s="108">
        <f t="shared" si="0"/>
        <v>36620</v>
      </c>
    </row>
    <row r="9" spans="1:15" s="109" customFormat="1" ht="14.1" customHeight="1">
      <c r="A9" s="106" t="s">
        <v>19</v>
      </c>
      <c r="B9" s="255" t="s">
        <v>389</v>
      </c>
      <c r="C9" s="107">
        <v>1650</v>
      </c>
      <c r="D9" s="107">
        <v>2450</v>
      </c>
      <c r="E9" s="107">
        <v>4500</v>
      </c>
      <c r="F9" s="107">
        <v>2950</v>
      </c>
      <c r="G9" s="107">
        <v>3500</v>
      </c>
      <c r="H9" s="107">
        <v>1900</v>
      </c>
      <c r="I9" s="107">
        <v>700</v>
      </c>
      <c r="J9" s="107">
        <v>800</v>
      </c>
      <c r="K9" s="107">
        <v>2850</v>
      </c>
      <c r="L9" s="107">
        <v>3200</v>
      </c>
      <c r="M9" s="107">
        <v>3500</v>
      </c>
      <c r="N9" s="107">
        <v>4214</v>
      </c>
      <c r="O9" s="108">
        <f t="shared" si="0"/>
        <v>32214</v>
      </c>
    </row>
    <row r="10" spans="1:15" s="109" customFormat="1" ht="14.1" customHeight="1">
      <c r="A10" s="106" t="s">
        <v>20</v>
      </c>
      <c r="B10" s="255" t="s">
        <v>5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>
        <f t="shared" si="0"/>
        <v>0</v>
      </c>
    </row>
    <row r="11" spans="1:15" s="109" customFormat="1" ht="14.1" customHeight="1">
      <c r="A11" s="106" t="s">
        <v>21</v>
      </c>
      <c r="B11" s="255" t="s">
        <v>345</v>
      </c>
      <c r="C11" s="107">
        <v>102</v>
      </c>
      <c r="D11" s="107">
        <v>205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>
        <v>85</v>
      </c>
      <c r="N11" s="107">
        <v>85</v>
      </c>
      <c r="O11" s="108">
        <f t="shared" si="0"/>
        <v>1157</v>
      </c>
    </row>
    <row r="12" spans="1:15" s="109" customFormat="1" ht="22.5">
      <c r="A12" s="106" t="s">
        <v>22</v>
      </c>
      <c r="B12" s="257" t="s">
        <v>377</v>
      </c>
      <c r="C12" s="107">
        <v>33</v>
      </c>
      <c r="D12" s="107">
        <v>32</v>
      </c>
      <c r="E12" s="107">
        <v>31</v>
      </c>
      <c r="F12" s="107">
        <v>32</v>
      </c>
      <c r="G12" s="107">
        <v>32</v>
      </c>
      <c r="H12" s="107">
        <v>32</v>
      </c>
      <c r="I12" s="107">
        <v>32</v>
      </c>
      <c r="J12" s="107">
        <v>32</v>
      </c>
      <c r="K12" s="107">
        <v>32</v>
      </c>
      <c r="L12" s="107">
        <v>32</v>
      </c>
      <c r="M12" s="107">
        <v>33</v>
      </c>
      <c r="N12" s="107">
        <v>45</v>
      </c>
      <c r="O12" s="108">
        <f t="shared" si="0"/>
        <v>398</v>
      </c>
    </row>
    <row r="13" spans="1:15" s="109" customFormat="1" ht="14.1" customHeight="1" thickBot="1">
      <c r="A13" s="106" t="s">
        <v>23</v>
      </c>
      <c r="B13" s="255" t="s">
        <v>6</v>
      </c>
      <c r="C13" s="107">
        <v>5000</v>
      </c>
      <c r="D13" s="107">
        <v>5000</v>
      </c>
      <c r="E13" s="107">
        <v>5000</v>
      </c>
      <c r="F13" s="107">
        <v>3404</v>
      </c>
      <c r="G13" s="107"/>
      <c r="H13" s="107"/>
      <c r="I13" s="107"/>
      <c r="J13" s="107"/>
      <c r="K13" s="107"/>
      <c r="L13" s="107"/>
      <c r="M13" s="107"/>
      <c r="N13" s="107"/>
      <c r="O13" s="108">
        <f t="shared" si="0"/>
        <v>18404</v>
      </c>
    </row>
    <row r="14" spans="1:15" s="102" customFormat="1" ht="15.95" customHeight="1" thickBot="1">
      <c r="A14" s="101" t="s">
        <v>24</v>
      </c>
      <c r="B14" s="40" t="s">
        <v>103</v>
      </c>
      <c r="C14" s="112">
        <f t="shared" ref="C14:N14" si="1">SUM(C5:C13)</f>
        <v>17943</v>
      </c>
      <c r="D14" s="112">
        <f t="shared" si="1"/>
        <v>19335</v>
      </c>
      <c r="E14" s="112">
        <f t="shared" si="1"/>
        <v>35849</v>
      </c>
      <c r="F14" s="112">
        <f t="shared" si="1"/>
        <v>18559</v>
      </c>
      <c r="G14" s="112">
        <f t="shared" si="1"/>
        <v>15200</v>
      </c>
      <c r="H14" s="112">
        <f t="shared" si="1"/>
        <v>13155</v>
      </c>
      <c r="I14" s="112">
        <f t="shared" si="1"/>
        <v>11905</v>
      </c>
      <c r="J14" s="112">
        <f t="shared" si="1"/>
        <v>12004</v>
      </c>
      <c r="K14" s="112">
        <f t="shared" si="1"/>
        <v>28500</v>
      </c>
      <c r="L14" s="112">
        <f t="shared" si="1"/>
        <v>16655</v>
      </c>
      <c r="M14" s="112">
        <f t="shared" si="1"/>
        <v>15754</v>
      </c>
      <c r="N14" s="112">
        <f t="shared" si="1"/>
        <v>16619</v>
      </c>
      <c r="O14" s="113">
        <f>SUM(C14:N14)</f>
        <v>221478</v>
      </c>
    </row>
    <row r="15" spans="1:15" s="102" customFormat="1" ht="15" customHeight="1" thickBot="1">
      <c r="A15" s="101" t="s">
        <v>25</v>
      </c>
      <c r="B15" s="508" t="s">
        <v>54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10"/>
    </row>
    <row r="16" spans="1:15" s="109" customFormat="1" ht="14.1" customHeight="1">
      <c r="A16" s="114" t="s">
        <v>26</v>
      </c>
      <c r="B16" s="258" t="s">
        <v>60</v>
      </c>
      <c r="C16" s="110">
        <v>7600</v>
      </c>
      <c r="D16" s="110">
        <v>7600</v>
      </c>
      <c r="E16" s="110">
        <v>7600</v>
      </c>
      <c r="F16" s="110">
        <v>7600</v>
      </c>
      <c r="G16" s="110">
        <v>7600</v>
      </c>
      <c r="H16" s="110">
        <v>7600</v>
      </c>
      <c r="I16" s="110">
        <v>7600</v>
      </c>
      <c r="J16" s="110">
        <v>7600</v>
      </c>
      <c r="K16" s="110">
        <v>8750</v>
      </c>
      <c r="L16" s="110">
        <v>7600</v>
      </c>
      <c r="M16" s="110">
        <v>7950</v>
      </c>
      <c r="N16" s="110">
        <v>9220</v>
      </c>
      <c r="O16" s="111">
        <f t="shared" si="0"/>
        <v>94320</v>
      </c>
    </row>
    <row r="17" spans="1:15" s="109" customFormat="1" ht="27" customHeight="1">
      <c r="A17" s="106" t="s">
        <v>27</v>
      </c>
      <c r="B17" s="257" t="s">
        <v>148</v>
      </c>
      <c r="C17" s="107">
        <v>1851</v>
      </c>
      <c r="D17" s="107">
        <v>1851</v>
      </c>
      <c r="E17" s="107">
        <v>1851</v>
      </c>
      <c r="F17" s="107">
        <v>1851</v>
      </c>
      <c r="G17" s="107">
        <v>1851</v>
      </c>
      <c r="H17" s="107">
        <v>1851</v>
      </c>
      <c r="I17" s="107">
        <v>1851</v>
      </c>
      <c r="J17" s="107">
        <v>1851</v>
      </c>
      <c r="K17" s="107">
        <v>2131</v>
      </c>
      <c r="L17" s="107">
        <v>1851</v>
      </c>
      <c r="M17" s="107">
        <v>1936</v>
      </c>
      <c r="N17" s="107">
        <v>2245</v>
      </c>
      <c r="O17" s="108">
        <f t="shared" si="0"/>
        <v>22971</v>
      </c>
    </row>
    <row r="18" spans="1:15" s="109" customFormat="1" ht="14.1" customHeight="1">
      <c r="A18" s="106" t="s">
        <v>28</v>
      </c>
      <c r="B18" s="255" t="s">
        <v>120</v>
      </c>
      <c r="C18" s="107">
        <v>2580</v>
      </c>
      <c r="D18" s="107">
        <v>2880</v>
      </c>
      <c r="E18" s="107">
        <v>5900</v>
      </c>
      <c r="F18" s="107">
        <v>5750</v>
      </c>
      <c r="G18" s="107">
        <v>9500</v>
      </c>
      <c r="H18" s="107">
        <v>6150</v>
      </c>
      <c r="I18" s="107">
        <v>7750</v>
      </c>
      <c r="J18" s="107">
        <v>8300</v>
      </c>
      <c r="K18" s="107">
        <v>8750</v>
      </c>
      <c r="L18" s="107">
        <v>5800</v>
      </c>
      <c r="M18" s="107">
        <v>5700</v>
      </c>
      <c r="N18" s="107">
        <v>5669</v>
      </c>
      <c r="O18" s="108">
        <f t="shared" si="0"/>
        <v>74729</v>
      </c>
    </row>
    <row r="19" spans="1:15" s="109" customFormat="1" ht="14.1" customHeight="1">
      <c r="A19" s="106" t="s">
        <v>29</v>
      </c>
      <c r="B19" s="255" t="s">
        <v>149</v>
      </c>
      <c r="C19" s="107">
        <v>761</v>
      </c>
      <c r="D19" s="107">
        <v>684</v>
      </c>
      <c r="E19" s="107">
        <v>650</v>
      </c>
      <c r="F19" s="107">
        <v>550</v>
      </c>
      <c r="G19" s="107">
        <v>550</v>
      </c>
      <c r="H19" s="107">
        <v>550</v>
      </c>
      <c r="I19" s="107">
        <v>550</v>
      </c>
      <c r="J19" s="107">
        <v>550</v>
      </c>
      <c r="K19" s="107">
        <v>600</v>
      </c>
      <c r="L19" s="107">
        <v>550</v>
      </c>
      <c r="M19" s="107">
        <v>550</v>
      </c>
      <c r="N19" s="107">
        <v>554</v>
      </c>
      <c r="O19" s="108">
        <f t="shared" si="0"/>
        <v>7099</v>
      </c>
    </row>
    <row r="20" spans="1:15" s="109" customFormat="1" ht="14.1" customHeight="1">
      <c r="A20" s="106" t="s">
        <v>30</v>
      </c>
      <c r="B20" s="255" t="s">
        <v>7</v>
      </c>
      <c r="C20" s="107"/>
      <c r="D20" s="107"/>
      <c r="E20" s="107">
        <v>1730</v>
      </c>
      <c r="F20" s="107">
        <v>2200</v>
      </c>
      <c r="G20" s="107"/>
      <c r="H20" s="107">
        <v>717</v>
      </c>
      <c r="I20" s="107"/>
      <c r="J20" s="107"/>
      <c r="K20" s="107">
        <v>1339</v>
      </c>
      <c r="L20" s="107"/>
      <c r="M20" s="107"/>
      <c r="N20" s="107">
        <v>58</v>
      </c>
      <c r="O20" s="108">
        <f t="shared" si="0"/>
        <v>6044</v>
      </c>
    </row>
    <row r="21" spans="1:15" s="109" customFormat="1" ht="14.1" customHeight="1">
      <c r="A21" s="106" t="s">
        <v>31</v>
      </c>
      <c r="B21" s="255" t="s">
        <v>189</v>
      </c>
      <c r="C21" s="107"/>
      <c r="D21" s="107">
        <v>25</v>
      </c>
      <c r="E21" s="107">
        <v>126</v>
      </c>
      <c r="F21" s="107"/>
      <c r="G21" s="107">
        <v>200</v>
      </c>
      <c r="H21" s="107">
        <v>650</v>
      </c>
      <c r="I21" s="107"/>
      <c r="J21" s="107"/>
      <c r="K21" s="107">
        <v>2500</v>
      </c>
      <c r="L21" s="107"/>
      <c r="M21" s="107"/>
      <c r="N21" s="107"/>
      <c r="O21" s="108">
        <f t="shared" si="0"/>
        <v>3501</v>
      </c>
    </row>
    <row r="22" spans="1:15" s="109" customFormat="1">
      <c r="A22" s="106" t="s">
        <v>32</v>
      </c>
      <c r="B22" s="257" t="s">
        <v>152</v>
      </c>
      <c r="C22" s="107"/>
      <c r="D22" s="107"/>
      <c r="E22" s="107"/>
      <c r="F22" s="107">
        <v>500</v>
      </c>
      <c r="G22" s="107">
        <v>500</v>
      </c>
      <c r="H22" s="107">
        <v>500</v>
      </c>
      <c r="I22" s="107"/>
      <c r="J22" s="107">
        <v>1000</v>
      </c>
      <c r="K22" s="107"/>
      <c r="L22" s="107"/>
      <c r="M22" s="107"/>
      <c r="N22" s="107"/>
      <c r="O22" s="108">
        <f t="shared" si="0"/>
        <v>2500</v>
      </c>
    </row>
    <row r="23" spans="1:15" s="109" customFormat="1" ht="14.1" customHeight="1">
      <c r="A23" s="106" t="s">
        <v>33</v>
      </c>
      <c r="B23" s="255" t="s">
        <v>192</v>
      </c>
      <c r="C23" s="107"/>
      <c r="D23" s="107"/>
      <c r="E23" s="107"/>
      <c r="F23" s="107"/>
      <c r="G23" s="107"/>
      <c r="H23" s="107">
        <v>50</v>
      </c>
      <c r="I23" s="107"/>
      <c r="J23" s="107"/>
      <c r="K23" s="107"/>
      <c r="L23" s="107"/>
      <c r="M23" s="107"/>
      <c r="N23" s="107"/>
      <c r="O23" s="108">
        <f t="shared" si="0"/>
        <v>50</v>
      </c>
    </row>
    <row r="24" spans="1:15" s="109" customFormat="1" ht="14.1" customHeight="1" thickBot="1">
      <c r="A24" s="106" t="s">
        <v>34</v>
      </c>
      <c r="B24" s="255" t="s">
        <v>8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8">
        <f t="shared" si="0"/>
        <v>0</v>
      </c>
    </row>
    <row r="25" spans="1:15" s="102" customFormat="1" ht="15.95" customHeight="1" thickBot="1">
      <c r="A25" s="115" t="s">
        <v>35</v>
      </c>
      <c r="B25" s="40" t="s">
        <v>104</v>
      </c>
      <c r="C25" s="112">
        <f t="shared" ref="C25:N25" si="2">SUM(C16:C24)</f>
        <v>12792</v>
      </c>
      <c r="D25" s="112">
        <f t="shared" si="2"/>
        <v>13040</v>
      </c>
      <c r="E25" s="112">
        <f t="shared" si="2"/>
        <v>17857</v>
      </c>
      <c r="F25" s="112">
        <f t="shared" si="2"/>
        <v>18451</v>
      </c>
      <c r="G25" s="112">
        <f t="shared" si="2"/>
        <v>20201</v>
      </c>
      <c r="H25" s="112">
        <f t="shared" si="2"/>
        <v>18068</v>
      </c>
      <c r="I25" s="112">
        <f t="shared" si="2"/>
        <v>17751</v>
      </c>
      <c r="J25" s="112">
        <f t="shared" si="2"/>
        <v>19301</v>
      </c>
      <c r="K25" s="112">
        <f t="shared" si="2"/>
        <v>24070</v>
      </c>
      <c r="L25" s="112">
        <f t="shared" si="2"/>
        <v>15801</v>
      </c>
      <c r="M25" s="112">
        <f t="shared" si="2"/>
        <v>16136</v>
      </c>
      <c r="N25" s="112">
        <f t="shared" si="2"/>
        <v>17746</v>
      </c>
      <c r="O25" s="113">
        <f t="shared" si="0"/>
        <v>211214</v>
      </c>
    </row>
    <row r="26" spans="1:15" ht="16.5" thickBot="1">
      <c r="A26" s="115" t="s">
        <v>36</v>
      </c>
      <c r="B26" s="259" t="s">
        <v>105</v>
      </c>
      <c r="C26" s="116">
        <f t="shared" ref="C26:O26" si="3">C14-C25</f>
        <v>5151</v>
      </c>
      <c r="D26" s="116">
        <f t="shared" si="3"/>
        <v>6295</v>
      </c>
      <c r="E26" s="116">
        <f t="shared" si="3"/>
        <v>17992</v>
      </c>
      <c r="F26" s="116">
        <f t="shared" si="3"/>
        <v>108</v>
      </c>
      <c r="G26" s="116">
        <f t="shared" si="3"/>
        <v>-5001</v>
      </c>
      <c r="H26" s="116">
        <f t="shared" si="3"/>
        <v>-4913</v>
      </c>
      <c r="I26" s="116">
        <f t="shared" si="3"/>
        <v>-5846</v>
      </c>
      <c r="J26" s="116">
        <f t="shared" si="3"/>
        <v>-7297</v>
      </c>
      <c r="K26" s="116">
        <f t="shared" si="3"/>
        <v>4430</v>
      </c>
      <c r="L26" s="116">
        <f t="shared" si="3"/>
        <v>854</v>
      </c>
      <c r="M26" s="116">
        <f t="shared" si="3"/>
        <v>-382</v>
      </c>
      <c r="N26" s="116">
        <f t="shared" si="3"/>
        <v>-1127</v>
      </c>
      <c r="O26" s="117">
        <f t="shared" si="3"/>
        <v>10264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3.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81" zoomScale="130" zoomScaleNormal="130" zoomScaleSheetLayoutView="100" workbookViewId="0">
      <selection activeCell="B103" sqref="B103:C103"/>
    </sheetView>
  </sheetViews>
  <sheetFormatPr defaultRowHeight="15.75"/>
  <cols>
    <col min="1" max="1" width="9.5" style="354" customWidth="1"/>
    <col min="2" max="2" width="91.6640625" style="354" customWidth="1"/>
    <col min="3" max="3" width="21.6640625" style="355" customWidth="1"/>
    <col min="4" max="4" width="9" style="388" customWidth="1"/>
    <col min="5" max="16384" width="9.33203125" style="388"/>
  </cols>
  <sheetData>
    <row r="1" spans="1:3" ht="15.95" customHeight="1">
      <c r="A1" s="490" t="s">
        <v>11</v>
      </c>
      <c r="B1" s="490"/>
      <c r="C1" s="490"/>
    </row>
    <row r="2" spans="1:3" ht="15.95" customHeight="1" thickBot="1">
      <c r="A2" s="489" t="s">
        <v>125</v>
      </c>
      <c r="B2" s="489"/>
      <c r="C2" s="277" t="s">
        <v>190</v>
      </c>
    </row>
    <row r="3" spans="1:3" ht="38.1" customHeight="1" thickBot="1">
      <c r="A3" s="23" t="s">
        <v>66</v>
      </c>
      <c r="B3" s="24" t="s">
        <v>13</v>
      </c>
      <c r="C3" s="42" t="str">
        <f ca="1">+CONCATENATE(LEFT(ÖSSZEFÜGGÉSEK!A5,4),". évi előirányzat")</f>
        <v>2015. évi előirányzat</v>
      </c>
    </row>
    <row r="4" spans="1:3" s="389" customFormat="1" ht="12" customHeight="1" thickBot="1">
      <c r="A4" s="383" t="s">
        <v>464</v>
      </c>
      <c r="B4" s="384" t="s">
        <v>465</v>
      </c>
      <c r="C4" s="385" t="s">
        <v>466</v>
      </c>
    </row>
    <row r="5" spans="1:3" s="390" customFormat="1" ht="12" customHeight="1" thickBot="1">
      <c r="A5" s="20" t="s">
        <v>14</v>
      </c>
      <c r="B5" s="21" t="s">
        <v>214</v>
      </c>
      <c r="C5" s="267">
        <f>+C6+C7+C8+C9+C10+C11</f>
        <v>112113</v>
      </c>
    </row>
    <row r="6" spans="1:3" s="390" customFormat="1" ht="12" customHeight="1">
      <c r="A6" s="15" t="s">
        <v>92</v>
      </c>
      <c r="B6" s="391" t="s">
        <v>215</v>
      </c>
      <c r="C6" s="270">
        <v>52579</v>
      </c>
    </row>
    <row r="7" spans="1:3" s="390" customFormat="1" ht="12" customHeight="1">
      <c r="A7" s="14" t="s">
        <v>93</v>
      </c>
      <c r="B7" s="392" t="s">
        <v>216</v>
      </c>
      <c r="C7" s="269">
        <v>23610</v>
      </c>
    </row>
    <row r="8" spans="1:3" s="390" customFormat="1" ht="12" customHeight="1">
      <c r="A8" s="14" t="s">
        <v>94</v>
      </c>
      <c r="B8" s="392" t="s">
        <v>217</v>
      </c>
      <c r="C8" s="269">
        <v>33887</v>
      </c>
    </row>
    <row r="9" spans="1:3" s="390" customFormat="1" ht="12" customHeight="1">
      <c r="A9" s="14" t="s">
        <v>95</v>
      </c>
      <c r="B9" s="392" t="s">
        <v>218</v>
      </c>
      <c r="C9" s="269">
        <v>2037</v>
      </c>
    </row>
    <row r="10" spans="1:3" s="390" customFormat="1" ht="12" customHeight="1">
      <c r="A10" s="14" t="s">
        <v>121</v>
      </c>
      <c r="B10" s="263" t="s">
        <v>400</v>
      </c>
      <c r="C10" s="269"/>
    </row>
    <row r="11" spans="1:3" s="390" customFormat="1" ht="12" customHeight="1" thickBot="1">
      <c r="A11" s="16" t="s">
        <v>96</v>
      </c>
      <c r="B11" s="264" t="s">
        <v>401</v>
      </c>
      <c r="C11" s="269"/>
    </row>
    <row r="12" spans="1:3" s="390" customFormat="1" ht="12" customHeight="1" thickBot="1">
      <c r="A12" s="20" t="s">
        <v>15</v>
      </c>
      <c r="B12" s="262" t="s">
        <v>219</v>
      </c>
      <c r="C12" s="267">
        <f>+C13+C14+C15+C16+C17</f>
        <v>20572</v>
      </c>
    </row>
    <row r="13" spans="1:3" s="390" customFormat="1" ht="12" customHeight="1">
      <c r="A13" s="15" t="s">
        <v>98</v>
      </c>
      <c r="B13" s="391" t="s">
        <v>220</v>
      </c>
      <c r="C13" s="270"/>
    </row>
    <row r="14" spans="1:3" s="390" customFormat="1" ht="12" customHeight="1">
      <c r="A14" s="14" t="s">
        <v>99</v>
      </c>
      <c r="B14" s="392" t="s">
        <v>221</v>
      </c>
      <c r="C14" s="269"/>
    </row>
    <row r="15" spans="1:3" s="390" customFormat="1" ht="12" customHeight="1">
      <c r="A15" s="14" t="s">
        <v>100</v>
      </c>
      <c r="B15" s="392" t="s">
        <v>390</v>
      </c>
      <c r="C15" s="269"/>
    </row>
    <row r="16" spans="1:3" s="390" customFormat="1" ht="12" customHeight="1">
      <c r="A16" s="14" t="s">
        <v>101</v>
      </c>
      <c r="B16" s="392" t="s">
        <v>391</v>
      </c>
      <c r="C16" s="269"/>
    </row>
    <row r="17" spans="1:3" s="390" customFormat="1" ht="12" customHeight="1">
      <c r="A17" s="14" t="s">
        <v>102</v>
      </c>
      <c r="B17" s="392" t="s">
        <v>222</v>
      </c>
      <c r="C17" s="269">
        <v>20572</v>
      </c>
    </row>
    <row r="18" spans="1:3" s="390" customFormat="1" ht="12" customHeight="1" thickBot="1">
      <c r="A18" s="16" t="s">
        <v>111</v>
      </c>
      <c r="B18" s="264" t="s">
        <v>223</v>
      </c>
      <c r="C18" s="271"/>
    </row>
    <row r="19" spans="1:3" s="390" customFormat="1" ht="12" customHeight="1" thickBot="1">
      <c r="A19" s="20" t="s">
        <v>16</v>
      </c>
      <c r="B19" s="21" t="s">
        <v>224</v>
      </c>
      <c r="C19" s="267">
        <f>+C20+C21+C22+C23+C24</f>
        <v>0</v>
      </c>
    </row>
    <row r="20" spans="1:3" s="390" customFormat="1" ht="12" customHeight="1">
      <c r="A20" s="15" t="s">
        <v>81</v>
      </c>
      <c r="B20" s="391" t="s">
        <v>225</v>
      </c>
      <c r="C20" s="270"/>
    </row>
    <row r="21" spans="1:3" s="390" customFormat="1" ht="12" customHeight="1">
      <c r="A21" s="14" t="s">
        <v>82</v>
      </c>
      <c r="B21" s="392" t="s">
        <v>226</v>
      </c>
      <c r="C21" s="269"/>
    </row>
    <row r="22" spans="1:3" s="390" customFormat="1" ht="12" customHeight="1">
      <c r="A22" s="14" t="s">
        <v>83</v>
      </c>
      <c r="B22" s="392" t="s">
        <v>392</v>
      </c>
      <c r="C22" s="269"/>
    </row>
    <row r="23" spans="1:3" s="390" customFormat="1" ht="12" customHeight="1">
      <c r="A23" s="14" t="s">
        <v>84</v>
      </c>
      <c r="B23" s="392" t="s">
        <v>393</v>
      </c>
      <c r="C23" s="269"/>
    </row>
    <row r="24" spans="1:3" s="390" customFormat="1" ht="12" customHeight="1">
      <c r="A24" s="14" t="s">
        <v>136</v>
      </c>
      <c r="B24" s="392" t="s">
        <v>227</v>
      </c>
      <c r="C24" s="269"/>
    </row>
    <row r="25" spans="1:3" s="390" customFormat="1" ht="12" customHeight="1" thickBot="1">
      <c r="A25" s="16" t="s">
        <v>137</v>
      </c>
      <c r="B25" s="393" t="s">
        <v>228</v>
      </c>
      <c r="C25" s="271"/>
    </row>
    <row r="26" spans="1:3" s="390" customFormat="1" ht="12" customHeight="1" thickBot="1">
      <c r="A26" s="20" t="s">
        <v>138</v>
      </c>
      <c r="B26" s="21" t="s">
        <v>229</v>
      </c>
      <c r="C26" s="273">
        <f>+C27+C31+C32+C33</f>
        <v>36620</v>
      </c>
    </row>
    <row r="27" spans="1:3" s="390" customFormat="1" ht="12" customHeight="1">
      <c r="A27" s="15" t="s">
        <v>230</v>
      </c>
      <c r="B27" s="391" t="s">
        <v>407</v>
      </c>
      <c r="C27" s="386">
        <f>+C28+C29+C30</f>
        <v>32200</v>
      </c>
    </row>
    <row r="28" spans="1:3" s="390" customFormat="1" ht="12" customHeight="1">
      <c r="A28" s="14" t="s">
        <v>231</v>
      </c>
      <c r="B28" s="392" t="s">
        <v>236</v>
      </c>
      <c r="C28" s="269">
        <v>5200</v>
      </c>
    </row>
    <row r="29" spans="1:3" s="390" customFormat="1" ht="12" customHeight="1">
      <c r="A29" s="14" t="s">
        <v>232</v>
      </c>
      <c r="B29" s="392" t="s">
        <v>237</v>
      </c>
      <c r="C29" s="269"/>
    </row>
    <row r="30" spans="1:3" s="390" customFormat="1" ht="12" customHeight="1">
      <c r="A30" s="14" t="s">
        <v>405</v>
      </c>
      <c r="B30" s="451" t="s">
        <v>406</v>
      </c>
      <c r="C30" s="269">
        <v>27000</v>
      </c>
    </row>
    <row r="31" spans="1:3" s="390" customFormat="1" ht="12" customHeight="1">
      <c r="A31" s="14" t="s">
        <v>233</v>
      </c>
      <c r="B31" s="392" t="s">
        <v>238</v>
      </c>
      <c r="C31" s="269">
        <v>3500</v>
      </c>
    </row>
    <row r="32" spans="1:3" s="390" customFormat="1" ht="12" customHeight="1">
      <c r="A32" s="14" t="s">
        <v>234</v>
      </c>
      <c r="B32" s="392" t="s">
        <v>239</v>
      </c>
      <c r="C32" s="269">
        <v>500</v>
      </c>
    </row>
    <row r="33" spans="1:3" s="390" customFormat="1" ht="12" customHeight="1" thickBot="1">
      <c r="A33" s="16" t="s">
        <v>235</v>
      </c>
      <c r="B33" s="393" t="s">
        <v>240</v>
      </c>
      <c r="C33" s="271">
        <v>420</v>
      </c>
    </row>
    <row r="34" spans="1:3" s="390" customFormat="1" ht="12" customHeight="1" thickBot="1">
      <c r="A34" s="20" t="s">
        <v>18</v>
      </c>
      <c r="B34" s="21" t="s">
        <v>402</v>
      </c>
      <c r="C34" s="267">
        <f>SUM(C35:C45)</f>
        <v>32214</v>
      </c>
    </row>
    <row r="35" spans="1:3" s="390" customFormat="1" ht="12" customHeight="1">
      <c r="A35" s="15" t="s">
        <v>85</v>
      </c>
      <c r="B35" s="391" t="s">
        <v>243</v>
      </c>
      <c r="C35" s="270"/>
    </row>
    <row r="36" spans="1:3" s="390" customFormat="1" ht="12" customHeight="1">
      <c r="A36" s="14" t="s">
        <v>86</v>
      </c>
      <c r="B36" s="392" t="s">
        <v>244</v>
      </c>
      <c r="C36" s="269">
        <v>9954</v>
      </c>
    </row>
    <row r="37" spans="1:3" s="390" customFormat="1" ht="12" customHeight="1">
      <c r="A37" s="14" t="s">
        <v>87</v>
      </c>
      <c r="B37" s="392" t="s">
        <v>245</v>
      </c>
      <c r="C37" s="269">
        <v>100</v>
      </c>
    </row>
    <row r="38" spans="1:3" s="390" customFormat="1" ht="12" customHeight="1">
      <c r="A38" s="14" t="s">
        <v>140</v>
      </c>
      <c r="B38" s="392" t="s">
        <v>246</v>
      </c>
      <c r="C38" s="269">
        <v>5338</v>
      </c>
    </row>
    <row r="39" spans="1:3" s="390" customFormat="1" ht="12" customHeight="1">
      <c r="A39" s="14" t="s">
        <v>141</v>
      </c>
      <c r="B39" s="392" t="s">
        <v>247</v>
      </c>
      <c r="C39" s="269">
        <v>11241</v>
      </c>
    </row>
    <row r="40" spans="1:3" s="390" customFormat="1" ht="12" customHeight="1">
      <c r="A40" s="14" t="s">
        <v>142</v>
      </c>
      <c r="B40" s="392" t="s">
        <v>248</v>
      </c>
      <c r="C40" s="269">
        <v>5481</v>
      </c>
    </row>
    <row r="41" spans="1:3" s="390" customFormat="1" ht="12" customHeight="1">
      <c r="A41" s="14" t="s">
        <v>143</v>
      </c>
      <c r="B41" s="392" t="s">
        <v>249</v>
      </c>
      <c r="C41" s="269"/>
    </row>
    <row r="42" spans="1:3" s="390" customFormat="1" ht="12" customHeight="1">
      <c r="A42" s="14" t="s">
        <v>144</v>
      </c>
      <c r="B42" s="392" t="s">
        <v>250</v>
      </c>
      <c r="C42" s="269">
        <v>100</v>
      </c>
    </row>
    <row r="43" spans="1:3" s="390" customFormat="1" ht="12" customHeight="1">
      <c r="A43" s="14" t="s">
        <v>241</v>
      </c>
      <c r="B43" s="392" t="s">
        <v>251</v>
      </c>
      <c r="C43" s="272"/>
    </row>
    <row r="44" spans="1:3" s="390" customFormat="1" ht="12" customHeight="1">
      <c r="A44" s="16" t="s">
        <v>242</v>
      </c>
      <c r="B44" s="393" t="s">
        <v>404</v>
      </c>
      <c r="C44" s="377"/>
    </row>
    <row r="45" spans="1:3" s="390" customFormat="1" ht="12" customHeight="1" thickBot="1">
      <c r="A45" s="16" t="s">
        <v>403</v>
      </c>
      <c r="B45" s="264" t="s">
        <v>252</v>
      </c>
      <c r="C45" s="377"/>
    </row>
    <row r="46" spans="1:3" s="390" customFormat="1" ht="12" customHeight="1" thickBot="1">
      <c r="A46" s="20" t="s">
        <v>19</v>
      </c>
      <c r="B46" s="21" t="s">
        <v>253</v>
      </c>
      <c r="C46" s="267">
        <f>SUM(C47:C51)</f>
        <v>0</v>
      </c>
    </row>
    <row r="47" spans="1:3" s="390" customFormat="1" ht="12" customHeight="1">
      <c r="A47" s="15" t="s">
        <v>88</v>
      </c>
      <c r="B47" s="391" t="s">
        <v>257</v>
      </c>
      <c r="C47" s="438"/>
    </row>
    <row r="48" spans="1:3" s="390" customFormat="1" ht="12" customHeight="1">
      <c r="A48" s="14" t="s">
        <v>89</v>
      </c>
      <c r="B48" s="392" t="s">
        <v>258</v>
      </c>
      <c r="C48" s="272"/>
    </row>
    <row r="49" spans="1:3" s="390" customFormat="1" ht="12" customHeight="1">
      <c r="A49" s="14" t="s">
        <v>254</v>
      </c>
      <c r="B49" s="392" t="s">
        <v>259</v>
      </c>
      <c r="C49" s="272"/>
    </row>
    <row r="50" spans="1:3" s="390" customFormat="1" ht="12" customHeight="1">
      <c r="A50" s="14" t="s">
        <v>255</v>
      </c>
      <c r="B50" s="392" t="s">
        <v>260</v>
      </c>
      <c r="C50" s="272"/>
    </row>
    <row r="51" spans="1:3" s="390" customFormat="1" ht="12" customHeight="1" thickBot="1">
      <c r="A51" s="16" t="s">
        <v>256</v>
      </c>
      <c r="B51" s="264" t="s">
        <v>261</v>
      </c>
      <c r="C51" s="377"/>
    </row>
    <row r="52" spans="1:3" s="390" customFormat="1" ht="12" customHeight="1" thickBot="1">
      <c r="A52" s="20" t="s">
        <v>145</v>
      </c>
      <c r="B52" s="21" t="s">
        <v>262</v>
      </c>
      <c r="C52" s="267">
        <f>SUM(C53:C55)</f>
        <v>1157</v>
      </c>
    </row>
    <row r="53" spans="1:3" s="390" customFormat="1" ht="12" customHeight="1">
      <c r="A53" s="15" t="s">
        <v>90</v>
      </c>
      <c r="B53" s="391" t="s">
        <v>263</v>
      </c>
      <c r="C53" s="270"/>
    </row>
    <row r="54" spans="1:3" s="390" customFormat="1" ht="12" customHeight="1">
      <c r="A54" s="14" t="s">
        <v>91</v>
      </c>
      <c r="B54" s="392" t="s">
        <v>394</v>
      </c>
      <c r="C54" s="269"/>
    </row>
    <row r="55" spans="1:3" s="390" customFormat="1" ht="12" customHeight="1">
      <c r="A55" s="14" t="s">
        <v>266</v>
      </c>
      <c r="B55" s="392" t="s">
        <v>264</v>
      </c>
      <c r="C55" s="269">
        <v>1157</v>
      </c>
    </row>
    <row r="56" spans="1:3" s="390" customFormat="1" ht="12" customHeight="1" thickBot="1">
      <c r="A56" s="16" t="s">
        <v>267</v>
      </c>
      <c r="B56" s="264" t="s">
        <v>265</v>
      </c>
      <c r="C56" s="271"/>
    </row>
    <row r="57" spans="1:3" s="390" customFormat="1" ht="12" customHeight="1" thickBot="1">
      <c r="A57" s="20" t="s">
        <v>21</v>
      </c>
      <c r="B57" s="262" t="s">
        <v>268</v>
      </c>
      <c r="C57" s="267">
        <f>SUM(C58:C60)</f>
        <v>398</v>
      </c>
    </row>
    <row r="58" spans="1:3" s="390" customFormat="1" ht="12" customHeight="1">
      <c r="A58" s="15" t="s">
        <v>146</v>
      </c>
      <c r="B58" s="391" t="s">
        <v>270</v>
      </c>
      <c r="C58" s="272"/>
    </row>
    <row r="59" spans="1:3" s="390" customFormat="1" ht="12" customHeight="1">
      <c r="A59" s="14" t="s">
        <v>147</v>
      </c>
      <c r="B59" s="392" t="s">
        <v>395</v>
      </c>
      <c r="C59" s="272">
        <v>398</v>
      </c>
    </row>
    <row r="60" spans="1:3" s="390" customFormat="1" ht="12" customHeight="1">
      <c r="A60" s="14" t="s">
        <v>191</v>
      </c>
      <c r="B60" s="392" t="s">
        <v>271</v>
      </c>
      <c r="C60" s="272"/>
    </row>
    <row r="61" spans="1:3" s="390" customFormat="1" ht="12" customHeight="1" thickBot="1">
      <c r="A61" s="16" t="s">
        <v>269</v>
      </c>
      <c r="B61" s="264" t="s">
        <v>272</v>
      </c>
      <c r="C61" s="272"/>
    </row>
    <row r="62" spans="1:3" s="390" customFormat="1" ht="12" customHeight="1" thickBot="1">
      <c r="A62" s="458" t="s">
        <v>447</v>
      </c>
      <c r="B62" s="21" t="s">
        <v>273</v>
      </c>
      <c r="C62" s="273">
        <f>+C5+C12+C19+C26+C34+C46+C52+C57</f>
        <v>203074</v>
      </c>
    </row>
    <row r="63" spans="1:3" s="390" customFormat="1" ht="12" customHeight="1" thickBot="1">
      <c r="A63" s="441" t="s">
        <v>274</v>
      </c>
      <c r="B63" s="262" t="s">
        <v>275</v>
      </c>
      <c r="C63" s="267">
        <f>SUM(C64:C66)</f>
        <v>0</v>
      </c>
    </row>
    <row r="64" spans="1:3" s="390" customFormat="1" ht="12" customHeight="1">
      <c r="A64" s="15" t="s">
        <v>306</v>
      </c>
      <c r="B64" s="391" t="s">
        <v>276</v>
      </c>
      <c r="C64" s="272"/>
    </row>
    <row r="65" spans="1:3" s="390" customFormat="1" ht="12" customHeight="1">
      <c r="A65" s="14" t="s">
        <v>315</v>
      </c>
      <c r="B65" s="392" t="s">
        <v>277</v>
      </c>
      <c r="C65" s="272"/>
    </row>
    <row r="66" spans="1:3" s="390" customFormat="1" ht="12" customHeight="1" thickBot="1">
      <c r="A66" s="16" t="s">
        <v>316</v>
      </c>
      <c r="B66" s="452" t="s">
        <v>432</v>
      </c>
      <c r="C66" s="272"/>
    </row>
    <row r="67" spans="1:3" s="390" customFormat="1" ht="12" customHeight="1" thickBot="1">
      <c r="A67" s="441" t="s">
        <v>279</v>
      </c>
      <c r="B67" s="262" t="s">
        <v>280</v>
      </c>
      <c r="C67" s="267">
        <f>SUM(C68:C71)</f>
        <v>0</v>
      </c>
    </row>
    <row r="68" spans="1:3" s="390" customFormat="1" ht="12" customHeight="1">
      <c r="A68" s="15" t="s">
        <v>122</v>
      </c>
      <c r="B68" s="391" t="s">
        <v>281</v>
      </c>
      <c r="C68" s="272"/>
    </row>
    <row r="69" spans="1:3" s="390" customFormat="1" ht="12" customHeight="1">
      <c r="A69" s="14" t="s">
        <v>123</v>
      </c>
      <c r="B69" s="392" t="s">
        <v>282</v>
      </c>
      <c r="C69" s="272"/>
    </row>
    <row r="70" spans="1:3" s="390" customFormat="1" ht="12" customHeight="1">
      <c r="A70" s="14" t="s">
        <v>307</v>
      </c>
      <c r="B70" s="392" t="s">
        <v>283</v>
      </c>
      <c r="C70" s="272"/>
    </row>
    <row r="71" spans="1:3" s="390" customFormat="1" ht="12" customHeight="1" thickBot="1">
      <c r="A71" s="16" t="s">
        <v>308</v>
      </c>
      <c r="B71" s="264" t="s">
        <v>284</v>
      </c>
      <c r="C71" s="272"/>
    </row>
    <row r="72" spans="1:3" s="390" customFormat="1" ht="12" customHeight="1" thickBot="1">
      <c r="A72" s="441" t="s">
        <v>285</v>
      </c>
      <c r="B72" s="262" t="s">
        <v>286</v>
      </c>
      <c r="C72" s="267">
        <f>SUM(C73:C74)</f>
        <v>18404</v>
      </c>
    </row>
    <row r="73" spans="1:3" s="390" customFormat="1" ht="12" customHeight="1">
      <c r="A73" s="15" t="s">
        <v>309</v>
      </c>
      <c r="B73" s="391" t="s">
        <v>287</v>
      </c>
      <c r="C73" s="272">
        <v>18404</v>
      </c>
    </row>
    <row r="74" spans="1:3" s="390" customFormat="1" ht="12" customHeight="1" thickBot="1">
      <c r="A74" s="16" t="s">
        <v>310</v>
      </c>
      <c r="B74" s="264" t="s">
        <v>288</v>
      </c>
      <c r="C74" s="272"/>
    </row>
    <row r="75" spans="1:3" s="390" customFormat="1" ht="12" customHeight="1" thickBot="1">
      <c r="A75" s="441" t="s">
        <v>289</v>
      </c>
      <c r="B75" s="262" t="s">
        <v>290</v>
      </c>
      <c r="C75" s="267">
        <f>SUM(C76:C78)</f>
        <v>0</v>
      </c>
    </row>
    <row r="76" spans="1:3" s="390" customFormat="1" ht="12" customHeight="1">
      <c r="A76" s="15" t="s">
        <v>311</v>
      </c>
      <c r="B76" s="391" t="s">
        <v>291</v>
      </c>
      <c r="C76" s="272"/>
    </row>
    <row r="77" spans="1:3" s="390" customFormat="1" ht="12" customHeight="1">
      <c r="A77" s="14" t="s">
        <v>312</v>
      </c>
      <c r="B77" s="392" t="s">
        <v>292</v>
      </c>
      <c r="C77" s="272"/>
    </row>
    <row r="78" spans="1:3" s="390" customFormat="1" ht="12" customHeight="1" thickBot="1">
      <c r="A78" s="16" t="s">
        <v>313</v>
      </c>
      <c r="B78" s="264" t="s">
        <v>293</v>
      </c>
      <c r="C78" s="272"/>
    </row>
    <row r="79" spans="1:3" s="390" customFormat="1" ht="12" customHeight="1" thickBot="1">
      <c r="A79" s="441" t="s">
        <v>294</v>
      </c>
      <c r="B79" s="262" t="s">
        <v>314</v>
      </c>
      <c r="C79" s="267">
        <f>SUM(C80:C83)</f>
        <v>0</v>
      </c>
    </row>
    <row r="80" spans="1:3" s="390" customFormat="1" ht="12" customHeight="1">
      <c r="A80" s="395" t="s">
        <v>295</v>
      </c>
      <c r="B80" s="391" t="s">
        <v>296</v>
      </c>
      <c r="C80" s="272"/>
    </row>
    <row r="81" spans="1:3" s="390" customFormat="1" ht="12" customHeight="1">
      <c r="A81" s="396" t="s">
        <v>297</v>
      </c>
      <c r="B81" s="392" t="s">
        <v>298</v>
      </c>
      <c r="C81" s="272"/>
    </row>
    <row r="82" spans="1:3" s="390" customFormat="1" ht="12" customHeight="1">
      <c r="A82" s="396" t="s">
        <v>299</v>
      </c>
      <c r="B82" s="392" t="s">
        <v>300</v>
      </c>
      <c r="C82" s="272"/>
    </row>
    <row r="83" spans="1:3" s="390" customFormat="1" ht="12" customHeight="1" thickBot="1">
      <c r="A83" s="397" t="s">
        <v>301</v>
      </c>
      <c r="B83" s="264" t="s">
        <v>302</v>
      </c>
      <c r="C83" s="272"/>
    </row>
    <row r="84" spans="1:3" s="390" customFormat="1" ht="12" customHeight="1" thickBot="1">
      <c r="A84" s="441" t="s">
        <v>303</v>
      </c>
      <c r="B84" s="262" t="s">
        <v>446</v>
      </c>
      <c r="C84" s="439"/>
    </row>
    <row r="85" spans="1:3" s="390" customFormat="1" ht="13.5" customHeight="1" thickBot="1">
      <c r="A85" s="441" t="s">
        <v>305</v>
      </c>
      <c r="B85" s="262" t="s">
        <v>304</v>
      </c>
      <c r="C85" s="439"/>
    </row>
    <row r="86" spans="1:3" s="390" customFormat="1" ht="15.75" customHeight="1" thickBot="1">
      <c r="A86" s="441" t="s">
        <v>317</v>
      </c>
      <c r="B86" s="398" t="s">
        <v>449</v>
      </c>
      <c r="C86" s="273">
        <f>+C63+C67+C72+C75+C79+C85+C84</f>
        <v>18404</v>
      </c>
    </row>
    <row r="87" spans="1:3" s="390" customFormat="1" ht="16.5" customHeight="1" thickBot="1">
      <c r="A87" s="442" t="s">
        <v>448</v>
      </c>
      <c r="B87" s="399" t="s">
        <v>450</v>
      </c>
      <c r="C87" s="273">
        <f>+C62+C86</f>
        <v>221478</v>
      </c>
    </row>
    <row r="88" spans="1:3" s="390" customFormat="1" ht="83.25" customHeight="1">
      <c r="A88" s="5"/>
      <c r="B88" s="6"/>
      <c r="C88" s="274"/>
    </row>
    <row r="89" spans="1:3" ht="16.5" customHeight="1">
      <c r="A89" s="490" t="s">
        <v>43</v>
      </c>
      <c r="B89" s="490"/>
      <c r="C89" s="490"/>
    </row>
    <row r="90" spans="1:3" s="400" customFormat="1" ht="16.5" customHeight="1" thickBot="1">
      <c r="A90" s="491" t="s">
        <v>126</v>
      </c>
      <c r="B90" s="491"/>
      <c r="C90" s="142" t="s">
        <v>190</v>
      </c>
    </row>
    <row r="91" spans="1:3" ht="38.1" customHeight="1" thickBot="1">
      <c r="A91" s="23" t="s">
        <v>66</v>
      </c>
      <c r="B91" s="24" t="s">
        <v>44</v>
      </c>
      <c r="C91" s="42" t="str">
        <f>+C3</f>
        <v>2015. évi előirányzat</v>
      </c>
    </row>
    <row r="92" spans="1:3" s="389" customFormat="1" ht="12" customHeight="1" thickBot="1">
      <c r="A92" s="34" t="s">
        <v>464</v>
      </c>
      <c r="B92" s="35" t="s">
        <v>465</v>
      </c>
      <c r="C92" s="36" t="s">
        <v>466</v>
      </c>
    </row>
    <row r="93" spans="1:3" ht="12" customHeight="1" thickBot="1">
      <c r="A93" s="22" t="s">
        <v>14</v>
      </c>
      <c r="B93" s="28" t="s">
        <v>408</v>
      </c>
      <c r="C93" s="266">
        <f>C94+C95+C96+C97+C98+C111</f>
        <v>215427</v>
      </c>
    </row>
    <row r="94" spans="1:3" ht="12" customHeight="1">
      <c r="A94" s="17" t="s">
        <v>92</v>
      </c>
      <c r="B94" s="10" t="s">
        <v>45</v>
      </c>
      <c r="C94" s="268">
        <v>94320</v>
      </c>
    </row>
    <row r="95" spans="1:3" ht="12" customHeight="1">
      <c r="A95" s="14" t="s">
        <v>93</v>
      </c>
      <c r="B95" s="8" t="s">
        <v>148</v>
      </c>
      <c r="C95" s="269">
        <v>22971</v>
      </c>
    </row>
    <row r="96" spans="1:3" ht="12" customHeight="1">
      <c r="A96" s="14" t="s">
        <v>94</v>
      </c>
      <c r="B96" s="8" t="s">
        <v>120</v>
      </c>
      <c r="C96" s="271">
        <v>74729</v>
      </c>
    </row>
    <row r="97" spans="1:3" ht="12" customHeight="1">
      <c r="A97" s="14" t="s">
        <v>95</v>
      </c>
      <c r="B97" s="11" t="s">
        <v>149</v>
      </c>
      <c r="C97" s="271">
        <v>7099</v>
      </c>
    </row>
    <row r="98" spans="1:3" ht="12" customHeight="1">
      <c r="A98" s="14" t="s">
        <v>106</v>
      </c>
      <c r="B98" s="19" t="s">
        <v>150</v>
      </c>
      <c r="C98" s="271">
        <f>C105+C106+C110</f>
        <v>6044</v>
      </c>
    </row>
    <row r="99" spans="1:3" ht="12" customHeight="1">
      <c r="A99" s="14" t="s">
        <v>96</v>
      </c>
      <c r="B99" s="8" t="s">
        <v>413</v>
      </c>
      <c r="C99" s="271"/>
    </row>
    <row r="100" spans="1:3" ht="12" customHeight="1">
      <c r="A100" s="14" t="s">
        <v>97</v>
      </c>
      <c r="B100" s="147" t="s">
        <v>412</v>
      </c>
      <c r="C100" s="271"/>
    </row>
    <row r="101" spans="1:3" ht="12" customHeight="1">
      <c r="A101" s="14" t="s">
        <v>107</v>
      </c>
      <c r="B101" s="147" t="s">
        <v>411</v>
      </c>
      <c r="C101" s="271"/>
    </row>
    <row r="102" spans="1:3" ht="12" customHeight="1">
      <c r="A102" s="14" t="s">
        <v>108</v>
      </c>
      <c r="B102" s="145" t="s">
        <v>320</v>
      </c>
      <c r="C102" s="271"/>
    </row>
    <row r="103" spans="1:3" ht="12" customHeight="1">
      <c r="A103" s="14" t="s">
        <v>109</v>
      </c>
      <c r="B103" s="146" t="s">
        <v>321</v>
      </c>
      <c r="C103" s="271"/>
    </row>
    <row r="104" spans="1:3" ht="12" customHeight="1">
      <c r="A104" s="14" t="s">
        <v>110</v>
      </c>
      <c r="B104" s="146" t="s">
        <v>322</v>
      </c>
      <c r="C104" s="271"/>
    </row>
    <row r="105" spans="1:3" ht="12" customHeight="1">
      <c r="A105" s="14" t="s">
        <v>112</v>
      </c>
      <c r="B105" s="145" t="s">
        <v>323</v>
      </c>
      <c r="C105" s="271">
        <v>2659</v>
      </c>
    </row>
    <row r="106" spans="1:3" ht="12" customHeight="1">
      <c r="A106" s="14" t="s">
        <v>151</v>
      </c>
      <c r="B106" s="145" t="s">
        <v>324</v>
      </c>
      <c r="C106" s="271"/>
    </row>
    <row r="107" spans="1:3" ht="12" customHeight="1">
      <c r="A107" s="14" t="s">
        <v>318</v>
      </c>
      <c r="B107" s="146" t="s">
        <v>325</v>
      </c>
      <c r="C107" s="271"/>
    </row>
    <row r="108" spans="1:3" ht="12" customHeight="1">
      <c r="A108" s="13" t="s">
        <v>319</v>
      </c>
      <c r="B108" s="147" t="s">
        <v>326</v>
      </c>
      <c r="C108" s="271"/>
    </row>
    <row r="109" spans="1:3" ht="12" customHeight="1">
      <c r="A109" s="14" t="s">
        <v>409</v>
      </c>
      <c r="B109" s="147" t="s">
        <v>327</v>
      </c>
      <c r="C109" s="271"/>
    </row>
    <row r="110" spans="1:3" ht="12" customHeight="1">
      <c r="A110" s="16" t="s">
        <v>410</v>
      </c>
      <c r="B110" s="147" t="s">
        <v>328</v>
      </c>
      <c r="C110" s="271">
        <v>3385</v>
      </c>
    </row>
    <row r="111" spans="1:3" ht="12" customHeight="1">
      <c r="A111" s="14" t="s">
        <v>414</v>
      </c>
      <c r="B111" s="11" t="s">
        <v>46</v>
      </c>
      <c r="C111" s="269">
        <f>C112+C113</f>
        <v>10264</v>
      </c>
    </row>
    <row r="112" spans="1:3" ht="12" customHeight="1">
      <c r="A112" s="14" t="s">
        <v>415</v>
      </c>
      <c r="B112" s="8" t="s">
        <v>417</v>
      </c>
      <c r="C112" s="269">
        <v>10264</v>
      </c>
    </row>
    <row r="113" spans="1:3" ht="12" customHeight="1" thickBot="1">
      <c r="A113" s="18" t="s">
        <v>416</v>
      </c>
      <c r="B113" s="456" t="s">
        <v>418</v>
      </c>
      <c r="C113" s="275"/>
    </row>
    <row r="114" spans="1:3" ht="12" customHeight="1" thickBot="1">
      <c r="A114" s="453" t="s">
        <v>15</v>
      </c>
      <c r="B114" s="454" t="s">
        <v>329</v>
      </c>
      <c r="C114" s="455">
        <f>+C115+C117+C119</f>
        <v>6051</v>
      </c>
    </row>
    <row r="115" spans="1:3" ht="12" customHeight="1">
      <c r="A115" s="15" t="s">
        <v>98</v>
      </c>
      <c r="B115" s="8" t="s">
        <v>189</v>
      </c>
      <c r="C115" s="270">
        <v>3501</v>
      </c>
    </row>
    <row r="116" spans="1:3" ht="12" customHeight="1">
      <c r="A116" s="15" t="s">
        <v>99</v>
      </c>
      <c r="B116" s="12" t="s">
        <v>333</v>
      </c>
      <c r="C116" s="270"/>
    </row>
    <row r="117" spans="1:3" ht="12" customHeight="1">
      <c r="A117" s="15" t="s">
        <v>100</v>
      </c>
      <c r="B117" s="12" t="s">
        <v>152</v>
      </c>
      <c r="C117" s="269">
        <v>2500</v>
      </c>
    </row>
    <row r="118" spans="1:3" ht="12" customHeight="1">
      <c r="A118" s="15" t="s">
        <v>101</v>
      </c>
      <c r="B118" s="12" t="s">
        <v>334</v>
      </c>
      <c r="C118" s="250"/>
    </row>
    <row r="119" spans="1:3" ht="12" customHeight="1">
      <c r="A119" s="15" t="s">
        <v>102</v>
      </c>
      <c r="B119" s="264" t="s">
        <v>192</v>
      </c>
      <c r="C119" s="250">
        <v>50</v>
      </c>
    </row>
    <row r="120" spans="1:3" ht="12" customHeight="1">
      <c r="A120" s="15" t="s">
        <v>111</v>
      </c>
      <c r="B120" s="263" t="s">
        <v>396</v>
      </c>
      <c r="C120" s="250"/>
    </row>
    <row r="121" spans="1:3" ht="12" customHeight="1">
      <c r="A121" s="15" t="s">
        <v>113</v>
      </c>
      <c r="B121" s="387" t="s">
        <v>339</v>
      </c>
      <c r="C121" s="250"/>
    </row>
    <row r="122" spans="1:3">
      <c r="A122" s="15" t="s">
        <v>153</v>
      </c>
      <c r="B122" s="146" t="s">
        <v>322</v>
      </c>
      <c r="C122" s="250"/>
    </row>
    <row r="123" spans="1:3" ht="12" customHeight="1">
      <c r="A123" s="15" t="s">
        <v>154</v>
      </c>
      <c r="B123" s="146" t="s">
        <v>338</v>
      </c>
      <c r="C123" s="250">
        <v>50</v>
      </c>
    </row>
    <row r="124" spans="1:3" ht="12" customHeight="1">
      <c r="A124" s="15" t="s">
        <v>155</v>
      </c>
      <c r="B124" s="146" t="s">
        <v>337</v>
      </c>
      <c r="C124" s="250"/>
    </row>
    <row r="125" spans="1:3" ht="12" customHeight="1">
      <c r="A125" s="15" t="s">
        <v>330</v>
      </c>
      <c r="B125" s="146" t="s">
        <v>325</v>
      </c>
      <c r="C125" s="250"/>
    </row>
    <row r="126" spans="1:3" ht="12" customHeight="1">
      <c r="A126" s="15" t="s">
        <v>331</v>
      </c>
      <c r="B126" s="146" t="s">
        <v>336</v>
      </c>
      <c r="C126" s="250"/>
    </row>
    <row r="127" spans="1:3" ht="16.5" thickBot="1">
      <c r="A127" s="13" t="s">
        <v>332</v>
      </c>
      <c r="B127" s="146" t="s">
        <v>335</v>
      </c>
      <c r="C127" s="252"/>
    </row>
    <row r="128" spans="1:3" ht="12" customHeight="1" thickBot="1">
      <c r="A128" s="20" t="s">
        <v>16</v>
      </c>
      <c r="B128" s="128" t="s">
        <v>419</v>
      </c>
      <c r="C128" s="267">
        <f>+C93+C114</f>
        <v>221478</v>
      </c>
    </row>
    <row r="129" spans="1:3" ht="12" customHeight="1" thickBot="1">
      <c r="A129" s="20" t="s">
        <v>17</v>
      </c>
      <c r="B129" s="128" t="s">
        <v>420</v>
      </c>
      <c r="C129" s="267">
        <f>+C130+C131+C132</f>
        <v>0</v>
      </c>
    </row>
    <row r="130" spans="1:3" ht="12" customHeight="1">
      <c r="A130" s="15" t="s">
        <v>230</v>
      </c>
      <c r="B130" s="12" t="s">
        <v>427</v>
      </c>
      <c r="C130" s="250"/>
    </row>
    <row r="131" spans="1:3" ht="12" customHeight="1">
      <c r="A131" s="15" t="s">
        <v>233</v>
      </c>
      <c r="B131" s="12" t="s">
        <v>428</v>
      </c>
      <c r="C131" s="250"/>
    </row>
    <row r="132" spans="1:3" ht="12" customHeight="1" thickBot="1">
      <c r="A132" s="13" t="s">
        <v>234</v>
      </c>
      <c r="B132" s="12" t="s">
        <v>429</v>
      </c>
      <c r="C132" s="250"/>
    </row>
    <row r="133" spans="1:3" ht="12" customHeight="1" thickBot="1">
      <c r="A133" s="20" t="s">
        <v>18</v>
      </c>
      <c r="B133" s="128" t="s">
        <v>421</v>
      </c>
      <c r="C133" s="267">
        <f>SUM(C134:C139)</f>
        <v>0</v>
      </c>
    </row>
    <row r="134" spans="1:3" ht="12" customHeight="1">
      <c r="A134" s="15" t="s">
        <v>85</v>
      </c>
      <c r="B134" s="9" t="s">
        <v>430</v>
      </c>
      <c r="C134" s="250"/>
    </row>
    <row r="135" spans="1:3" ht="12" customHeight="1">
      <c r="A135" s="15" t="s">
        <v>86</v>
      </c>
      <c r="B135" s="9" t="s">
        <v>422</v>
      </c>
      <c r="C135" s="250"/>
    </row>
    <row r="136" spans="1:3" ht="12" customHeight="1">
      <c r="A136" s="15" t="s">
        <v>87</v>
      </c>
      <c r="B136" s="9" t="s">
        <v>423</v>
      </c>
      <c r="C136" s="250"/>
    </row>
    <row r="137" spans="1:3" ht="12" customHeight="1">
      <c r="A137" s="15" t="s">
        <v>140</v>
      </c>
      <c r="B137" s="9" t="s">
        <v>424</v>
      </c>
      <c r="C137" s="250"/>
    </row>
    <row r="138" spans="1:3" ht="12" customHeight="1">
      <c r="A138" s="15" t="s">
        <v>141</v>
      </c>
      <c r="B138" s="9" t="s">
        <v>425</v>
      </c>
      <c r="C138" s="250"/>
    </row>
    <row r="139" spans="1:3" ht="12" customHeight="1" thickBot="1">
      <c r="A139" s="13" t="s">
        <v>142</v>
      </c>
      <c r="B139" s="9" t="s">
        <v>426</v>
      </c>
      <c r="C139" s="250"/>
    </row>
    <row r="140" spans="1:3" ht="12" customHeight="1" thickBot="1">
      <c r="A140" s="20" t="s">
        <v>19</v>
      </c>
      <c r="B140" s="128" t="s">
        <v>434</v>
      </c>
      <c r="C140" s="273">
        <f>+C141+C142+C143+C144</f>
        <v>0</v>
      </c>
    </row>
    <row r="141" spans="1:3" ht="12" customHeight="1">
      <c r="A141" s="15" t="s">
        <v>88</v>
      </c>
      <c r="B141" s="9" t="s">
        <v>340</v>
      </c>
      <c r="C141" s="250"/>
    </row>
    <row r="142" spans="1:3" ht="12" customHeight="1">
      <c r="A142" s="15" t="s">
        <v>89</v>
      </c>
      <c r="B142" s="9" t="s">
        <v>341</v>
      </c>
      <c r="C142" s="250"/>
    </row>
    <row r="143" spans="1:3" ht="12" customHeight="1">
      <c r="A143" s="15" t="s">
        <v>254</v>
      </c>
      <c r="B143" s="9" t="s">
        <v>435</v>
      </c>
      <c r="C143" s="250"/>
    </row>
    <row r="144" spans="1:3" ht="12" customHeight="1" thickBot="1">
      <c r="A144" s="13" t="s">
        <v>255</v>
      </c>
      <c r="B144" s="7" t="s">
        <v>360</v>
      </c>
      <c r="C144" s="250"/>
    </row>
    <row r="145" spans="1:9" ht="12" customHeight="1" thickBot="1">
      <c r="A145" s="20" t="s">
        <v>20</v>
      </c>
      <c r="B145" s="128" t="s">
        <v>436</v>
      </c>
      <c r="C145" s="276">
        <f>SUM(C146:C150)</f>
        <v>0</v>
      </c>
    </row>
    <row r="146" spans="1:9" ht="12" customHeight="1">
      <c r="A146" s="15" t="s">
        <v>90</v>
      </c>
      <c r="B146" s="9" t="s">
        <v>431</v>
      </c>
      <c r="C146" s="250"/>
    </row>
    <row r="147" spans="1:9" ht="12" customHeight="1">
      <c r="A147" s="15" t="s">
        <v>91</v>
      </c>
      <c r="B147" s="9" t="s">
        <v>438</v>
      </c>
      <c r="C147" s="250"/>
    </row>
    <row r="148" spans="1:9" ht="12" customHeight="1">
      <c r="A148" s="15" t="s">
        <v>266</v>
      </c>
      <c r="B148" s="9" t="s">
        <v>433</v>
      </c>
      <c r="C148" s="250"/>
    </row>
    <row r="149" spans="1:9" ht="12" customHeight="1">
      <c r="A149" s="15" t="s">
        <v>267</v>
      </c>
      <c r="B149" s="9" t="s">
        <v>439</v>
      </c>
      <c r="C149" s="250"/>
    </row>
    <row r="150" spans="1:9" ht="12" customHeight="1" thickBot="1">
      <c r="A150" s="15" t="s">
        <v>437</v>
      </c>
      <c r="B150" s="9" t="s">
        <v>440</v>
      </c>
      <c r="C150" s="250"/>
    </row>
    <row r="151" spans="1:9" ht="12" customHeight="1" thickBot="1">
      <c r="A151" s="20" t="s">
        <v>21</v>
      </c>
      <c r="B151" s="128" t="s">
        <v>441</v>
      </c>
      <c r="C151" s="457"/>
    </row>
    <row r="152" spans="1:9" ht="12" customHeight="1" thickBot="1">
      <c r="A152" s="20" t="s">
        <v>22</v>
      </c>
      <c r="B152" s="128" t="s">
        <v>442</v>
      </c>
      <c r="C152" s="457"/>
    </row>
    <row r="153" spans="1:9" ht="15" customHeight="1" thickBot="1">
      <c r="A153" s="20" t="s">
        <v>23</v>
      </c>
      <c r="B153" s="128" t="s">
        <v>444</v>
      </c>
      <c r="C153" s="401">
        <f>+C129+C133+C140+C145+C151+C152</f>
        <v>0</v>
      </c>
      <c r="F153" s="402"/>
      <c r="G153" s="403"/>
      <c r="H153" s="403"/>
      <c r="I153" s="403"/>
    </row>
    <row r="154" spans="1:9" s="390" customFormat="1" ht="12.95" customHeight="1" thickBot="1">
      <c r="A154" s="265" t="s">
        <v>24</v>
      </c>
      <c r="B154" s="353" t="s">
        <v>443</v>
      </c>
      <c r="C154" s="401">
        <f>+C128+C153</f>
        <v>221478</v>
      </c>
    </row>
    <row r="155" spans="1:9" ht="7.5" customHeight="1"/>
    <row r="156" spans="1:9">
      <c r="A156" s="492" t="s">
        <v>342</v>
      </c>
      <c r="B156" s="492"/>
      <c r="C156" s="492"/>
    </row>
    <row r="157" spans="1:9" ht="15" customHeight="1" thickBot="1">
      <c r="A157" s="489" t="s">
        <v>127</v>
      </c>
      <c r="B157" s="489"/>
      <c r="C157" s="277" t="s">
        <v>190</v>
      </c>
    </row>
    <row r="158" spans="1:9" ht="13.5" customHeight="1" thickBot="1">
      <c r="A158" s="20">
        <v>1</v>
      </c>
      <c r="B158" s="27" t="s">
        <v>445</v>
      </c>
      <c r="C158" s="267">
        <f>+C62-C128</f>
        <v>-18404</v>
      </c>
      <c r="D158" s="404"/>
    </row>
    <row r="159" spans="1:9" ht="27.75" customHeight="1" thickBot="1">
      <c r="A159" s="20" t="s">
        <v>15</v>
      </c>
      <c r="B159" s="27" t="s">
        <v>451</v>
      </c>
      <c r="C159" s="267">
        <f>+C86-C153</f>
        <v>18404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KÖLTSÉGVETÉSÉNEK ÖSSZEVONT MÉRLEGE&amp;10
&amp;R&amp;"Times New Roman CE,Félkövér dőlt"&amp;11 1.1. melléklet a 2/2015. (II.26.)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5"/>
  <sheetViews>
    <sheetView zoomScaleNormal="100" workbookViewId="0">
      <selection activeCell="B36" sqref="B36"/>
    </sheetView>
  </sheetViews>
  <sheetFormatPr defaultRowHeight="12.75"/>
  <cols>
    <col min="1" max="1" width="88.6640625" style="50" customWidth="1"/>
    <col min="2" max="2" width="27.83203125" style="50" customWidth="1"/>
    <col min="3" max="3" width="3.5" style="50" customWidth="1"/>
    <col min="4" max="16384" width="9.33203125" style="50"/>
  </cols>
  <sheetData>
    <row r="1" spans="1:3" ht="47.25" customHeight="1">
      <c r="A1" s="513" t="str">
        <f ca="1"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513"/>
    </row>
    <row r="2" spans="1:3" ht="22.5" customHeight="1" thickBot="1">
      <c r="A2" s="348"/>
      <c r="B2" s="349" t="s">
        <v>9</v>
      </c>
    </row>
    <row r="3" spans="1:3" s="51" customFormat="1" ht="24" customHeight="1" thickBot="1">
      <c r="A3" s="261" t="s">
        <v>47</v>
      </c>
      <c r="B3" s="347" t="str">
        <f ca="1">+CONCATENATE(LEFT(ÖSSZEFÜGGÉSEK!A5,4),". évi támogatás összesen")</f>
        <v>2015. évi támogatás összesen</v>
      </c>
    </row>
    <row r="4" spans="1:3" s="52" customFormat="1" ht="13.5" thickBot="1">
      <c r="A4" s="178" t="s">
        <v>464</v>
      </c>
      <c r="B4" s="179" t="s">
        <v>465</v>
      </c>
    </row>
    <row r="5" spans="1:3">
      <c r="A5" s="479" t="s">
        <v>543</v>
      </c>
      <c r="B5" s="480"/>
    </row>
    <row r="6" spans="1:3" ht="12.75" customHeight="1">
      <c r="A6" s="481" t="s">
        <v>544</v>
      </c>
      <c r="B6" s="380">
        <v>36961</v>
      </c>
    </row>
    <row r="7" spans="1:3">
      <c r="A7" s="482" t="s">
        <v>545</v>
      </c>
      <c r="B7" s="380">
        <v>3508</v>
      </c>
    </row>
    <row r="8" spans="1:3">
      <c r="A8" s="482" t="s">
        <v>546</v>
      </c>
      <c r="B8" s="380">
        <v>4256</v>
      </c>
    </row>
    <row r="9" spans="1:3">
      <c r="A9" s="482" t="s">
        <v>547</v>
      </c>
      <c r="B9" s="380">
        <v>1016</v>
      </c>
    </row>
    <row r="10" spans="1:3">
      <c r="A10" s="482" t="s">
        <v>548</v>
      </c>
      <c r="B10" s="380">
        <v>2595</v>
      </c>
    </row>
    <row r="11" spans="1:3">
      <c r="A11" s="482" t="s">
        <v>549</v>
      </c>
      <c r="B11" s="380">
        <v>4235</v>
      </c>
    </row>
    <row r="12" spans="1:3">
      <c r="A12" s="482" t="s">
        <v>562</v>
      </c>
      <c r="B12" s="380">
        <v>8</v>
      </c>
    </row>
    <row r="13" spans="1:3">
      <c r="A13" s="483" t="s">
        <v>563</v>
      </c>
      <c r="B13" s="484">
        <f>B6+B7+B8+B9+B10+B11+B12</f>
        <v>52579</v>
      </c>
    </row>
    <row r="14" spans="1:3">
      <c r="A14" s="483" t="s">
        <v>550</v>
      </c>
      <c r="B14" s="380"/>
    </row>
    <row r="15" spans="1:3">
      <c r="A15" s="482" t="s">
        <v>551</v>
      </c>
      <c r="B15" s="380">
        <v>16608</v>
      </c>
      <c r="C15" s="514" t="s">
        <v>518</v>
      </c>
    </row>
    <row r="16" spans="1:3">
      <c r="A16" s="482" t="s">
        <v>552</v>
      </c>
      <c r="B16" s="380">
        <v>485</v>
      </c>
      <c r="C16" s="514"/>
    </row>
    <row r="17" spans="1:3">
      <c r="A17" s="482" t="s">
        <v>553</v>
      </c>
      <c r="B17" s="380">
        <v>3600</v>
      </c>
      <c r="C17" s="514"/>
    </row>
    <row r="18" spans="1:3">
      <c r="A18" s="482" t="s">
        <v>554</v>
      </c>
      <c r="B18" s="380">
        <v>2917</v>
      </c>
      <c r="C18" s="514"/>
    </row>
    <row r="19" spans="1:3">
      <c r="A19" s="483" t="s">
        <v>564</v>
      </c>
      <c r="B19" s="484">
        <f>B15+B16+B17+B18</f>
        <v>23610</v>
      </c>
      <c r="C19" s="514"/>
    </row>
    <row r="20" spans="1:3">
      <c r="A20" s="483" t="s">
        <v>555</v>
      </c>
      <c r="B20" s="380"/>
      <c r="C20" s="514"/>
    </row>
    <row r="21" spans="1:3">
      <c r="A21" s="482" t="s">
        <v>565</v>
      </c>
      <c r="B21" s="380">
        <v>8187</v>
      </c>
      <c r="C21" s="514"/>
    </row>
    <row r="22" spans="1:3">
      <c r="A22" s="482" t="s">
        <v>556</v>
      </c>
      <c r="B22" s="380">
        <v>2823</v>
      </c>
      <c r="C22" s="514"/>
    </row>
    <row r="23" spans="1:3">
      <c r="A23" s="482" t="s">
        <v>557</v>
      </c>
      <c r="B23" s="380">
        <v>1450</v>
      </c>
      <c r="C23" s="514"/>
    </row>
    <row r="24" spans="1:3">
      <c r="A24" s="482" t="s">
        <v>558</v>
      </c>
      <c r="B24" s="380">
        <v>4915</v>
      </c>
      <c r="C24" s="514"/>
    </row>
    <row r="25" spans="1:3">
      <c r="A25" s="482" t="s">
        <v>559</v>
      </c>
      <c r="B25" s="380">
        <v>16512</v>
      </c>
      <c r="C25" s="514"/>
    </row>
    <row r="26" spans="1:3">
      <c r="A26" s="483" t="s">
        <v>566</v>
      </c>
      <c r="B26" s="484">
        <f>B21+B22+B23+B24+B25</f>
        <v>33887</v>
      </c>
      <c r="C26" s="514"/>
    </row>
    <row r="27" spans="1:3">
      <c r="A27" s="483" t="s">
        <v>560</v>
      </c>
      <c r="B27" s="380"/>
      <c r="C27" s="514"/>
    </row>
    <row r="28" spans="1:3">
      <c r="A28" s="122" t="s">
        <v>561</v>
      </c>
      <c r="B28" s="380">
        <v>2037</v>
      </c>
      <c r="C28" s="514"/>
    </row>
    <row r="29" spans="1:3">
      <c r="A29" s="485" t="s">
        <v>567</v>
      </c>
      <c r="B29" s="484">
        <f>B28</f>
        <v>2037</v>
      </c>
      <c r="C29" s="514"/>
    </row>
    <row r="30" spans="1:3">
      <c r="A30" s="122"/>
      <c r="B30" s="380"/>
      <c r="C30" s="514"/>
    </row>
    <row r="31" spans="1:3">
      <c r="A31" s="122"/>
      <c r="B31" s="380"/>
      <c r="C31" s="514"/>
    </row>
    <row r="32" spans="1:3">
      <c r="A32" s="122"/>
      <c r="B32" s="380"/>
      <c r="C32" s="514"/>
    </row>
    <row r="33" spans="1:3">
      <c r="A33" s="122"/>
      <c r="B33" s="380"/>
      <c r="C33" s="514"/>
    </row>
    <row r="34" spans="1:3" ht="13.5" thickBot="1">
      <c r="A34" s="122"/>
      <c r="B34" s="380"/>
      <c r="C34" s="514"/>
    </row>
    <row r="35" spans="1:3" s="54" customFormat="1" ht="19.5" customHeight="1" thickBot="1">
      <c r="A35" s="37" t="s">
        <v>48</v>
      </c>
      <c r="B35" s="53">
        <f>B13+B19+B26+B29</f>
        <v>112113</v>
      </c>
      <c r="C35" s="514"/>
    </row>
  </sheetData>
  <mergeCells count="2">
    <mergeCell ref="A1:B1"/>
    <mergeCell ref="C15:C3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9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22" zoomScaleNormal="100" workbookViewId="0">
      <selection activeCell="D35" sqref="D3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518" t="str">
        <f ca="1">+CONCATENATE("K I M U T A T Á S",CHAR(10),"a ",LEFT(ÖSSZEFÜGGÉSEK!A5,4),". évben céljelleggel juttatott támogatásokról")</f>
        <v>K I M U T A T Á S
a 2015. évben céljelleggel juttatott támogatásokról</v>
      </c>
      <c r="B1" s="518"/>
      <c r="C1" s="518"/>
      <c r="D1" s="518"/>
    </row>
    <row r="2" spans="1:4" ht="17.25" customHeight="1">
      <c r="A2" s="346"/>
      <c r="B2" s="346"/>
      <c r="C2" s="346"/>
      <c r="D2" s="346"/>
    </row>
    <row r="3" spans="1:4" ht="13.5" thickBot="1">
      <c r="A3" s="199"/>
      <c r="B3" s="199"/>
      <c r="C3" s="515" t="s">
        <v>50</v>
      </c>
      <c r="D3" s="515"/>
    </row>
    <row r="4" spans="1:4" ht="42.75" customHeight="1" thickBot="1">
      <c r="A4" s="350" t="s">
        <v>66</v>
      </c>
      <c r="B4" s="351" t="s">
        <v>114</v>
      </c>
      <c r="C4" s="351" t="s">
        <v>115</v>
      </c>
      <c r="D4" s="352" t="s">
        <v>10</v>
      </c>
    </row>
    <row r="5" spans="1:4" ht="15.95" customHeight="1">
      <c r="A5" s="200" t="s">
        <v>14</v>
      </c>
      <c r="B5" s="478" t="s">
        <v>519</v>
      </c>
      <c r="C5" s="29"/>
      <c r="D5" s="30"/>
    </row>
    <row r="6" spans="1:4" ht="15.95" customHeight="1">
      <c r="A6" s="201" t="s">
        <v>15</v>
      </c>
      <c r="B6" s="31" t="s">
        <v>520</v>
      </c>
      <c r="C6" s="31" t="s">
        <v>521</v>
      </c>
      <c r="D6" s="32">
        <v>295</v>
      </c>
    </row>
    <row r="7" spans="1:4" ht="15.95" customHeight="1">
      <c r="A7" s="201" t="s">
        <v>16</v>
      </c>
      <c r="B7" s="31" t="s">
        <v>522</v>
      </c>
      <c r="C7" s="31" t="s">
        <v>521</v>
      </c>
      <c r="D7" s="32">
        <v>357</v>
      </c>
    </row>
    <row r="8" spans="1:4" ht="21.75" customHeight="1">
      <c r="A8" s="201" t="s">
        <v>17</v>
      </c>
      <c r="B8" s="31" t="s">
        <v>523</v>
      </c>
      <c r="C8" s="475" t="s">
        <v>524</v>
      </c>
      <c r="D8" s="32">
        <v>1178</v>
      </c>
    </row>
    <row r="9" spans="1:4" ht="21.75" customHeight="1">
      <c r="A9" s="201" t="s">
        <v>18</v>
      </c>
      <c r="B9" s="31" t="s">
        <v>525</v>
      </c>
      <c r="C9" s="475" t="s">
        <v>526</v>
      </c>
      <c r="D9" s="32">
        <v>89</v>
      </c>
    </row>
    <row r="10" spans="1:4" ht="15.95" customHeight="1">
      <c r="A10" s="201" t="s">
        <v>19</v>
      </c>
      <c r="B10" s="31" t="s">
        <v>527</v>
      </c>
      <c r="C10" s="31" t="s">
        <v>528</v>
      </c>
      <c r="D10" s="32">
        <v>740</v>
      </c>
    </row>
    <row r="11" spans="1:4" ht="15.95" customHeight="1">
      <c r="A11" s="201" t="s">
        <v>20</v>
      </c>
      <c r="B11" s="476" t="s">
        <v>529</v>
      </c>
      <c r="C11" s="476"/>
      <c r="D11" s="477">
        <f>D6+D7+D8+D9++D10</f>
        <v>2659</v>
      </c>
    </row>
    <row r="12" spans="1:4" ht="15.95" customHeight="1">
      <c r="A12" s="201" t="s">
        <v>21</v>
      </c>
      <c r="B12" s="31"/>
      <c r="C12" s="31"/>
      <c r="D12" s="32"/>
    </row>
    <row r="13" spans="1:4" ht="15.95" customHeight="1">
      <c r="A13" s="201" t="s">
        <v>22</v>
      </c>
      <c r="B13" s="31"/>
      <c r="C13" s="31"/>
      <c r="D13" s="32"/>
    </row>
    <row r="14" spans="1:4" ht="15.95" customHeight="1" thickBot="1">
      <c r="A14" s="201" t="s">
        <v>23</v>
      </c>
      <c r="B14" s="476" t="s">
        <v>539</v>
      </c>
      <c r="C14" s="476"/>
      <c r="D14" s="32"/>
    </row>
    <row r="15" spans="1:4" ht="15.95" customHeight="1">
      <c r="A15" s="201" t="s">
        <v>24</v>
      </c>
      <c r="B15" s="29" t="s">
        <v>530</v>
      </c>
      <c r="C15" s="29" t="s">
        <v>521</v>
      </c>
      <c r="D15" s="30">
        <v>100</v>
      </c>
    </row>
    <row r="16" spans="1:4" ht="15.95" customHeight="1">
      <c r="A16" s="201" t="s">
        <v>25</v>
      </c>
      <c r="B16" s="31" t="s">
        <v>531</v>
      </c>
      <c r="C16" s="31" t="s">
        <v>521</v>
      </c>
      <c r="D16" s="32">
        <v>600</v>
      </c>
    </row>
    <row r="17" spans="1:4" ht="15.95" customHeight="1">
      <c r="A17" s="201" t="s">
        <v>26</v>
      </c>
      <c r="B17" s="31" t="s">
        <v>532</v>
      </c>
      <c r="C17" s="31" t="s">
        <v>521</v>
      </c>
      <c r="D17" s="32">
        <v>400</v>
      </c>
    </row>
    <row r="18" spans="1:4" ht="15.95" customHeight="1">
      <c r="A18" s="201" t="s">
        <v>27</v>
      </c>
      <c r="B18" s="31" t="s">
        <v>533</v>
      </c>
      <c r="C18" s="31" t="s">
        <v>521</v>
      </c>
      <c r="D18" s="32">
        <v>200</v>
      </c>
    </row>
    <row r="19" spans="1:4" ht="15.95" customHeight="1">
      <c r="A19" s="201" t="s">
        <v>28</v>
      </c>
      <c r="B19" s="31" t="s">
        <v>534</v>
      </c>
      <c r="C19" s="31" t="s">
        <v>521</v>
      </c>
      <c r="D19" s="32">
        <v>700</v>
      </c>
    </row>
    <row r="20" spans="1:4" ht="15.95" customHeight="1">
      <c r="A20" s="201" t="s">
        <v>29</v>
      </c>
      <c r="B20" s="31" t="s">
        <v>535</v>
      </c>
      <c r="C20" s="31" t="s">
        <v>521</v>
      </c>
      <c r="D20" s="32">
        <v>100</v>
      </c>
    </row>
    <row r="21" spans="1:4" ht="15.95" customHeight="1">
      <c r="A21" s="201" t="s">
        <v>30</v>
      </c>
      <c r="B21" s="31" t="s">
        <v>536</v>
      </c>
      <c r="C21" s="31" t="s">
        <v>521</v>
      </c>
      <c r="D21" s="32">
        <v>50</v>
      </c>
    </row>
    <row r="22" spans="1:4" ht="15.95" customHeight="1">
      <c r="A22" s="201" t="s">
        <v>31</v>
      </c>
      <c r="B22" s="31" t="s">
        <v>540</v>
      </c>
      <c r="C22" s="31" t="s">
        <v>521</v>
      </c>
      <c r="D22" s="32">
        <v>50</v>
      </c>
    </row>
    <row r="23" spans="1:4" ht="15.95" customHeight="1">
      <c r="A23" s="201" t="s">
        <v>32</v>
      </c>
      <c r="B23" s="31" t="s">
        <v>537</v>
      </c>
      <c r="C23" s="31" t="s">
        <v>538</v>
      </c>
      <c r="D23" s="32">
        <v>115</v>
      </c>
    </row>
    <row r="24" spans="1:4" ht="15.95" customHeight="1">
      <c r="A24" s="201" t="s">
        <v>33</v>
      </c>
      <c r="B24" s="31" t="s">
        <v>577</v>
      </c>
      <c r="C24" s="31" t="s">
        <v>578</v>
      </c>
      <c r="D24" s="32">
        <v>1070</v>
      </c>
    </row>
    <row r="25" spans="1:4" ht="15.95" customHeight="1">
      <c r="A25" s="201" t="s">
        <v>34</v>
      </c>
      <c r="B25" s="476" t="s">
        <v>541</v>
      </c>
      <c r="C25" s="476"/>
      <c r="D25" s="477">
        <f>D16+D17+D18+D19+D20+D21+D22+D23+D24+D15</f>
        <v>3385</v>
      </c>
    </row>
    <row r="26" spans="1:4" ht="15.95" customHeight="1">
      <c r="A26" s="201" t="s">
        <v>35</v>
      </c>
      <c r="B26" s="31"/>
      <c r="C26" s="31"/>
      <c r="D26" s="32"/>
    </row>
    <row r="27" spans="1:4" ht="15.95" customHeight="1">
      <c r="A27" s="201" t="s">
        <v>36</v>
      </c>
      <c r="B27" s="31"/>
      <c r="C27" s="31"/>
      <c r="D27" s="32"/>
    </row>
    <row r="28" spans="1:4" ht="15.95" customHeight="1">
      <c r="A28" s="201" t="s">
        <v>37</v>
      </c>
      <c r="B28" s="31"/>
      <c r="C28" s="31"/>
      <c r="D28" s="32"/>
    </row>
    <row r="29" spans="1:4" ht="15.95" customHeight="1">
      <c r="A29" s="201" t="s">
        <v>38</v>
      </c>
      <c r="B29" s="31"/>
      <c r="C29" s="31"/>
      <c r="D29" s="32"/>
    </row>
    <row r="30" spans="1:4" ht="15.95" customHeight="1">
      <c r="A30" s="201" t="s">
        <v>39</v>
      </c>
      <c r="B30" s="31"/>
      <c r="C30" s="31"/>
      <c r="D30" s="32"/>
    </row>
    <row r="31" spans="1:4" ht="15.95" customHeight="1">
      <c r="A31" s="201" t="s">
        <v>40</v>
      </c>
      <c r="B31" s="31"/>
      <c r="C31" s="31"/>
      <c r="D31" s="32"/>
    </row>
    <row r="32" spans="1:4" ht="15.95" customHeight="1">
      <c r="A32" s="201" t="s">
        <v>41</v>
      </c>
      <c r="B32" s="31"/>
      <c r="C32" s="31"/>
      <c r="D32" s="32"/>
    </row>
    <row r="33" spans="1:4" ht="15.95" customHeight="1">
      <c r="A33" s="201" t="s">
        <v>42</v>
      </c>
      <c r="B33" s="31"/>
      <c r="C33" s="31"/>
      <c r="D33" s="32"/>
    </row>
    <row r="34" spans="1:4" ht="15.95" customHeight="1">
      <c r="A34" s="201" t="s">
        <v>116</v>
      </c>
      <c r="B34" s="31"/>
      <c r="C34" s="31"/>
      <c r="D34" s="89"/>
    </row>
    <row r="35" spans="1:4" ht="15.95" customHeight="1">
      <c r="A35" s="201" t="s">
        <v>117</v>
      </c>
      <c r="B35" s="31"/>
      <c r="C35" s="31"/>
      <c r="D35" s="89"/>
    </row>
    <row r="36" spans="1:4" ht="15.95" customHeight="1">
      <c r="A36" s="201" t="s">
        <v>118</v>
      </c>
      <c r="B36" s="31"/>
      <c r="C36" s="31"/>
      <c r="D36" s="89"/>
    </row>
    <row r="37" spans="1:4" ht="15.95" customHeight="1" thickBot="1">
      <c r="A37" s="202" t="s">
        <v>119</v>
      </c>
      <c r="B37" s="33"/>
      <c r="C37" s="33"/>
      <c r="D37" s="90"/>
    </row>
    <row r="38" spans="1:4" ht="15.95" customHeight="1" thickBot="1">
      <c r="A38" s="516" t="s">
        <v>542</v>
      </c>
      <c r="B38" s="517"/>
      <c r="C38" s="203"/>
      <c r="D38" s="204">
        <f>D11+D25</f>
        <v>6044</v>
      </c>
    </row>
    <row r="39" spans="1:4">
      <c r="A39" t="s">
        <v>163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5.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83" zoomScale="130" zoomScaleNormal="130" zoomScaleSheetLayoutView="100" workbookViewId="0">
      <selection activeCell="C100" sqref="C100"/>
    </sheetView>
  </sheetViews>
  <sheetFormatPr defaultRowHeight="15.75"/>
  <cols>
    <col min="1" max="1" width="9.5" style="354" customWidth="1"/>
    <col min="2" max="2" width="91.6640625" style="354" customWidth="1"/>
    <col min="3" max="3" width="21.6640625" style="355" customWidth="1"/>
    <col min="4" max="4" width="9" style="388" customWidth="1"/>
    <col min="5" max="16384" width="9.33203125" style="388"/>
  </cols>
  <sheetData>
    <row r="1" spans="1:3" ht="15.95" customHeight="1">
      <c r="A1" s="490" t="s">
        <v>11</v>
      </c>
      <c r="B1" s="490"/>
      <c r="C1" s="490"/>
    </row>
    <row r="2" spans="1:3" ht="15.95" customHeight="1" thickBot="1">
      <c r="A2" s="489" t="s">
        <v>125</v>
      </c>
      <c r="B2" s="489"/>
      <c r="C2" s="277" t="s">
        <v>190</v>
      </c>
    </row>
    <row r="3" spans="1:3" ht="38.1" customHeight="1" thickBot="1">
      <c r="A3" s="23" t="s">
        <v>66</v>
      </c>
      <c r="B3" s="24" t="s">
        <v>13</v>
      </c>
      <c r="C3" s="42" t="str">
        <f ca="1">+CONCATENATE(LEFT(ÖSSZEFÜGGÉSEK!A5,4),". évi előirányzat")</f>
        <v>2015. évi előirányzat</v>
      </c>
    </row>
    <row r="4" spans="1:3" s="389" customFormat="1" ht="12" customHeight="1" thickBot="1">
      <c r="A4" s="383" t="s">
        <v>464</v>
      </c>
      <c r="B4" s="384" t="s">
        <v>465</v>
      </c>
      <c r="C4" s="385" t="s">
        <v>466</v>
      </c>
    </row>
    <row r="5" spans="1:3" s="390" customFormat="1" ht="12" customHeight="1" thickBot="1">
      <c r="A5" s="20" t="s">
        <v>14</v>
      </c>
      <c r="B5" s="21" t="s">
        <v>214</v>
      </c>
      <c r="C5" s="267">
        <f>+C6+C7+C8+C9+C10+C11</f>
        <v>112113</v>
      </c>
    </row>
    <row r="6" spans="1:3" s="390" customFormat="1" ht="12" customHeight="1">
      <c r="A6" s="15" t="s">
        <v>92</v>
      </c>
      <c r="B6" s="391" t="s">
        <v>215</v>
      </c>
      <c r="C6" s="270">
        <v>52579</v>
      </c>
    </row>
    <row r="7" spans="1:3" s="390" customFormat="1" ht="12" customHeight="1">
      <c r="A7" s="14" t="s">
        <v>93</v>
      </c>
      <c r="B7" s="392" t="s">
        <v>216</v>
      </c>
      <c r="C7" s="269">
        <v>23610</v>
      </c>
    </row>
    <row r="8" spans="1:3" s="390" customFormat="1" ht="12" customHeight="1">
      <c r="A8" s="14" t="s">
        <v>94</v>
      </c>
      <c r="B8" s="392" t="s">
        <v>217</v>
      </c>
      <c r="C8" s="269">
        <v>33887</v>
      </c>
    </row>
    <row r="9" spans="1:3" s="390" customFormat="1" ht="12" customHeight="1">
      <c r="A9" s="14" t="s">
        <v>95</v>
      </c>
      <c r="B9" s="392" t="s">
        <v>218</v>
      </c>
      <c r="C9" s="269">
        <v>2037</v>
      </c>
    </row>
    <row r="10" spans="1:3" s="390" customFormat="1" ht="12" customHeight="1">
      <c r="A10" s="14" t="s">
        <v>121</v>
      </c>
      <c r="B10" s="263" t="s">
        <v>400</v>
      </c>
      <c r="C10" s="269"/>
    </row>
    <row r="11" spans="1:3" s="390" customFormat="1" ht="12" customHeight="1" thickBot="1">
      <c r="A11" s="16" t="s">
        <v>96</v>
      </c>
      <c r="B11" s="264" t="s">
        <v>401</v>
      </c>
      <c r="C11" s="269"/>
    </row>
    <row r="12" spans="1:3" s="390" customFormat="1" ht="12" customHeight="1" thickBot="1">
      <c r="A12" s="20" t="s">
        <v>15</v>
      </c>
      <c r="B12" s="262" t="s">
        <v>219</v>
      </c>
      <c r="C12" s="267">
        <f>+C13+C14+C15+C16+C17</f>
        <v>20572</v>
      </c>
    </row>
    <row r="13" spans="1:3" s="390" customFormat="1" ht="12" customHeight="1">
      <c r="A13" s="15" t="s">
        <v>98</v>
      </c>
      <c r="B13" s="391" t="s">
        <v>220</v>
      </c>
      <c r="C13" s="270"/>
    </row>
    <row r="14" spans="1:3" s="390" customFormat="1" ht="12" customHeight="1">
      <c r="A14" s="14" t="s">
        <v>99</v>
      </c>
      <c r="B14" s="392" t="s">
        <v>221</v>
      </c>
      <c r="C14" s="269"/>
    </row>
    <row r="15" spans="1:3" s="390" customFormat="1" ht="12" customHeight="1">
      <c r="A15" s="14" t="s">
        <v>100</v>
      </c>
      <c r="B15" s="392" t="s">
        <v>390</v>
      </c>
      <c r="C15" s="269"/>
    </row>
    <row r="16" spans="1:3" s="390" customFormat="1" ht="12" customHeight="1">
      <c r="A16" s="14" t="s">
        <v>101</v>
      </c>
      <c r="B16" s="392" t="s">
        <v>391</v>
      </c>
      <c r="C16" s="269"/>
    </row>
    <row r="17" spans="1:3" s="390" customFormat="1" ht="12" customHeight="1">
      <c r="A17" s="14" t="s">
        <v>102</v>
      </c>
      <c r="B17" s="392" t="s">
        <v>222</v>
      </c>
      <c r="C17" s="269">
        <v>20572</v>
      </c>
    </row>
    <row r="18" spans="1:3" s="390" customFormat="1" ht="12" customHeight="1" thickBot="1">
      <c r="A18" s="16" t="s">
        <v>111</v>
      </c>
      <c r="B18" s="264" t="s">
        <v>223</v>
      </c>
      <c r="C18" s="271"/>
    </row>
    <row r="19" spans="1:3" s="390" customFormat="1" ht="12" customHeight="1" thickBot="1">
      <c r="A19" s="20" t="s">
        <v>16</v>
      </c>
      <c r="B19" s="21" t="s">
        <v>224</v>
      </c>
      <c r="C19" s="267">
        <f>+C20+C21+C22+C23+C24</f>
        <v>0</v>
      </c>
    </row>
    <row r="20" spans="1:3" s="390" customFormat="1" ht="12" customHeight="1">
      <c r="A20" s="15" t="s">
        <v>81</v>
      </c>
      <c r="B20" s="391" t="s">
        <v>225</v>
      </c>
      <c r="C20" s="270"/>
    </row>
    <row r="21" spans="1:3" s="390" customFormat="1" ht="12" customHeight="1">
      <c r="A21" s="14" t="s">
        <v>82</v>
      </c>
      <c r="B21" s="392" t="s">
        <v>226</v>
      </c>
      <c r="C21" s="269"/>
    </row>
    <row r="22" spans="1:3" s="390" customFormat="1" ht="12" customHeight="1">
      <c r="A22" s="14" t="s">
        <v>83</v>
      </c>
      <c r="B22" s="392" t="s">
        <v>392</v>
      </c>
      <c r="C22" s="269"/>
    </row>
    <row r="23" spans="1:3" s="390" customFormat="1" ht="12" customHeight="1">
      <c r="A23" s="14" t="s">
        <v>84</v>
      </c>
      <c r="B23" s="392" t="s">
        <v>393</v>
      </c>
      <c r="C23" s="269"/>
    </row>
    <row r="24" spans="1:3" s="390" customFormat="1" ht="12" customHeight="1">
      <c r="A24" s="14" t="s">
        <v>136</v>
      </c>
      <c r="B24" s="392" t="s">
        <v>227</v>
      </c>
      <c r="C24" s="269"/>
    </row>
    <row r="25" spans="1:3" s="390" customFormat="1" ht="12" customHeight="1" thickBot="1">
      <c r="A25" s="16" t="s">
        <v>137</v>
      </c>
      <c r="B25" s="393" t="s">
        <v>228</v>
      </c>
      <c r="C25" s="271"/>
    </row>
    <row r="26" spans="1:3" s="390" customFormat="1" ht="12" customHeight="1" thickBot="1">
      <c r="A26" s="20" t="s">
        <v>138</v>
      </c>
      <c r="B26" s="21" t="s">
        <v>229</v>
      </c>
      <c r="C26" s="273">
        <f>+C27+C31+C32+C33</f>
        <v>34804</v>
      </c>
    </row>
    <row r="27" spans="1:3" s="390" customFormat="1" ht="12" customHeight="1">
      <c r="A27" s="15" t="s">
        <v>230</v>
      </c>
      <c r="B27" s="391" t="s">
        <v>407</v>
      </c>
      <c r="C27" s="386">
        <f>+C28+C29+C30</f>
        <v>30384</v>
      </c>
    </row>
    <row r="28" spans="1:3" s="390" customFormat="1" ht="12" customHeight="1">
      <c r="A28" s="14" t="s">
        <v>231</v>
      </c>
      <c r="B28" s="392" t="s">
        <v>236</v>
      </c>
      <c r="C28" s="269">
        <v>3384</v>
      </c>
    </row>
    <row r="29" spans="1:3" s="390" customFormat="1" ht="12" customHeight="1">
      <c r="A29" s="14" t="s">
        <v>232</v>
      </c>
      <c r="B29" s="392" t="s">
        <v>237</v>
      </c>
      <c r="C29" s="269"/>
    </row>
    <row r="30" spans="1:3" s="390" customFormat="1" ht="12" customHeight="1">
      <c r="A30" s="14" t="s">
        <v>405</v>
      </c>
      <c r="B30" s="451" t="s">
        <v>406</v>
      </c>
      <c r="C30" s="269">
        <v>27000</v>
      </c>
    </row>
    <row r="31" spans="1:3" s="390" customFormat="1" ht="12" customHeight="1">
      <c r="A31" s="14" t="s">
        <v>233</v>
      </c>
      <c r="B31" s="392" t="s">
        <v>238</v>
      </c>
      <c r="C31" s="269">
        <v>3500</v>
      </c>
    </row>
    <row r="32" spans="1:3" s="390" customFormat="1" ht="12" customHeight="1">
      <c r="A32" s="14" t="s">
        <v>234</v>
      </c>
      <c r="B32" s="392" t="s">
        <v>239</v>
      </c>
      <c r="C32" s="269">
        <v>500</v>
      </c>
    </row>
    <row r="33" spans="1:3" s="390" customFormat="1" ht="12" customHeight="1" thickBot="1">
      <c r="A33" s="16" t="s">
        <v>235</v>
      </c>
      <c r="B33" s="393" t="s">
        <v>240</v>
      </c>
      <c r="C33" s="271">
        <v>420</v>
      </c>
    </row>
    <row r="34" spans="1:3" s="390" customFormat="1" ht="12" customHeight="1" thickBot="1">
      <c r="A34" s="20" t="s">
        <v>18</v>
      </c>
      <c r="B34" s="21" t="s">
        <v>402</v>
      </c>
      <c r="C34" s="267">
        <f>SUM(C35:C45)</f>
        <v>23452</v>
      </c>
    </row>
    <row r="35" spans="1:3" s="390" customFormat="1" ht="12" customHeight="1">
      <c r="A35" s="15" t="s">
        <v>85</v>
      </c>
      <c r="B35" s="391" t="s">
        <v>243</v>
      </c>
      <c r="C35" s="270"/>
    </row>
    <row r="36" spans="1:3" s="390" customFormat="1" ht="12" customHeight="1">
      <c r="A36" s="14" t="s">
        <v>86</v>
      </c>
      <c r="B36" s="392" t="s">
        <v>244</v>
      </c>
      <c r="C36" s="269">
        <v>3055</v>
      </c>
    </row>
    <row r="37" spans="1:3" s="390" customFormat="1" ht="12" customHeight="1">
      <c r="A37" s="14" t="s">
        <v>87</v>
      </c>
      <c r="B37" s="392" t="s">
        <v>245</v>
      </c>
      <c r="C37" s="269">
        <v>100</v>
      </c>
    </row>
    <row r="38" spans="1:3" s="390" customFormat="1" ht="12" customHeight="1">
      <c r="A38" s="14" t="s">
        <v>140</v>
      </c>
      <c r="B38" s="392" t="s">
        <v>246</v>
      </c>
      <c r="C38" s="269">
        <v>5338</v>
      </c>
    </row>
    <row r="39" spans="1:3" s="390" customFormat="1" ht="12" customHeight="1">
      <c r="A39" s="14" t="s">
        <v>141</v>
      </c>
      <c r="B39" s="392" t="s">
        <v>247</v>
      </c>
      <c r="C39" s="269">
        <v>11241</v>
      </c>
    </row>
    <row r="40" spans="1:3" s="390" customFormat="1" ht="12" customHeight="1">
      <c r="A40" s="14" t="s">
        <v>142</v>
      </c>
      <c r="B40" s="392" t="s">
        <v>248</v>
      </c>
      <c r="C40" s="269">
        <v>3618</v>
      </c>
    </row>
    <row r="41" spans="1:3" s="390" customFormat="1" ht="12" customHeight="1">
      <c r="A41" s="14" t="s">
        <v>143</v>
      </c>
      <c r="B41" s="392" t="s">
        <v>249</v>
      </c>
      <c r="C41" s="269"/>
    </row>
    <row r="42" spans="1:3" s="390" customFormat="1" ht="12" customHeight="1">
      <c r="A42" s="14" t="s">
        <v>144</v>
      </c>
      <c r="B42" s="392" t="s">
        <v>250</v>
      </c>
      <c r="C42" s="269">
        <v>100</v>
      </c>
    </row>
    <row r="43" spans="1:3" s="390" customFormat="1" ht="12" customHeight="1">
      <c r="A43" s="14" t="s">
        <v>241</v>
      </c>
      <c r="B43" s="392" t="s">
        <v>251</v>
      </c>
      <c r="C43" s="272"/>
    </row>
    <row r="44" spans="1:3" s="390" customFormat="1" ht="12" customHeight="1">
      <c r="A44" s="16" t="s">
        <v>242</v>
      </c>
      <c r="B44" s="393" t="s">
        <v>404</v>
      </c>
      <c r="C44" s="377"/>
    </row>
    <row r="45" spans="1:3" s="390" customFormat="1" ht="12" customHeight="1" thickBot="1">
      <c r="A45" s="16" t="s">
        <v>403</v>
      </c>
      <c r="B45" s="264" t="s">
        <v>252</v>
      </c>
      <c r="C45" s="377"/>
    </row>
    <row r="46" spans="1:3" s="390" customFormat="1" ht="12" customHeight="1" thickBot="1">
      <c r="A46" s="20" t="s">
        <v>19</v>
      </c>
      <c r="B46" s="21" t="s">
        <v>253</v>
      </c>
      <c r="C46" s="267">
        <f>SUM(C47:C51)</f>
        <v>0</v>
      </c>
    </row>
    <row r="47" spans="1:3" s="390" customFormat="1" ht="12" customHeight="1">
      <c r="A47" s="15" t="s">
        <v>88</v>
      </c>
      <c r="B47" s="391" t="s">
        <v>257</v>
      </c>
      <c r="C47" s="438"/>
    </row>
    <row r="48" spans="1:3" s="390" customFormat="1" ht="12" customHeight="1">
      <c r="A48" s="14" t="s">
        <v>89</v>
      </c>
      <c r="B48" s="392" t="s">
        <v>258</v>
      </c>
      <c r="C48" s="272"/>
    </row>
    <row r="49" spans="1:3" s="390" customFormat="1" ht="12" customHeight="1">
      <c r="A49" s="14" t="s">
        <v>254</v>
      </c>
      <c r="B49" s="392" t="s">
        <v>259</v>
      </c>
      <c r="C49" s="272"/>
    </row>
    <row r="50" spans="1:3" s="390" customFormat="1" ht="12" customHeight="1">
      <c r="A50" s="14" t="s">
        <v>255</v>
      </c>
      <c r="B50" s="392" t="s">
        <v>260</v>
      </c>
      <c r="C50" s="272"/>
    </row>
    <row r="51" spans="1:3" s="390" customFormat="1" ht="12" customHeight="1" thickBot="1">
      <c r="A51" s="16" t="s">
        <v>256</v>
      </c>
      <c r="B51" s="264" t="s">
        <v>261</v>
      </c>
      <c r="C51" s="377"/>
    </row>
    <row r="52" spans="1:3" s="390" customFormat="1" ht="12" customHeight="1" thickBot="1">
      <c r="A52" s="20" t="s">
        <v>145</v>
      </c>
      <c r="B52" s="21" t="s">
        <v>262</v>
      </c>
      <c r="C52" s="267">
        <f>SUM(C53:C55)</f>
        <v>1157</v>
      </c>
    </row>
    <row r="53" spans="1:3" s="390" customFormat="1" ht="12" customHeight="1">
      <c r="A53" s="15" t="s">
        <v>90</v>
      </c>
      <c r="B53" s="391" t="s">
        <v>263</v>
      </c>
      <c r="C53" s="270"/>
    </row>
    <row r="54" spans="1:3" s="390" customFormat="1" ht="12" customHeight="1">
      <c r="A54" s="14" t="s">
        <v>91</v>
      </c>
      <c r="B54" s="392" t="s">
        <v>394</v>
      </c>
      <c r="C54" s="269"/>
    </row>
    <row r="55" spans="1:3" s="390" customFormat="1" ht="12" customHeight="1">
      <c r="A55" s="14" t="s">
        <v>266</v>
      </c>
      <c r="B55" s="392" t="s">
        <v>264</v>
      </c>
      <c r="C55" s="269">
        <v>1157</v>
      </c>
    </row>
    <row r="56" spans="1:3" s="390" customFormat="1" ht="12" customHeight="1" thickBot="1">
      <c r="A56" s="16" t="s">
        <v>267</v>
      </c>
      <c r="B56" s="264" t="s">
        <v>265</v>
      </c>
      <c r="C56" s="271"/>
    </row>
    <row r="57" spans="1:3" s="390" customFormat="1" ht="12" customHeight="1" thickBot="1">
      <c r="A57" s="20" t="s">
        <v>21</v>
      </c>
      <c r="B57" s="262" t="s">
        <v>268</v>
      </c>
      <c r="C57" s="267">
        <f>SUM(C58:C60)</f>
        <v>398</v>
      </c>
    </row>
    <row r="58" spans="1:3" s="390" customFormat="1" ht="12" customHeight="1">
      <c r="A58" s="15" t="s">
        <v>146</v>
      </c>
      <c r="B58" s="391" t="s">
        <v>270</v>
      </c>
      <c r="C58" s="272"/>
    </row>
    <row r="59" spans="1:3" s="390" customFormat="1" ht="12" customHeight="1">
      <c r="A59" s="14" t="s">
        <v>147</v>
      </c>
      <c r="B59" s="392" t="s">
        <v>395</v>
      </c>
      <c r="C59" s="272">
        <v>398</v>
      </c>
    </row>
    <row r="60" spans="1:3" s="390" customFormat="1" ht="12" customHeight="1">
      <c r="A60" s="14" t="s">
        <v>191</v>
      </c>
      <c r="B60" s="392" t="s">
        <v>271</v>
      </c>
      <c r="C60" s="272"/>
    </row>
    <row r="61" spans="1:3" s="390" customFormat="1" ht="12" customHeight="1" thickBot="1">
      <c r="A61" s="16" t="s">
        <v>269</v>
      </c>
      <c r="B61" s="264" t="s">
        <v>272</v>
      </c>
      <c r="C61" s="272"/>
    </row>
    <row r="62" spans="1:3" s="390" customFormat="1" ht="12" customHeight="1" thickBot="1">
      <c r="A62" s="458" t="s">
        <v>447</v>
      </c>
      <c r="B62" s="21" t="s">
        <v>273</v>
      </c>
      <c r="C62" s="273">
        <f>+C5+C12+C19+C26+C34+C46+C52+C57</f>
        <v>192496</v>
      </c>
    </row>
    <row r="63" spans="1:3" s="390" customFormat="1" ht="12" customHeight="1" thickBot="1">
      <c r="A63" s="441" t="s">
        <v>274</v>
      </c>
      <c r="B63" s="262" t="s">
        <v>275</v>
      </c>
      <c r="C63" s="267">
        <f>SUM(C64:C66)</f>
        <v>0</v>
      </c>
    </row>
    <row r="64" spans="1:3" s="390" customFormat="1" ht="12" customHeight="1">
      <c r="A64" s="15" t="s">
        <v>306</v>
      </c>
      <c r="B64" s="391" t="s">
        <v>276</v>
      </c>
      <c r="C64" s="272"/>
    </row>
    <row r="65" spans="1:3" s="390" customFormat="1" ht="12" customHeight="1">
      <c r="A65" s="14" t="s">
        <v>315</v>
      </c>
      <c r="B65" s="392" t="s">
        <v>277</v>
      </c>
      <c r="C65" s="272"/>
    </row>
    <row r="66" spans="1:3" s="390" customFormat="1" ht="12" customHeight="1" thickBot="1">
      <c r="A66" s="16" t="s">
        <v>316</v>
      </c>
      <c r="B66" s="452" t="s">
        <v>432</v>
      </c>
      <c r="C66" s="272"/>
    </row>
    <row r="67" spans="1:3" s="390" customFormat="1" ht="12" customHeight="1" thickBot="1">
      <c r="A67" s="441" t="s">
        <v>279</v>
      </c>
      <c r="B67" s="262" t="s">
        <v>280</v>
      </c>
      <c r="C67" s="267">
        <f>SUM(C68:C71)</f>
        <v>0</v>
      </c>
    </row>
    <row r="68" spans="1:3" s="390" customFormat="1" ht="12" customHeight="1">
      <c r="A68" s="15" t="s">
        <v>122</v>
      </c>
      <c r="B68" s="391" t="s">
        <v>281</v>
      </c>
      <c r="C68" s="272"/>
    </row>
    <row r="69" spans="1:3" s="390" customFormat="1" ht="12" customHeight="1">
      <c r="A69" s="14" t="s">
        <v>123</v>
      </c>
      <c r="B69" s="392" t="s">
        <v>282</v>
      </c>
      <c r="C69" s="272"/>
    </row>
    <row r="70" spans="1:3" s="390" customFormat="1" ht="12" customHeight="1">
      <c r="A70" s="14" t="s">
        <v>307</v>
      </c>
      <c r="B70" s="392" t="s">
        <v>283</v>
      </c>
      <c r="C70" s="272"/>
    </row>
    <row r="71" spans="1:3" s="390" customFormat="1" ht="12" customHeight="1" thickBot="1">
      <c r="A71" s="16" t="s">
        <v>308</v>
      </c>
      <c r="B71" s="264" t="s">
        <v>284</v>
      </c>
      <c r="C71" s="272"/>
    </row>
    <row r="72" spans="1:3" s="390" customFormat="1" ht="12" customHeight="1" thickBot="1">
      <c r="A72" s="441" t="s">
        <v>285</v>
      </c>
      <c r="B72" s="262" t="s">
        <v>286</v>
      </c>
      <c r="C72" s="267">
        <f>SUM(C73:C74)</f>
        <v>18404</v>
      </c>
    </row>
    <row r="73" spans="1:3" s="390" customFormat="1" ht="12" customHeight="1">
      <c r="A73" s="15" t="s">
        <v>309</v>
      </c>
      <c r="B73" s="391" t="s">
        <v>287</v>
      </c>
      <c r="C73" s="272">
        <v>18404</v>
      </c>
    </row>
    <row r="74" spans="1:3" s="390" customFormat="1" ht="12" customHeight="1" thickBot="1">
      <c r="A74" s="16" t="s">
        <v>310</v>
      </c>
      <c r="B74" s="264" t="s">
        <v>288</v>
      </c>
      <c r="C74" s="272"/>
    </row>
    <row r="75" spans="1:3" s="390" customFormat="1" ht="12" customHeight="1" thickBot="1">
      <c r="A75" s="441" t="s">
        <v>289</v>
      </c>
      <c r="B75" s="262" t="s">
        <v>290</v>
      </c>
      <c r="C75" s="267">
        <f>SUM(C76:C78)</f>
        <v>0</v>
      </c>
    </row>
    <row r="76" spans="1:3" s="390" customFormat="1" ht="12" customHeight="1">
      <c r="A76" s="15" t="s">
        <v>311</v>
      </c>
      <c r="B76" s="391" t="s">
        <v>291</v>
      </c>
      <c r="C76" s="272"/>
    </row>
    <row r="77" spans="1:3" s="390" customFormat="1" ht="12" customHeight="1">
      <c r="A77" s="14" t="s">
        <v>312</v>
      </c>
      <c r="B77" s="392" t="s">
        <v>292</v>
      </c>
      <c r="C77" s="272"/>
    </row>
    <row r="78" spans="1:3" s="390" customFormat="1" ht="12" customHeight="1" thickBot="1">
      <c r="A78" s="16" t="s">
        <v>313</v>
      </c>
      <c r="B78" s="264" t="s">
        <v>293</v>
      </c>
      <c r="C78" s="272"/>
    </row>
    <row r="79" spans="1:3" s="390" customFormat="1" ht="12" customHeight="1" thickBot="1">
      <c r="A79" s="441" t="s">
        <v>294</v>
      </c>
      <c r="B79" s="262" t="s">
        <v>314</v>
      </c>
      <c r="C79" s="267">
        <f>SUM(C80:C83)</f>
        <v>0</v>
      </c>
    </row>
    <row r="80" spans="1:3" s="390" customFormat="1" ht="12" customHeight="1">
      <c r="A80" s="395" t="s">
        <v>295</v>
      </c>
      <c r="B80" s="391" t="s">
        <v>296</v>
      </c>
      <c r="C80" s="272"/>
    </row>
    <row r="81" spans="1:3" s="390" customFormat="1" ht="12" customHeight="1">
      <c r="A81" s="396" t="s">
        <v>297</v>
      </c>
      <c r="B81" s="392" t="s">
        <v>298</v>
      </c>
      <c r="C81" s="272"/>
    </row>
    <row r="82" spans="1:3" s="390" customFormat="1" ht="12" customHeight="1">
      <c r="A82" s="396" t="s">
        <v>299</v>
      </c>
      <c r="B82" s="392" t="s">
        <v>300</v>
      </c>
      <c r="C82" s="272"/>
    </row>
    <row r="83" spans="1:3" s="390" customFormat="1" ht="12" customHeight="1" thickBot="1">
      <c r="A83" s="397" t="s">
        <v>301</v>
      </c>
      <c r="B83" s="264" t="s">
        <v>302</v>
      </c>
      <c r="C83" s="272"/>
    </row>
    <row r="84" spans="1:3" s="390" customFormat="1" ht="12" customHeight="1" thickBot="1">
      <c r="A84" s="441" t="s">
        <v>303</v>
      </c>
      <c r="B84" s="262" t="s">
        <v>446</v>
      </c>
      <c r="C84" s="439"/>
    </row>
    <row r="85" spans="1:3" s="390" customFormat="1" ht="13.5" customHeight="1" thickBot="1">
      <c r="A85" s="441" t="s">
        <v>305</v>
      </c>
      <c r="B85" s="262" t="s">
        <v>304</v>
      </c>
      <c r="C85" s="439"/>
    </row>
    <row r="86" spans="1:3" s="390" customFormat="1" ht="15.75" customHeight="1" thickBot="1">
      <c r="A86" s="441" t="s">
        <v>317</v>
      </c>
      <c r="B86" s="398" t="s">
        <v>449</v>
      </c>
      <c r="C86" s="273">
        <f>+C63+C67+C72+C75+C79+C85+C84</f>
        <v>18404</v>
      </c>
    </row>
    <row r="87" spans="1:3" s="390" customFormat="1" ht="16.5" customHeight="1" thickBot="1">
      <c r="A87" s="442" t="s">
        <v>448</v>
      </c>
      <c r="B87" s="399" t="s">
        <v>450</v>
      </c>
      <c r="C87" s="273">
        <f>+C62+C86</f>
        <v>210900</v>
      </c>
    </row>
    <row r="88" spans="1:3" s="390" customFormat="1" ht="83.25" customHeight="1">
      <c r="A88" s="5"/>
      <c r="B88" s="6"/>
      <c r="C88" s="274"/>
    </row>
    <row r="89" spans="1:3" ht="16.5" customHeight="1">
      <c r="A89" s="490" t="s">
        <v>43</v>
      </c>
      <c r="B89" s="490"/>
      <c r="C89" s="490"/>
    </row>
    <row r="90" spans="1:3" s="400" customFormat="1" ht="16.5" customHeight="1" thickBot="1">
      <c r="A90" s="491" t="s">
        <v>126</v>
      </c>
      <c r="B90" s="491"/>
      <c r="C90" s="142" t="s">
        <v>190</v>
      </c>
    </row>
    <row r="91" spans="1:3" ht="38.1" customHeight="1" thickBot="1">
      <c r="A91" s="23" t="s">
        <v>66</v>
      </c>
      <c r="B91" s="24" t="s">
        <v>44</v>
      </c>
      <c r="C91" s="42" t="str">
        <f>+C3</f>
        <v>2015. évi előirányzat</v>
      </c>
    </row>
    <row r="92" spans="1:3" s="389" customFormat="1" ht="12" customHeight="1" thickBot="1">
      <c r="A92" s="34" t="s">
        <v>464</v>
      </c>
      <c r="B92" s="35" t="s">
        <v>465</v>
      </c>
      <c r="C92" s="36" t="s">
        <v>466</v>
      </c>
    </row>
    <row r="93" spans="1:3" ht="12" customHeight="1" thickBot="1">
      <c r="A93" s="22" t="s">
        <v>14</v>
      </c>
      <c r="B93" s="28" t="s">
        <v>408</v>
      </c>
      <c r="C93" s="266">
        <f>C94+C95+C96+C97+C98+C111</f>
        <v>204849</v>
      </c>
    </row>
    <row r="94" spans="1:3" ht="12" customHeight="1">
      <c r="A94" s="17" t="s">
        <v>92</v>
      </c>
      <c r="B94" s="10" t="s">
        <v>45</v>
      </c>
      <c r="C94" s="268">
        <v>92857</v>
      </c>
    </row>
    <row r="95" spans="1:3" ht="12" customHeight="1">
      <c r="A95" s="14" t="s">
        <v>93</v>
      </c>
      <c r="B95" s="8" t="s">
        <v>148</v>
      </c>
      <c r="C95" s="269">
        <v>22576</v>
      </c>
    </row>
    <row r="96" spans="1:3" ht="12" customHeight="1">
      <c r="A96" s="14" t="s">
        <v>94</v>
      </c>
      <c r="B96" s="8" t="s">
        <v>120</v>
      </c>
      <c r="C96" s="271">
        <v>68949</v>
      </c>
    </row>
    <row r="97" spans="1:3" ht="12" customHeight="1">
      <c r="A97" s="14" t="s">
        <v>95</v>
      </c>
      <c r="B97" s="11" t="s">
        <v>149</v>
      </c>
      <c r="C97" s="271">
        <v>7099</v>
      </c>
    </row>
    <row r="98" spans="1:3" ht="12" customHeight="1">
      <c r="A98" s="14" t="s">
        <v>106</v>
      </c>
      <c r="B98" s="19" t="s">
        <v>150</v>
      </c>
      <c r="C98" s="271">
        <f>C103+C104+C110</f>
        <v>3104</v>
      </c>
    </row>
    <row r="99" spans="1:3" ht="12" customHeight="1">
      <c r="A99" s="14" t="s">
        <v>96</v>
      </c>
      <c r="B99" s="8" t="s">
        <v>413</v>
      </c>
      <c r="C99" s="271"/>
    </row>
    <row r="100" spans="1:3" ht="12" customHeight="1">
      <c r="A100" s="14" t="s">
        <v>97</v>
      </c>
      <c r="B100" s="147" t="s">
        <v>412</v>
      </c>
      <c r="C100" s="271"/>
    </row>
    <row r="101" spans="1:3" ht="12" customHeight="1">
      <c r="A101" s="14" t="s">
        <v>107</v>
      </c>
      <c r="B101" s="147" t="s">
        <v>411</v>
      </c>
      <c r="C101" s="271"/>
    </row>
    <row r="102" spans="1:3" ht="12" customHeight="1">
      <c r="A102" s="14" t="s">
        <v>108</v>
      </c>
      <c r="B102" s="145" t="s">
        <v>320</v>
      </c>
      <c r="C102" s="271"/>
    </row>
    <row r="103" spans="1:3" ht="12" customHeight="1">
      <c r="A103" s="14" t="s">
        <v>109</v>
      </c>
      <c r="B103" s="146" t="s">
        <v>321</v>
      </c>
      <c r="C103" s="271">
        <v>1919</v>
      </c>
    </row>
    <row r="104" spans="1:3" ht="12" customHeight="1">
      <c r="A104" s="14" t="s">
        <v>110</v>
      </c>
      <c r="B104" s="146" t="s">
        <v>322</v>
      </c>
      <c r="C104" s="271"/>
    </row>
    <row r="105" spans="1:3" ht="12" customHeight="1">
      <c r="A105" s="14" t="s">
        <v>112</v>
      </c>
      <c r="B105" s="145" t="s">
        <v>323</v>
      </c>
      <c r="C105" s="271"/>
    </row>
    <row r="106" spans="1:3" ht="12" customHeight="1">
      <c r="A106" s="14" t="s">
        <v>151</v>
      </c>
      <c r="B106" s="145" t="s">
        <v>324</v>
      </c>
      <c r="C106" s="271"/>
    </row>
    <row r="107" spans="1:3" ht="12" customHeight="1">
      <c r="A107" s="14" t="s">
        <v>318</v>
      </c>
      <c r="B107" s="146" t="s">
        <v>325</v>
      </c>
      <c r="C107" s="271"/>
    </row>
    <row r="108" spans="1:3" ht="12" customHeight="1">
      <c r="A108" s="13" t="s">
        <v>319</v>
      </c>
      <c r="B108" s="147" t="s">
        <v>326</v>
      </c>
      <c r="C108" s="271"/>
    </row>
    <row r="109" spans="1:3" ht="12" customHeight="1">
      <c r="A109" s="14" t="s">
        <v>409</v>
      </c>
      <c r="B109" s="147" t="s">
        <v>327</v>
      </c>
      <c r="C109" s="271"/>
    </row>
    <row r="110" spans="1:3" ht="12" customHeight="1">
      <c r="A110" s="16" t="s">
        <v>410</v>
      </c>
      <c r="B110" s="147" t="s">
        <v>328</v>
      </c>
      <c r="C110" s="271">
        <v>1185</v>
      </c>
    </row>
    <row r="111" spans="1:3" ht="12" customHeight="1">
      <c r="A111" s="14" t="s">
        <v>414</v>
      </c>
      <c r="B111" s="11" t="s">
        <v>46</v>
      </c>
      <c r="C111" s="269">
        <f>C112</f>
        <v>10264</v>
      </c>
    </row>
    <row r="112" spans="1:3" ht="12" customHeight="1">
      <c r="A112" s="14" t="s">
        <v>415</v>
      </c>
      <c r="B112" s="8" t="s">
        <v>417</v>
      </c>
      <c r="C112" s="269">
        <v>10264</v>
      </c>
    </row>
    <row r="113" spans="1:3" ht="12" customHeight="1" thickBot="1">
      <c r="A113" s="18" t="s">
        <v>416</v>
      </c>
      <c r="B113" s="456" t="s">
        <v>418</v>
      </c>
      <c r="C113" s="275"/>
    </row>
    <row r="114" spans="1:3" ht="12" customHeight="1" thickBot="1">
      <c r="A114" s="453" t="s">
        <v>15</v>
      </c>
      <c r="B114" s="454" t="s">
        <v>329</v>
      </c>
      <c r="C114" s="455">
        <f>+C115+C117+C119</f>
        <v>6051</v>
      </c>
    </row>
    <row r="115" spans="1:3" ht="12" customHeight="1">
      <c r="A115" s="15" t="s">
        <v>98</v>
      </c>
      <c r="B115" s="8" t="s">
        <v>189</v>
      </c>
      <c r="C115" s="270">
        <v>3501</v>
      </c>
    </row>
    <row r="116" spans="1:3" ht="12" customHeight="1">
      <c r="A116" s="15" t="s">
        <v>99</v>
      </c>
      <c r="B116" s="12" t="s">
        <v>333</v>
      </c>
      <c r="C116" s="270"/>
    </row>
    <row r="117" spans="1:3" ht="12" customHeight="1">
      <c r="A117" s="15" t="s">
        <v>100</v>
      </c>
      <c r="B117" s="12" t="s">
        <v>152</v>
      </c>
      <c r="C117" s="269">
        <v>2500</v>
      </c>
    </row>
    <row r="118" spans="1:3" ht="12" customHeight="1">
      <c r="A118" s="15" t="s">
        <v>101</v>
      </c>
      <c r="B118" s="12" t="s">
        <v>334</v>
      </c>
      <c r="C118" s="250"/>
    </row>
    <row r="119" spans="1:3" ht="12" customHeight="1">
      <c r="A119" s="15" t="s">
        <v>102</v>
      </c>
      <c r="B119" s="264" t="s">
        <v>192</v>
      </c>
      <c r="C119" s="250">
        <v>50</v>
      </c>
    </row>
    <row r="120" spans="1:3" ht="12" customHeight="1">
      <c r="A120" s="15" t="s">
        <v>111</v>
      </c>
      <c r="B120" s="263" t="s">
        <v>396</v>
      </c>
      <c r="C120" s="250"/>
    </row>
    <row r="121" spans="1:3" ht="12" customHeight="1">
      <c r="A121" s="15" t="s">
        <v>113</v>
      </c>
      <c r="B121" s="387" t="s">
        <v>339</v>
      </c>
      <c r="C121" s="250"/>
    </row>
    <row r="122" spans="1:3">
      <c r="A122" s="15" t="s">
        <v>153</v>
      </c>
      <c r="B122" s="146" t="s">
        <v>322</v>
      </c>
      <c r="C122" s="250"/>
    </row>
    <row r="123" spans="1:3" ht="12" customHeight="1">
      <c r="A123" s="15" t="s">
        <v>154</v>
      </c>
      <c r="B123" s="146" t="s">
        <v>338</v>
      </c>
      <c r="C123" s="250">
        <v>50</v>
      </c>
    </row>
    <row r="124" spans="1:3" ht="12" customHeight="1">
      <c r="A124" s="15" t="s">
        <v>155</v>
      </c>
      <c r="B124" s="146" t="s">
        <v>337</v>
      </c>
      <c r="C124" s="250"/>
    </row>
    <row r="125" spans="1:3" ht="12" customHeight="1">
      <c r="A125" s="15" t="s">
        <v>330</v>
      </c>
      <c r="B125" s="146" t="s">
        <v>325</v>
      </c>
      <c r="C125" s="250"/>
    </row>
    <row r="126" spans="1:3" ht="12" customHeight="1">
      <c r="A126" s="15" t="s">
        <v>331</v>
      </c>
      <c r="B126" s="146" t="s">
        <v>336</v>
      </c>
      <c r="C126" s="250"/>
    </row>
    <row r="127" spans="1:3" ht="16.5" thickBot="1">
      <c r="A127" s="13" t="s">
        <v>332</v>
      </c>
      <c r="B127" s="146" t="s">
        <v>335</v>
      </c>
      <c r="C127" s="252"/>
    </row>
    <row r="128" spans="1:3" ht="12" customHeight="1" thickBot="1">
      <c r="A128" s="20" t="s">
        <v>16</v>
      </c>
      <c r="B128" s="128" t="s">
        <v>419</v>
      </c>
      <c r="C128" s="267">
        <f>+C93+C114</f>
        <v>210900</v>
      </c>
    </row>
    <row r="129" spans="1:3" ht="12" customHeight="1" thickBot="1">
      <c r="A129" s="20" t="s">
        <v>17</v>
      </c>
      <c r="B129" s="128" t="s">
        <v>420</v>
      </c>
      <c r="C129" s="267">
        <f>+C130+C131+C132</f>
        <v>0</v>
      </c>
    </row>
    <row r="130" spans="1:3" ht="12" customHeight="1">
      <c r="A130" s="15" t="s">
        <v>230</v>
      </c>
      <c r="B130" s="12" t="s">
        <v>427</v>
      </c>
      <c r="C130" s="250"/>
    </row>
    <row r="131" spans="1:3" ht="12" customHeight="1">
      <c r="A131" s="15" t="s">
        <v>233</v>
      </c>
      <c r="B131" s="12" t="s">
        <v>428</v>
      </c>
      <c r="C131" s="250"/>
    </row>
    <row r="132" spans="1:3" ht="12" customHeight="1" thickBot="1">
      <c r="A132" s="13" t="s">
        <v>234</v>
      </c>
      <c r="B132" s="12" t="s">
        <v>429</v>
      </c>
      <c r="C132" s="250"/>
    </row>
    <row r="133" spans="1:3" ht="12" customHeight="1" thickBot="1">
      <c r="A133" s="20" t="s">
        <v>18</v>
      </c>
      <c r="B133" s="128" t="s">
        <v>421</v>
      </c>
      <c r="C133" s="267">
        <f>SUM(C134:C139)</f>
        <v>0</v>
      </c>
    </row>
    <row r="134" spans="1:3" ht="12" customHeight="1">
      <c r="A134" s="15" t="s">
        <v>85</v>
      </c>
      <c r="B134" s="9" t="s">
        <v>430</v>
      </c>
      <c r="C134" s="250"/>
    </row>
    <row r="135" spans="1:3" ht="12" customHeight="1">
      <c r="A135" s="15" t="s">
        <v>86</v>
      </c>
      <c r="B135" s="9" t="s">
        <v>422</v>
      </c>
      <c r="C135" s="250"/>
    </row>
    <row r="136" spans="1:3" ht="12" customHeight="1">
      <c r="A136" s="15" t="s">
        <v>87</v>
      </c>
      <c r="B136" s="9" t="s">
        <v>423</v>
      </c>
      <c r="C136" s="250"/>
    </row>
    <row r="137" spans="1:3" ht="12" customHeight="1">
      <c r="A137" s="15" t="s">
        <v>140</v>
      </c>
      <c r="B137" s="9" t="s">
        <v>424</v>
      </c>
      <c r="C137" s="250"/>
    </row>
    <row r="138" spans="1:3" ht="12" customHeight="1">
      <c r="A138" s="15" t="s">
        <v>141</v>
      </c>
      <c r="B138" s="9" t="s">
        <v>425</v>
      </c>
      <c r="C138" s="250"/>
    </row>
    <row r="139" spans="1:3" ht="12" customHeight="1" thickBot="1">
      <c r="A139" s="13" t="s">
        <v>142</v>
      </c>
      <c r="B139" s="9" t="s">
        <v>426</v>
      </c>
      <c r="C139" s="250"/>
    </row>
    <row r="140" spans="1:3" ht="12" customHeight="1" thickBot="1">
      <c r="A140" s="20" t="s">
        <v>19</v>
      </c>
      <c r="B140" s="128" t="s">
        <v>434</v>
      </c>
      <c r="C140" s="273">
        <f>+C141+C142+C143+C144</f>
        <v>0</v>
      </c>
    </row>
    <row r="141" spans="1:3" ht="12" customHeight="1">
      <c r="A141" s="15" t="s">
        <v>88</v>
      </c>
      <c r="B141" s="9" t="s">
        <v>340</v>
      </c>
      <c r="C141" s="250"/>
    </row>
    <row r="142" spans="1:3" ht="12" customHeight="1">
      <c r="A142" s="15" t="s">
        <v>89</v>
      </c>
      <c r="B142" s="9" t="s">
        <v>341</v>
      </c>
      <c r="C142" s="250"/>
    </row>
    <row r="143" spans="1:3" ht="12" customHeight="1">
      <c r="A143" s="15" t="s">
        <v>254</v>
      </c>
      <c r="B143" s="9" t="s">
        <v>435</v>
      </c>
      <c r="C143" s="250"/>
    </row>
    <row r="144" spans="1:3" ht="12" customHeight="1" thickBot="1">
      <c r="A144" s="13" t="s">
        <v>255</v>
      </c>
      <c r="B144" s="7" t="s">
        <v>360</v>
      </c>
      <c r="C144" s="250"/>
    </row>
    <row r="145" spans="1:9" ht="12" customHeight="1" thickBot="1">
      <c r="A145" s="20" t="s">
        <v>20</v>
      </c>
      <c r="B145" s="128" t="s">
        <v>436</v>
      </c>
      <c r="C145" s="276">
        <f>SUM(C146:C150)</f>
        <v>0</v>
      </c>
    </row>
    <row r="146" spans="1:9" ht="12" customHeight="1">
      <c r="A146" s="15" t="s">
        <v>90</v>
      </c>
      <c r="B146" s="9" t="s">
        <v>431</v>
      </c>
      <c r="C146" s="250"/>
    </row>
    <row r="147" spans="1:9" ht="12" customHeight="1">
      <c r="A147" s="15" t="s">
        <v>91</v>
      </c>
      <c r="B147" s="9" t="s">
        <v>438</v>
      </c>
      <c r="C147" s="250"/>
    </row>
    <row r="148" spans="1:9" ht="12" customHeight="1">
      <c r="A148" s="15" t="s">
        <v>266</v>
      </c>
      <c r="B148" s="9" t="s">
        <v>433</v>
      </c>
      <c r="C148" s="250"/>
    </row>
    <row r="149" spans="1:9" ht="12" customHeight="1">
      <c r="A149" s="15" t="s">
        <v>267</v>
      </c>
      <c r="B149" s="9" t="s">
        <v>439</v>
      </c>
      <c r="C149" s="250"/>
    </row>
    <row r="150" spans="1:9" ht="12" customHeight="1" thickBot="1">
      <c r="A150" s="15" t="s">
        <v>437</v>
      </c>
      <c r="B150" s="9" t="s">
        <v>440</v>
      </c>
      <c r="C150" s="250"/>
    </row>
    <row r="151" spans="1:9" ht="12" customHeight="1" thickBot="1">
      <c r="A151" s="20" t="s">
        <v>21</v>
      </c>
      <c r="B151" s="128" t="s">
        <v>441</v>
      </c>
      <c r="C151" s="457"/>
    </row>
    <row r="152" spans="1:9" ht="12" customHeight="1" thickBot="1">
      <c r="A152" s="20" t="s">
        <v>22</v>
      </c>
      <c r="B152" s="128" t="s">
        <v>442</v>
      </c>
      <c r="C152" s="457"/>
    </row>
    <row r="153" spans="1:9" ht="15" customHeight="1" thickBot="1">
      <c r="A153" s="20" t="s">
        <v>23</v>
      </c>
      <c r="B153" s="128" t="s">
        <v>444</v>
      </c>
      <c r="C153" s="401">
        <f>+C129+C133+C140+C145+C151+C152</f>
        <v>0</v>
      </c>
      <c r="F153" s="402"/>
      <c r="G153" s="403"/>
      <c r="H153" s="403"/>
      <c r="I153" s="403"/>
    </row>
    <row r="154" spans="1:9" s="390" customFormat="1" ht="12.95" customHeight="1" thickBot="1">
      <c r="A154" s="265" t="s">
        <v>24</v>
      </c>
      <c r="B154" s="353" t="s">
        <v>443</v>
      </c>
      <c r="C154" s="401">
        <f>+C128+C153</f>
        <v>210900</v>
      </c>
    </row>
    <row r="155" spans="1:9" ht="7.5" customHeight="1"/>
    <row r="156" spans="1:9">
      <c r="A156" s="492" t="s">
        <v>342</v>
      </c>
      <c r="B156" s="492"/>
      <c r="C156" s="492"/>
    </row>
    <row r="157" spans="1:9" ht="15" customHeight="1" thickBot="1">
      <c r="A157" s="489" t="s">
        <v>127</v>
      </c>
      <c r="B157" s="489"/>
      <c r="C157" s="277" t="s">
        <v>190</v>
      </c>
    </row>
    <row r="158" spans="1:9" ht="13.5" customHeight="1" thickBot="1">
      <c r="A158" s="20">
        <v>1</v>
      </c>
      <c r="B158" s="27" t="s">
        <v>445</v>
      </c>
      <c r="C158" s="267">
        <f>+C62-C128</f>
        <v>-18404</v>
      </c>
      <c r="D158" s="404"/>
    </row>
    <row r="159" spans="1:9" ht="27.75" customHeight="1" thickBot="1">
      <c r="A159" s="20" t="s">
        <v>15</v>
      </c>
      <c r="B159" s="27" t="s">
        <v>451</v>
      </c>
      <c r="C159" s="267">
        <f>+C86-C153</f>
        <v>18404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
KÖTELEZŐ FELADATAINAK MÉRLEGE &amp;R&amp;"Times New Roman CE,Félkövér dőlt"&amp;11 1.2. melléklet a 2/2015. (II.26.)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27" zoomScale="130" zoomScaleNormal="130" zoomScaleSheetLayoutView="100" workbookViewId="0">
      <selection activeCell="C31" sqref="C31"/>
    </sheetView>
  </sheetViews>
  <sheetFormatPr defaultRowHeight="15.75"/>
  <cols>
    <col min="1" max="1" width="9.5" style="354" customWidth="1"/>
    <col min="2" max="2" width="91.6640625" style="354" customWidth="1"/>
    <col min="3" max="3" width="21.6640625" style="355" customWidth="1"/>
    <col min="4" max="4" width="9" style="388" customWidth="1"/>
    <col min="5" max="16384" width="9.33203125" style="388"/>
  </cols>
  <sheetData>
    <row r="1" spans="1:3" ht="15.95" customHeight="1">
      <c r="A1" s="490" t="s">
        <v>11</v>
      </c>
      <c r="B1" s="490"/>
      <c r="C1" s="490"/>
    </row>
    <row r="2" spans="1:3" ht="15.95" customHeight="1" thickBot="1">
      <c r="A2" s="489" t="s">
        <v>125</v>
      </c>
      <c r="B2" s="489"/>
      <c r="C2" s="277" t="s">
        <v>190</v>
      </c>
    </row>
    <row r="3" spans="1:3" ht="38.1" customHeight="1" thickBot="1">
      <c r="A3" s="23" t="s">
        <v>66</v>
      </c>
      <c r="B3" s="24" t="s">
        <v>13</v>
      </c>
      <c r="C3" s="42" t="str">
        <f ca="1">+CONCATENATE(LEFT(ÖSSZEFÜGGÉSEK!A5,4),". évi előirányzat")</f>
        <v>2015. évi előirányzat</v>
      </c>
    </row>
    <row r="4" spans="1:3" s="389" customFormat="1" ht="12" customHeight="1" thickBot="1">
      <c r="A4" s="383" t="s">
        <v>464</v>
      </c>
      <c r="B4" s="384" t="s">
        <v>465</v>
      </c>
      <c r="C4" s="385" t="s">
        <v>466</v>
      </c>
    </row>
    <row r="5" spans="1:3" s="390" customFormat="1" ht="12" customHeight="1" thickBot="1">
      <c r="A5" s="20" t="s">
        <v>14</v>
      </c>
      <c r="B5" s="21" t="s">
        <v>214</v>
      </c>
      <c r="C5" s="267">
        <f>+C6+C7+C8+C9+C10+C11</f>
        <v>0</v>
      </c>
    </row>
    <row r="6" spans="1:3" s="390" customFormat="1" ht="12" customHeight="1">
      <c r="A6" s="15" t="s">
        <v>92</v>
      </c>
      <c r="B6" s="391" t="s">
        <v>215</v>
      </c>
      <c r="C6" s="270"/>
    </row>
    <row r="7" spans="1:3" s="390" customFormat="1" ht="12" customHeight="1">
      <c r="A7" s="14" t="s">
        <v>93</v>
      </c>
      <c r="B7" s="392" t="s">
        <v>216</v>
      </c>
      <c r="C7" s="269"/>
    </row>
    <row r="8" spans="1:3" s="390" customFormat="1" ht="12" customHeight="1">
      <c r="A8" s="14" t="s">
        <v>94</v>
      </c>
      <c r="B8" s="392" t="s">
        <v>217</v>
      </c>
      <c r="C8" s="269"/>
    </row>
    <row r="9" spans="1:3" s="390" customFormat="1" ht="12" customHeight="1">
      <c r="A9" s="14" t="s">
        <v>95</v>
      </c>
      <c r="B9" s="392" t="s">
        <v>218</v>
      </c>
      <c r="C9" s="269"/>
    </row>
    <row r="10" spans="1:3" s="390" customFormat="1" ht="12" customHeight="1">
      <c r="A10" s="14" t="s">
        <v>121</v>
      </c>
      <c r="B10" s="263" t="s">
        <v>400</v>
      </c>
      <c r="C10" s="269"/>
    </row>
    <row r="11" spans="1:3" s="390" customFormat="1" ht="12" customHeight="1" thickBot="1">
      <c r="A11" s="16" t="s">
        <v>96</v>
      </c>
      <c r="B11" s="264" t="s">
        <v>401</v>
      </c>
      <c r="C11" s="269"/>
    </row>
    <row r="12" spans="1:3" s="390" customFormat="1" ht="12" customHeight="1" thickBot="1">
      <c r="A12" s="20" t="s">
        <v>15</v>
      </c>
      <c r="B12" s="262" t="s">
        <v>219</v>
      </c>
      <c r="C12" s="267">
        <f>+C13+C14+C15+C16+C17</f>
        <v>0</v>
      </c>
    </row>
    <row r="13" spans="1:3" s="390" customFormat="1" ht="12" customHeight="1">
      <c r="A13" s="15" t="s">
        <v>98</v>
      </c>
      <c r="B13" s="391" t="s">
        <v>220</v>
      </c>
      <c r="C13" s="270"/>
    </row>
    <row r="14" spans="1:3" s="390" customFormat="1" ht="12" customHeight="1">
      <c r="A14" s="14" t="s">
        <v>99</v>
      </c>
      <c r="B14" s="392" t="s">
        <v>221</v>
      </c>
      <c r="C14" s="269"/>
    </row>
    <row r="15" spans="1:3" s="390" customFormat="1" ht="12" customHeight="1">
      <c r="A15" s="14" t="s">
        <v>100</v>
      </c>
      <c r="B15" s="392" t="s">
        <v>390</v>
      </c>
      <c r="C15" s="269"/>
    </row>
    <row r="16" spans="1:3" s="390" customFormat="1" ht="12" customHeight="1">
      <c r="A16" s="14" t="s">
        <v>101</v>
      </c>
      <c r="B16" s="392" t="s">
        <v>391</v>
      </c>
      <c r="C16" s="269"/>
    </row>
    <row r="17" spans="1:3" s="390" customFormat="1" ht="12" customHeight="1">
      <c r="A17" s="14" t="s">
        <v>102</v>
      </c>
      <c r="B17" s="392" t="s">
        <v>222</v>
      </c>
      <c r="C17" s="269"/>
    </row>
    <row r="18" spans="1:3" s="390" customFormat="1" ht="12" customHeight="1" thickBot="1">
      <c r="A18" s="16" t="s">
        <v>111</v>
      </c>
      <c r="B18" s="264" t="s">
        <v>223</v>
      </c>
      <c r="C18" s="271"/>
    </row>
    <row r="19" spans="1:3" s="390" customFormat="1" ht="12" customHeight="1" thickBot="1">
      <c r="A19" s="20" t="s">
        <v>16</v>
      </c>
      <c r="B19" s="21" t="s">
        <v>224</v>
      </c>
      <c r="C19" s="267">
        <f>+C20+C21+C22+C23+C24</f>
        <v>0</v>
      </c>
    </row>
    <row r="20" spans="1:3" s="390" customFormat="1" ht="12" customHeight="1">
      <c r="A20" s="15" t="s">
        <v>81</v>
      </c>
      <c r="B20" s="391" t="s">
        <v>225</v>
      </c>
      <c r="C20" s="270"/>
    </row>
    <row r="21" spans="1:3" s="390" customFormat="1" ht="12" customHeight="1">
      <c r="A21" s="14" t="s">
        <v>82</v>
      </c>
      <c r="B21" s="392" t="s">
        <v>226</v>
      </c>
      <c r="C21" s="269"/>
    </row>
    <row r="22" spans="1:3" s="390" customFormat="1" ht="12" customHeight="1">
      <c r="A22" s="14" t="s">
        <v>83</v>
      </c>
      <c r="B22" s="392" t="s">
        <v>392</v>
      </c>
      <c r="C22" s="269"/>
    </row>
    <row r="23" spans="1:3" s="390" customFormat="1" ht="12" customHeight="1">
      <c r="A23" s="14" t="s">
        <v>84</v>
      </c>
      <c r="B23" s="392" t="s">
        <v>393</v>
      </c>
      <c r="C23" s="269"/>
    </row>
    <row r="24" spans="1:3" s="390" customFormat="1" ht="12" customHeight="1">
      <c r="A24" s="14" t="s">
        <v>136</v>
      </c>
      <c r="B24" s="392" t="s">
        <v>227</v>
      </c>
      <c r="C24" s="269"/>
    </row>
    <row r="25" spans="1:3" s="390" customFormat="1" ht="12" customHeight="1" thickBot="1">
      <c r="A25" s="16" t="s">
        <v>137</v>
      </c>
      <c r="B25" s="393" t="s">
        <v>228</v>
      </c>
      <c r="C25" s="271"/>
    </row>
    <row r="26" spans="1:3" s="390" customFormat="1" ht="12" customHeight="1" thickBot="1">
      <c r="A26" s="20" t="s">
        <v>138</v>
      </c>
      <c r="B26" s="21" t="s">
        <v>229</v>
      </c>
      <c r="C26" s="273">
        <f>+C27+C31+C32+C33</f>
        <v>1816</v>
      </c>
    </row>
    <row r="27" spans="1:3" s="390" customFormat="1" ht="12" customHeight="1">
      <c r="A27" s="15" t="s">
        <v>230</v>
      </c>
      <c r="B27" s="391" t="s">
        <v>407</v>
      </c>
      <c r="C27" s="386">
        <f>+C28+C29+C30</f>
        <v>1816</v>
      </c>
    </row>
    <row r="28" spans="1:3" s="390" customFormat="1" ht="12" customHeight="1">
      <c r="A28" s="14" t="s">
        <v>231</v>
      </c>
      <c r="B28" s="392" t="s">
        <v>236</v>
      </c>
      <c r="C28" s="269">
        <v>1816</v>
      </c>
    </row>
    <row r="29" spans="1:3" s="390" customFormat="1" ht="12" customHeight="1">
      <c r="A29" s="14" t="s">
        <v>232</v>
      </c>
      <c r="B29" s="392" t="s">
        <v>237</v>
      </c>
      <c r="C29" s="269"/>
    </row>
    <row r="30" spans="1:3" s="390" customFormat="1" ht="12" customHeight="1">
      <c r="A30" s="14" t="s">
        <v>405</v>
      </c>
      <c r="B30" s="451" t="s">
        <v>406</v>
      </c>
      <c r="C30" s="269"/>
    </row>
    <row r="31" spans="1:3" s="390" customFormat="1" ht="12" customHeight="1">
      <c r="A31" s="14" t="s">
        <v>233</v>
      </c>
      <c r="B31" s="392" t="s">
        <v>238</v>
      </c>
      <c r="C31" s="269"/>
    </row>
    <row r="32" spans="1:3" s="390" customFormat="1" ht="12" customHeight="1">
      <c r="A32" s="14" t="s">
        <v>234</v>
      </c>
      <c r="B32" s="392" t="s">
        <v>239</v>
      </c>
      <c r="C32" s="269"/>
    </row>
    <row r="33" spans="1:3" s="390" customFormat="1" ht="12" customHeight="1" thickBot="1">
      <c r="A33" s="16" t="s">
        <v>235</v>
      </c>
      <c r="B33" s="393" t="s">
        <v>240</v>
      </c>
      <c r="C33" s="271"/>
    </row>
    <row r="34" spans="1:3" s="390" customFormat="1" ht="12" customHeight="1" thickBot="1">
      <c r="A34" s="20" t="s">
        <v>18</v>
      </c>
      <c r="B34" s="21" t="s">
        <v>402</v>
      </c>
      <c r="C34" s="267">
        <f>SUM(C35:C45)</f>
        <v>8762</v>
      </c>
    </row>
    <row r="35" spans="1:3" s="390" customFormat="1" ht="12" customHeight="1">
      <c r="A35" s="15" t="s">
        <v>85</v>
      </c>
      <c r="B35" s="391" t="s">
        <v>243</v>
      </c>
      <c r="C35" s="270"/>
    </row>
    <row r="36" spans="1:3" s="390" customFormat="1" ht="12" customHeight="1">
      <c r="A36" s="14" t="s">
        <v>86</v>
      </c>
      <c r="B36" s="392" t="s">
        <v>244</v>
      </c>
      <c r="C36" s="269">
        <v>6899</v>
      </c>
    </row>
    <row r="37" spans="1:3" s="390" customFormat="1" ht="12" customHeight="1">
      <c r="A37" s="14" t="s">
        <v>87</v>
      </c>
      <c r="B37" s="392" t="s">
        <v>245</v>
      </c>
      <c r="C37" s="269"/>
    </row>
    <row r="38" spans="1:3" s="390" customFormat="1" ht="12" customHeight="1">
      <c r="A38" s="14" t="s">
        <v>140</v>
      </c>
      <c r="B38" s="392" t="s">
        <v>246</v>
      </c>
      <c r="C38" s="269"/>
    </row>
    <row r="39" spans="1:3" s="390" customFormat="1" ht="12" customHeight="1">
      <c r="A39" s="14" t="s">
        <v>141</v>
      </c>
      <c r="B39" s="392" t="s">
        <v>247</v>
      </c>
      <c r="C39" s="269"/>
    </row>
    <row r="40" spans="1:3" s="390" customFormat="1" ht="12" customHeight="1">
      <c r="A40" s="14" t="s">
        <v>142</v>
      </c>
      <c r="B40" s="392" t="s">
        <v>248</v>
      </c>
      <c r="C40" s="269">
        <v>1863</v>
      </c>
    </row>
    <row r="41" spans="1:3" s="390" customFormat="1" ht="12" customHeight="1">
      <c r="A41" s="14" t="s">
        <v>143</v>
      </c>
      <c r="B41" s="392" t="s">
        <v>249</v>
      </c>
      <c r="C41" s="269"/>
    </row>
    <row r="42" spans="1:3" s="390" customFormat="1" ht="12" customHeight="1">
      <c r="A42" s="14" t="s">
        <v>144</v>
      </c>
      <c r="B42" s="392" t="s">
        <v>250</v>
      </c>
      <c r="C42" s="269"/>
    </row>
    <row r="43" spans="1:3" s="390" customFormat="1" ht="12" customHeight="1">
      <c r="A43" s="14" t="s">
        <v>241</v>
      </c>
      <c r="B43" s="392" t="s">
        <v>251</v>
      </c>
      <c r="C43" s="272"/>
    </row>
    <row r="44" spans="1:3" s="390" customFormat="1" ht="12" customHeight="1">
      <c r="A44" s="16" t="s">
        <v>242</v>
      </c>
      <c r="B44" s="393" t="s">
        <v>404</v>
      </c>
      <c r="C44" s="377"/>
    </row>
    <row r="45" spans="1:3" s="390" customFormat="1" ht="12" customHeight="1" thickBot="1">
      <c r="A45" s="16" t="s">
        <v>403</v>
      </c>
      <c r="B45" s="264" t="s">
        <v>252</v>
      </c>
      <c r="C45" s="377"/>
    </row>
    <row r="46" spans="1:3" s="390" customFormat="1" ht="12" customHeight="1" thickBot="1">
      <c r="A46" s="20" t="s">
        <v>19</v>
      </c>
      <c r="B46" s="21" t="s">
        <v>253</v>
      </c>
      <c r="C46" s="267">
        <f>SUM(C47:C51)</f>
        <v>0</v>
      </c>
    </row>
    <row r="47" spans="1:3" s="390" customFormat="1" ht="12" customHeight="1">
      <c r="A47" s="15" t="s">
        <v>88</v>
      </c>
      <c r="B47" s="391" t="s">
        <v>257</v>
      </c>
      <c r="C47" s="438"/>
    </row>
    <row r="48" spans="1:3" s="390" customFormat="1" ht="12" customHeight="1">
      <c r="A48" s="14" t="s">
        <v>89</v>
      </c>
      <c r="B48" s="392" t="s">
        <v>258</v>
      </c>
      <c r="C48" s="272"/>
    </row>
    <row r="49" spans="1:3" s="390" customFormat="1" ht="12" customHeight="1">
      <c r="A49" s="14" t="s">
        <v>254</v>
      </c>
      <c r="B49" s="392" t="s">
        <v>259</v>
      </c>
      <c r="C49" s="272"/>
    </row>
    <row r="50" spans="1:3" s="390" customFormat="1" ht="12" customHeight="1">
      <c r="A50" s="14" t="s">
        <v>255</v>
      </c>
      <c r="B50" s="392" t="s">
        <v>260</v>
      </c>
      <c r="C50" s="272"/>
    </row>
    <row r="51" spans="1:3" s="390" customFormat="1" ht="12" customHeight="1" thickBot="1">
      <c r="A51" s="16" t="s">
        <v>256</v>
      </c>
      <c r="B51" s="264" t="s">
        <v>261</v>
      </c>
      <c r="C51" s="377"/>
    </row>
    <row r="52" spans="1:3" s="390" customFormat="1" ht="12" customHeight="1" thickBot="1">
      <c r="A52" s="20" t="s">
        <v>145</v>
      </c>
      <c r="B52" s="21" t="s">
        <v>262</v>
      </c>
      <c r="C52" s="267">
        <f>SUM(C53:C55)</f>
        <v>0</v>
      </c>
    </row>
    <row r="53" spans="1:3" s="390" customFormat="1" ht="12" customHeight="1">
      <c r="A53" s="15" t="s">
        <v>90</v>
      </c>
      <c r="B53" s="391" t="s">
        <v>263</v>
      </c>
      <c r="C53" s="270"/>
    </row>
    <row r="54" spans="1:3" s="390" customFormat="1" ht="12" customHeight="1">
      <c r="A54" s="14" t="s">
        <v>91</v>
      </c>
      <c r="B54" s="392" t="s">
        <v>394</v>
      </c>
      <c r="C54" s="269"/>
    </row>
    <row r="55" spans="1:3" s="390" customFormat="1" ht="12" customHeight="1">
      <c r="A55" s="14" t="s">
        <v>266</v>
      </c>
      <c r="B55" s="392" t="s">
        <v>264</v>
      </c>
      <c r="C55" s="269"/>
    </row>
    <row r="56" spans="1:3" s="390" customFormat="1" ht="12" customHeight="1" thickBot="1">
      <c r="A56" s="16" t="s">
        <v>267</v>
      </c>
      <c r="B56" s="264" t="s">
        <v>265</v>
      </c>
      <c r="C56" s="271"/>
    </row>
    <row r="57" spans="1:3" s="390" customFormat="1" ht="12" customHeight="1" thickBot="1">
      <c r="A57" s="20" t="s">
        <v>21</v>
      </c>
      <c r="B57" s="262" t="s">
        <v>268</v>
      </c>
      <c r="C57" s="267">
        <f>SUM(C58:C60)</f>
        <v>0</v>
      </c>
    </row>
    <row r="58" spans="1:3" s="390" customFormat="1" ht="12" customHeight="1">
      <c r="A58" s="15" t="s">
        <v>146</v>
      </c>
      <c r="B58" s="391" t="s">
        <v>270</v>
      </c>
      <c r="C58" s="272"/>
    </row>
    <row r="59" spans="1:3" s="390" customFormat="1" ht="12" customHeight="1">
      <c r="A59" s="14" t="s">
        <v>147</v>
      </c>
      <c r="B59" s="392" t="s">
        <v>395</v>
      </c>
      <c r="C59" s="272"/>
    </row>
    <row r="60" spans="1:3" s="390" customFormat="1" ht="12" customHeight="1">
      <c r="A60" s="14" t="s">
        <v>191</v>
      </c>
      <c r="B60" s="392" t="s">
        <v>271</v>
      </c>
      <c r="C60" s="272"/>
    </row>
    <row r="61" spans="1:3" s="390" customFormat="1" ht="12" customHeight="1" thickBot="1">
      <c r="A61" s="16" t="s">
        <v>269</v>
      </c>
      <c r="B61" s="264" t="s">
        <v>272</v>
      </c>
      <c r="C61" s="272"/>
    </row>
    <row r="62" spans="1:3" s="390" customFormat="1" ht="12" customHeight="1" thickBot="1">
      <c r="A62" s="458" t="s">
        <v>447</v>
      </c>
      <c r="B62" s="21" t="s">
        <v>273</v>
      </c>
      <c r="C62" s="273">
        <f>+C5+C12+C19+C26+C34+C46+C52+C57</f>
        <v>10578</v>
      </c>
    </row>
    <row r="63" spans="1:3" s="390" customFormat="1" ht="12" customHeight="1" thickBot="1">
      <c r="A63" s="441" t="s">
        <v>274</v>
      </c>
      <c r="B63" s="262" t="s">
        <v>275</v>
      </c>
      <c r="C63" s="267">
        <f>SUM(C64:C66)</f>
        <v>0</v>
      </c>
    </row>
    <row r="64" spans="1:3" s="390" customFormat="1" ht="12" customHeight="1">
      <c r="A64" s="15" t="s">
        <v>306</v>
      </c>
      <c r="B64" s="391" t="s">
        <v>276</v>
      </c>
      <c r="C64" s="272"/>
    </row>
    <row r="65" spans="1:3" s="390" customFormat="1" ht="12" customHeight="1">
      <c r="A65" s="14" t="s">
        <v>315</v>
      </c>
      <c r="B65" s="392" t="s">
        <v>277</v>
      </c>
      <c r="C65" s="272"/>
    </row>
    <row r="66" spans="1:3" s="390" customFormat="1" ht="12" customHeight="1" thickBot="1">
      <c r="A66" s="16" t="s">
        <v>316</v>
      </c>
      <c r="B66" s="452" t="s">
        <v>432</v>
      </c>
      <c r="C66" s="272"/>
    </row>
    <row r="67" spans="1:3" s="390" customFormat="1" ht="12" customHeight="1" thickBot="1">
      <c r="A67" s="441" t="s">
        <v>279</v>
      </c>
      <c r="B67" s="262" t="s">
        <v>280</v>
      </c>
      <c r="C67" s="267">
        <f>SUM(C68:C71)</f>
        <v>0</v>
      </c>
    </row>
    <row r="68" spans="1:3" s="390" customFormat="1" ht="12" customHeight="1">
      <c r="A68" s="15" t="s">
        <v>122</v>
      </c>
      <c r="B68" s="391" t="s">
        <v>281</v>
      </c>
      <c r="C68" s="272"/>
    </row>
    <row r="69" spans="1:3" s="390" customFormat="1" ht="12" customHeight="1">
      <c r="A69" s="14" t="s">
        <v>123</v>
      </c>
      <c r="B69" s="392" t="s">
        <v>282</v>
      </c>
      <c r="C69" s="272"/>
    </row>
    <row r="70" spans="1:3" s="390" customFormat="1" ht="12" customHeight="1">
      <c r="A70" s="14" t="s">
        <v>307</v>
      </c>
      <c r="B70" s="392" t="s">
        <v>283</v>
      </c>
      <c r="C70" s="272"/>
    </row>
    <row r="71" spans="1:3" s="390" customFormat="1" ht="12" customHeight="1" thickBot="1">
      <c r="A71" s="16" t="s">
        <v>308</v>
      </c>
      <c r="B71" s="264" t="s">
        <v>284</v>
      </c>
      <c r="C71" s="272"/>
    </row>
    <row r="72" spans="1:3" s="390" customFormat="1" ht="12" customHeight="1" thickBot="1">
      <c r="A72" s="441" t="s">
        <v>285</v>
      </c>
      <c r="B72" s="262" t="s">
        <v>286</v>
      </c>
      <c r="C72" s="267">
        <f>SUM(C73:C74)</f>
        <v>0</v>
      </c>
    </row>
    <row r="73" spans="1:3" s="390" customFormat="1" ht="12" customHeight="1">
      <c r="A73" s="15" t="s">
        <v>309</v>
      </c>
      <c r="B73" s="391" t="s">
        <v>287</v>
      </c>
      <c r="C73" s="272"/>
    </row>
    <row r="74" spans="1:3" s="390" customFormat="1" ht="12" customHeight="1" thickBot="1">
      <c r="A74" s="16" t="s">
        <v>310</v>
      </c>
      <c r="B74" s="264" t="s">
        <v>288</v>
      </c>
      <c r="C74" s="272"/>
    </row>
    <row r="75" spans="1:3" s="390" customFormat="1" ht="12" customHeight="1" thickBot="1">
      <c r="A75" s="441" t="s">
        <v>289</v>
      </c>
      <c r="B75" s="262" t="s">
        <v>290</v>
      </c>
      <c r="C75" s="267">
        <f>SUM(C76:C78)</f>
        <v>0</v>
      </c>
    </row>
    <row r="76" spans="1:3" s="390" customFormat="1" ht="12" customHeight="1">
      <c r="A76" s="15" t="s">
        <v>311</v>
      </c>
      <c r="B76" s="391" t="s">
        <v>291</v>
      </c>
      <c r="C76" s="272"/>
    </row>
    <row r="77" spans="1:3" s="390" customFormat="1" ht="12" customHeight="1">
      <c r="A77" s="14" t="s">
        <v>312</v>
      </c>
      <c r="B77" s="392" t="s">
        <v>292</v>
      </c>
      <c r="C77" s="272"/>
    </row>
    <row r="78" spans="1:3" s="390" customFormat="1" ht="12" customHeight="1" thickBot="1">
      <c r="A78" s="16" t="s">
        <v>313</v>
      </c>
      <c r="B78" s="264" t="s">
        <v>293</v>
      </c>
      <c r="C78" s="272"/>
    </row>
    <row r="79" spans="1:3" s="390" customFormat="1" ht="12" customHeight="1" thickBot="1">
      <c r="A79" s="441" t="s">
        <v>294</v>
      </c>
      <c r="B79" s="262" t="s">
        <v>314</v>
      </c>
      <c r="C79" s="267">
        <f>SUM(C80:C83)</f>
        <v>0</v>
      </c>
    </row>
    <row r="80" spans="1:3" s="390" customFormat="1" ht="12" customHeight="1">
      <c r="A80" s="395" t="s">
        <v>295</v>
      </c>
      <c r="B80" s="391" t="s">
        <v>296</v>
      </c>
      <c r="C80" s="272"/>
    </row>
    <row r="81" spans="1:3" s="390" customFormat="1" ht="12" customHeight="1">
      <c r="A81" s="396" t="s">
        <v>297</v>
      </c>
      <c r="B81" s="392" t="s">
        <v>298</v>
      </c>
      <c r="C81" s="272"/>
    </row>
    <row r="82" spans="1:3" s="390" customFormat="1" ht="12" customHeight="1">
      <c r="A82" s="396" t="s">
        <v>299</v>
      </c>
      <c r="B82" s="392" t="s">
        <v>300</v>
      </c>
      <c r="C82" s="272"/>
    </row>
    <row r="83" spans="1:3" s="390" customFormat="1" ht="12" customHeight="1" thickBot="1">
      <c r="A83" s="397" t="s">
        <v>301</v>
      </c>
      <c r="B83" s="264" t="s">
        <v>302</v>
      </c>
      <c r="C83" s="272"/>
    </row>
    <row r="84" spans="1:3" s="390" customFormat="1" ht="12" customHeight="1" thickBot="1">
      <c r="A84" s="441" t="s">
        <v>303</v>
      </c>
      <c r="B84" s="262" t="s">
        <v>446</v>
      </c>
      <c r="C84" s="439"/>
    </row>
    <row r="85" spans="1:3" s="390" customFormat="1" ht="13.5" customHeight="1" thickBot="1">
      <c r="A85" s="441" t="s">
        <v>305</v>
      </c>
      <c r="B85" s="262" t="s">
        <v>304</v>
      </c>
      <c r="C85" s="439"/>
    </row>
    <row r="86" spans="1:3" s="390" customFormat="1" ht="15.75" customHeight="1" thickBot="1">
      <c r="A86" s="441" t="s">
        <v>317</v>
      </c>
      <c r="B86" s="398" t="s">
        <v>449</v>
      </c>
      <c r="C86" s="273">
        <f>+C63+C67+C72+C75+C79+C85+C84</f>
        <v>0</v>
      </c>
    </row>
    <row r="87" spans="1:3" s="390" customFormat="1" ht="16.5" customHeight="1" thickBot="1">
      <c r="A87" s="442" t="s">
        <v>448</v>
      </c>
      <c r="B87" s="399" t="s">
        <v>450</v>
      </c>
      <c r="C87" s="273">
        <f>+C62+C86</f>
        <v>10578</v>
      </c>
    </row>
    <row r="88" spans="1:3" s="390" customFormat="1" ht="83.25" customHeight="1">
      <c r="A88" s="5"/>
      <c r="B88" s="6"/>
      <c r="C88" s="274"/>
    </row>
    <row r="89" spans="1:3" ht="16.5" customHeight="1">
      <c r="A89" s="490" t="s">
        <v>43</v>
      </c>
      <c r="B89" s="490"/>
      <c r="C89" s="490"/>
    </row>
    <row r="90" spans="1:3" s="400" customFormat="1" ht="16.5" customHeight="1" thickBot="1">
      <c r="A90" s="491" t="s">
        <v>126</v>
      </c>
      <c r="B90" s="491"/>
      <c r="C90" s="142" t="s">
        <v>190</v>
      </c>
    </row>
    <row r="91" spans="1:3" ht="38.1" customHeight="1" thickBot="1">
      <c r="A91" s="23" t="s">
        <v>66</v>
      </c>
      <c r="B91" s="24" t="s">
        <v>44</v>
      </c>
      <c r="C91" s="42" t="str">
        <f>+C3</f>
        <v>2015. évi előirányzat</v>
      </c>
    </row>
    <row r="92" spans="1:3" s="389" customFormat="1" ht="12" customHeight="1" thickBot="1">
      <c r="A92" s="34" t="s">
        <v>464</v>
      </c>
      <c r="B92" s="35" t="s">
        <v>465</v>
      </c>
      <c r="C92" s="36" t="s">
        <v>466</v>
      </c>
    </row>
    <row r="93" spans="1:3" ht="12" customHeight="1" thickBot="1">
      <c r="A93" s="22" t="s">
        <v>14</v>
      </c>
      <c r="B93" s="28" t="s">
        <v>408</v>
      </c>
      <c r="C93" s="266">
        <f>C94+C95+C96+C97+C98+C111</f>
        <v>10578</v>
      </c>
    </row>
    <row r="94" spans="1:3" ht="12" customHeight="1">
      <c r="A94" s="17" t="s">
        <v>92</v>
      </c>
      <c r="B94" s="10" t="s">
        <v>45</v>
      </c>
      <c r="C94" s="268">
        <v>1463</v>
      </c>
    </row>
    <row r="95" spans="1:3" ht="12" customHeight="1">
      <c r="A95" s="14" t="s">
        <v>93</v>
      </c>
      <c r="B95" s="8" t="s">
        <v>148</v>
      </c>
      <c r="C95" s="269">
        <v>395</v>
      </c>
    </row>
    <row r="96" spans="1:3" ht="12" customHeight="1">
      <c r="A96" s="14" t="s">
        <v>94</v>
      </c>
      <c r="B96" s="8" t="s">
        <v>120</v>
      </c>
      <c r="C96" s="271">
        <v>5780</v>
      </c>
    </row>
    <row r="97" spans="1:3" ht="12" customHeight="1">
      <c r="A97" s="14" t="s">
        <v>95</v>
      </c>
      <c r="B97" s="11" t="s">
        <v>149</v>
      </c>
      <c r="C97" s="271"/>
    </row>
    <row r="98" spans="1:3" ht="12" customHeight="1">
      <c r="A98" s="14" t="s">
        <v>106</v>
      </c>
      <c r="B98" s="19" t="s">
        <v>150</v>
      </c>
      <c r="C98" s="271">
        <f>C105+C110</f>
        <v>2940</v>
      </c>
    </row>
    <row r="99" spans="1:3" ht="12" customHeight="1">
      <c r="A99" s="14" t="s">
        <v>96</v>
      </c>
      <c r="B99" s="8" t="s">
        <v>413</v>
      </c>
      <c r="C99" s="271"/>
    </row>
    <row r="100" spans="1:3" ht="12" customHeight="1">
      <c r="A100" s="14" t="s">
        <v>97</v>
      </c>
      <c r="B100" s="147" t="s">
        <v>412</v>
      </c>
      <c r="C100" s="271"/>
    </row>
    <row r="101" spans="1:3" ht="12" customHeight="1">
      <c r="A101" s="14" t="s">
        <v>107</v>
      </c>
      <c r="B101" s="147" t="s">
        <v>411</v>
      </c>
      <c r="C101" s="271"/>
    </row>
    <row r="102" spans="1:3" ht="12" customHeight="1">
      <c r="A102" s="14" t="s">
        <v>108</v>
      </c>
      <c r="B102" s="145" t="s">
        <v>320</v>
      </c>
      <c r="C102" s="271"/>
    </row>
    <row r="103" spans="1:3" ht="12" customHeight="1">
      <c r="A103" s="14" t="s">
        <v>109</v>
      </c>
      <c r="B103" s="146" t="s">
        <v>321</v>
      </c>
      <c r="C103" s="271"/>
    </row>
    <row r="104" spans="1:3" ht="12" customHeight="1">
      <c r="A104" s="14" t="s">
        <v>110</v>
      </c>
      <c r="B104" s="146" t="s">
        <v>322</v>
      </c>
      <c r="C104" s="271"/>
    </row>
    <row r="105" spans="1:3" ht="12" customHeight="1">
      <c r="A105" s="14" t="s">
        <v>112</v>
      </c>
      <c r="B105" s="145" t="s">
        <v>323</v>
      </c>
      <c r="C105" s="271">
        <v>740</v>
      </c>
    </row>
    <row r="106" spans="1:3" ht="12" customHeight="1">
      <c r="A106" s="14" t="s">
        <v>151</v>
      </c>
      <c r="B106" s="145" t="s">
        <v>324</v>
      </c>
      <c r="C106" s="271"/>
    </row>
    <row r="107" spans="1:3" ht="12" customHeight="1">
      <c r="A107" s="14" t="s">
        <v>318</v>
      </c>
      <c r="B107" s="146" t="s">
        <v>325</v>
      </c>
      <c r="C107" s="271"/>
    </row>
    <row r="108" spans="1:3" ht="12" customHeight="1">
      <c r="A108" s="13" t="s">
        <v>319</v>
      </c>
      <c r="B108" s="147" t="s">
        <v>326</v>
      </c>
      <c r="C108" s="271"/>
    </row>
    <row r="109" spans="1:3" ht="12" customHeight="1">
      <c r="A109" s="14" t="s">
        <v>409</v>
      </c>
      <c r="B109" s="147" t="s">
        <v>327</v>
      </c>
      <c r="C109" s="271"/>
    </row>
    <row r="110" spans="1:3" ht="12" customHeight="1">
      <c r="A110" s="16" t="s">
        <v>410</v>
      </c>
      <c r="B110" s="147" t="s">
        <v>328</v>
      </c>
      <c r="C110" s="271">
        <v>2200</v>
      </c>
    </row>
    <row r="111" spans="1:3" ht="12" customHeight="1">
      <c r="A111" s="14" t="s">
        <v>414</v>
      </c>
      <c r="B111" s="11" t="s">
        <v>46</v>
      </c>
      <c r="C111" s="269"/>
    </row>
    <row r="112" spans="1:3" ht="12" customHeight="1">
      <c r="A112" s="14" t="s">
        <v>415</v>
      </c>
      <c r="B112" s="8" t="s">
        <v>417</v>
      </c>
      <c r="C112" s="269"/>
    </row>
    <row r="113" spans="1:3" ht="12" customHeight="1" thickBot="1">
      <c r="A113" s="18" t="s">
        <v>416</v>
      </c>
      <c r="B113" s="456" t="s">
        <v>418</v>
      </c>
      <c r="C113" s="275"/>
    </row>
    <row r="114" spans="1:3" ht="12" customHeight="1" thickBot="1">
      <c r="A114" s="453" t="s">
        <v>15</v>
      </c>
      <c r="B114" s="454" t="s">
        <v>329</v>
      </c>
      <c r="C114" s="455">
        <f>+C115+C117+C119</f>
        <v>0</v>
      </c>
    </row>
    <row r="115" spans="1:3" ht="12" customHeight="1">
      <c r="A115" s="15" t="s">
        <v>98</v>
      </c>
      <c r="B115" s="8" t="s">
        <v>189</v>
      </c>
      <c r="C115" s="270"/>
    </row>
    <row r="116" spans="1:3" ht="12" customHeight="1">
      <c r="A116" s="15" t="s">
        <v>99</v>
      </c>
      <c r="B116" s="12" t="s">
        <v>333</v>
      </c>
      <c r="C116" s="270"/>
    </row>
    <row r="117" spans="1:3" ht="12" customHeight="1">
      <c r="A117" s="15" t="s">
        <v>100</v>
      </c>
      <c r="B117" s="12" t="s">
        <v>152</v>
      </c>
      <c r="C117" s="269"/>
    </row>
    <row r="118" spans="1:3" ht="12" customHeight="1">
      <c r="A118" s="15" t="s">
        <v>101</v>
      </c>
      <c r="B118" s="12" t="s">
        <v>334</v>
      </c>
      <c r="C118" s="250"/>
    </row>
    <row r="119" spans="1:3" ht="12" customHeight="1">
      <c r="A119" s="15" t="s">
        <v>102</v>
      </c>
      <c r="B119" s="264" t="s">
        <v>192</v>
      </c>
      <c r="C119" s="250"/>
    </row>
    <row r="120" spans="1:3" ht="12" customHeight="1">
      <c r="A120" s="15" t="s">
        <v>111</v>
      </c>
      <c r="B120" s="263" t="s">
        <v>396</v>
      </c>
      <c r="C120" s="250"/>
    </row>
    <row r="121" spans="1:3" ht="12" customHeight="1">
      <c r="A121" s="15" t="s">
        <v>113</v>
      </c>
      <c r="B121" s="387" t="s">
        <v>339</v>
      </c>
      <c r="C121" s="250"/>
    </row>
    <row r="122" spans="1:3">
      <c r="A122" s="15" t="s">
        <v>153</v>
      </c>
      <c r="B122" s="146" t="s">
        <v>322</v>
      </c>
      <c r="C122" s="250"/>
    </row>
    <row r="123" spans="1:3" ht="12" customHeight="1">
      <c r="A123" s="15" t="s">
        <v>154</v>
      </c>
      <c r="B123" s="146" t="s">
        <v>338</v>
      </c>
      <c r="C123" s="250"/>
    </row>
    <row r="124" spans="1:3" ht="12" customHeight="1">
      <c r="A124" s="15" t="s">
        <v>155</v>
      </c>
      <c r="B124" s="146" t="s">
        <v>337</v>
      </c>
      <c r="C124" s="250"/>
    </row>
    <row r="125" spans="1:3" ht="12" customHeight="1">
      <c r="A125" s="15" t="s">
        <v>330</v>
      </c>
      <c r="B125" s="146" t="s">
        <v>325</v>
      </c>
      <c r="C125" s="250"/>
    </row>
    <row r="126" spans="1:3" ht="12" customHeight="1">
      <c r="A126" s="15" t="s">
        <v>331</v>
      </c>
      <c r="B126" s="146" t="s">
        <v>336</v>
      </c>
      <c r="C126" s="250"/>
    </row>
    <row r="127" spans="1:3" ht="16.5" thickBot="1">
      <c r="A127" s="13" t="s">
        <v>332</v>
      </c>
      <c r="B127" s="146" t="s">
        <v>335</v>
      </c>
      <c r="C127" s="252"/>
    </row>
    <row r="128" spans="1:3" ht="12" customHeight="1" thickBot="1">
      <c r="A128" s="20" t="s">
        <v>16</v>
      </c>
      <c r="B128" s="128" t="s">
        <v>419</v>
      </c>
      <c r="C128" s="267">
        <f>+C93+C114</f>
        <v>10578</v>
      </c>
    </row>
    <row r="129" spans="1:3" ht="12" customHeight="1" thickBot="1">
      <c r="A129" s="20" t="s">
        <v>17</v>
      </c>
      <c r="B129" s="128" t="s">
        <v>420</v>
      </c>
      <c r="C129" s="267">
        <f>+C130+C131+C132</f>
        <v>0</v>
      </c>
    </row>
    <row r="130" spans="1:3" ht="12" customHeight="1">
      <c r="A130" s="15" t="s">
        <v>230</v>
      </c>
      <c r="B130" s="12" t="s">
        <v>427</v>
      </c>
      <c r="C130" s="250"/>
    </row>
    <row r="131" spans="1:3" ht="12" customHeight="1">
      <c r="A131" s="15" t="s">
        <v>233</v>
      </c>
      <c r="B131" s="12" t="s">
        <v>428</v>
      </c>
      <c r="C131" s="250"/>
    </row>
    <row r="132" spans="1:3" ht="12" customHeight="1" thickBot="1">
      <c r="A132" s="13" t="s">
        <v>234</v>
      </c>
      <c r="B132" s="12" t="s">
        <v>429</v>
      </c>
      <c r="C132" s="250"/>
    </row>
    <row r="133" spans="1:3" ht="12" customHeight="1" thickBot="1">
      <c r="A133" s="20" t="s">
        <v>18</v>
      </c>
      <c r="B133" s="128" t="s">
        <v>421</v>
      </c>
      <c r="C133" s="267">
        <f>SUM(C134:C139)</f>
        <v>0</v>
      </c>
    </row>
    <row r="134" spans="1:3" ht="12" customHeight="1">
      <c r="A134" s="15" t="s">
        <v>85</v>
      </c>
      <c r="B134" s="9" t="s">
        <v>430</v>
      </c>
      <c r="C134" s="250"/>
    </row>
    <row r="135" spans="1:3" ht="12" customHeight="1">
      <c r="A135" s="15" t="s">
        <v>86</v>
      </c>
      <c r="B135" s="9" t="s">
        <v>422</v>
      </c>
      <c r="C135" s="250"/>
    </row>
    <row r="136" spans="1:3" ht="12" customHeight="1">
      <c r="A136" s="15" t="s">
        <v>87</v>
      </c>
      <c r="B136" s="9" t="s">
        <v>423</v>
      </c>
      <c r="C136" s="250"/>
    </row>
    <row r="137" spans="1:3" ht="12" customHeight="1">
      <c r="A137" s="15" t="s">
        <v>140</v>
      </c>
      <c r="B137" s="9" t="s">
        <v>424</v>
      </c>
      <c r="C137" s="250"/>
    </row>
    <row r="138" spans="1:3" ht="12" customHeight="1">
      <c r="A138" s="15" t="s">
        <v>141</v>
      </c>
      <c r="B138" s="9" t="s">
        <v>425</v>
      </c>
      <c r="C138" s="250"/>
    </row>
    <row r="139" spans="1:3" ht="12" customHeight="1" thickBot="1">
      <c r="A139" s="13" t="s">
        <v>142</v>
      </c>
      <c r="B139" s="9" t="s">
        <v>426</v>
      </c>
      <c r="C139" s="250"/>
    </row>
    <row r="140" spans="1:3" ht="12" customHeight="1" thickBot="1">
      <c r="A140" s="20" t="s">
        <v>19</v>
      </c>
      <c r="B140" s="128" t="s">
        <v>434</v>
      </c>
      <c r="C140" s="273">
        <f>+C141+C142+C143+C144</f>
        <v>0</v>
      </c>
    </row>
    <row r="141" spans="1:3" ht="12" customHeight="1">
      <c r="A141" s="15" t="s">
        <v>88</v>
      </c>
      <c r="B141" s="9" t="s">
        <v>340</v>
      </c>
      <c r="C141" s="250"/>
    </row>
    <row r="142" spans="1:3" ht="12" customHeight="1">
      <c r="A142" s="15" t="s">
        <v>89</v>
      </c>
      <c r="B142" s="9" t="s">
        <v>341</v>
      </c>
      <c r="C142" s="250"/>
    </row>
    <row r="143" spans="1:3" ht="12" customHeight="1">
      <c r="A143" s="15" t="s">
        <v>254</v>
      </c>
      <c r="B143" s="9" t="s">
        <v>435</v>
      </c>
      <c r="C143" s="250"/>
    </row>
    <row r="144" spans="1:3" ht="12" customHeight="1" thickBot="1">
      <c r="A144" s="13" t="s">
        <v>255</v>
      </c>
      <c r="B144" s="7" t="s">
        <v>360</v>
      </c>
      <c r="C144" s="250"/>
    </row>
    <row r="145" spans="1:9" ht="12" customHeight="1" thickBot="1">
      <c r="A145" s="20" t="s">
        <v>20</v>
      </c>
      <c r="B145" s="128" t="s">
        <v>436</v>
      </c>
      <c r="C145" s="276">
        <f>SUM(C146:C150)</f>
        <v>0</v>
      </c>
    </row>
    <row r="146" spans="1:9" ht="12" customHeight="1">
      <c r="A146" s="15" t="s">
        <v>90</v>
      </c>
      <c r="B146" s="9" t="s">
        <v>431</v>
      </c>
      <c r="C146" s="250"/>
    </row>
    <row r="147" spans="1:9" ht="12" customHeight="1">
      <c r="A147" s="15" t="s">
        <v>91</v>
      </c>
      <c r="B147" s="9" t="s">
        <v>438</v>
      </c>
      <c r="C147" s="250"/>
    </row>
    <row r="148" spans="1:9" ht="12" customHeight="1">
      <c r="A148" s="15" t="s">
        <v>266</v>
      </c>
      <c r="B148" s="9" t="s">
        <v>433</v>
      </c>
      <c r="C148" s="250"/>
    </row>
    <row r="149" spans="1:9" ht="12" customHeight="1">
      <c r="A149" s="15" t="s">
        <v>267</v>
      </c>
      <c r="B149" s="9" t="s">
        <v>439</v>
      </c>
      <c r="C149" s="250"/>
    </row>
    <row r="150" spans="1:9" ht="12" customHeight="1" thickBot="1">
      <c r="A150" s="15" t="s">
        <v>437</v>
      </c>
      <c r="B150" s="9" t="s">
        <v>440</v>
      </c>
      <c r="C150" s="250"/>
    </row>
    <row r="151" spans="1:9" ht="12" customHeight="1" thickBot="1">
      <c r="A151" s="20" t="s">
        <v>21</v>
      </c>
      <c r="B151" s="128" t="s">
        <v>441</v>
      </c>
      <c r="C151" s="457"/>
    </row>
    <row r="152" spans="1:9" ht="12" customHeight="1" thickBot="1">
      <c r="A152" s="20" t="s">
        <v>22</v>
      </c>
      <c r="B152" s="128" t="s">
        <v>442</v>
      </c>
      <c r="C152" s="457"/>
    </row>
    <row r="153" spans="1:9" ht="15" customHeight="1" thickBot="1">
      <c r="A153" s="20" t="s">
        <v>23</v>
      </c>
      <c r="B153" s="128" t="s">
        <v>444</v>
      </c>
      <c r="C153" s="401">
        <f>+C129+C133+C140+C145+C151+C152</f>
        <v>0</v>
      </c>
      <c r="F153" s="402"/>
      <c r="G153" s="403"/>
      <c r="H153" s="403"/>
      <c r="I153" s="403"/>
    </row>
    <row r="154" spans="1:9" s="390" customFormat="1" ht="12.95" customHeight="1" thickBot="1">
      <c r="A154" s="265" t="s">
        <v>24</v>
      </c>
      <c r="B154" s="353" t="s">
        <v>443</v>
      </c>
      <c r="C154" s="401">
        <f>+C128+C153</f>
        <v>10578</v>
      </c>
    </row>
    <row r="155" spans="1:9" ht="7.5" customHeight="1"/>
    <row r="156" spans="1:9">
      <c r="A156" s="492" t="s">
        <v>342</v>
      </c>
      <c r="B156" s="492"/>
      <c r="C156" s="492"/>
    </row>
    <row r="157" spans="1:9" ht="15" customHeight="1" thickBot="1">
      <c r="A157" s="489" t="s">
        <v>127</v>
      </c>
      <c r="B157" s="489"/>
      <c r="C157" s="277" t="s">
        <v>190</v>
      </c>
    </row>
    <row r="158" spans="1:9" ht="13.5" customHeight="1" thickBot="1">
      <c r="A158" s="20">
        <v>1</v>
      </c>
      <c r="B158" s="27" t="s">
        <v>445</v>
      </c>
      <c r="C158" s="267">
        <f>+C62-C128</f>
        <v>0</v>
      </c>
      <c r="D158" s="404"/>
    </row>
    <row r="159" spans="1:9" ht="27.75" customHeight="1" thickBot="1">
      <c r="A159" s="20" t="s">
        <v>15</v>
      </c>
      <c r="B159" s="27" t="s">
        <v>451</v>
      </c>
      <c r="C159" s="267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
ÖNKÉNT VÁLLALT FELADATAINAK MÉRLEGE
&amp;R&amp;"Times New Roman CE,Félkövér dőlt"&amp;11 1.3. melléklet a 2/2015. (II.26.)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10" zoomScale="115" zoomScaleNormal="115" zoomScaleSheetLayoutView="100" workbookViewId="0">
      <selection activeCell="D6" sqref="D6"/>
    </sheetView>
  </sheetViews>
  <sheetFormatPr defaultRowHeight="12.75"/>
  <cols>
    <col min="1" max="1" width="6.83203125" style="60" customWidth="1"/>
    <col min="2" max="2" width="55.1640625" style="180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>
      <c r="B1" s="289" t="s">
        <v>131</v>
      </c>
      <c r="C1" s="290"/>
      <c r="D1" s="290"/>
      <c r="E1" s="290"/>
      <c r="F1" s="495" t="s">
        <v>570</v>
      </c>
    </row>
    <row r="2" spans="1:6" ht="14.25" thickBot="1">
      <c r="E2" s="291" t="s">
        <v>58</v>
      </c>
      <c r="F2" s="495"/>
    </row>
    <row r="3" spans="1:6" ht="18" customHeight="1" thickBot="1">
      <c r="A3" s="493" t="s">
        <v>66</v>
      </c>
      <c r="B3" s="292" t="s">
        <v>53</v>
      </c>
      <c r="C3" s="293"/>
      <c r="D3" s="292" t="s">
        <v>54</v>
      </c>
      <c r="E3" s="294"/>
      <c r="F3" s="495"/>
    </row>
    <row r="4" spans="1:6" s="295" customFormat="1" ht="35.25" customHeight="1" thickBot="1">
      <c r="A4" s="494"/>
      <c r="B4" s="181" t="s">
        <v>59</v>
      </c>
      <c r="C4" s="182" t="str">
        <f ca="1">+'1.1.sz.mell.'!C3</f>
        <v>2015. évi előirányzat</v>
      </c>
      <c r="D4" s="181" t="s">
        <v>59</v>
      </c>
      <c r="E4" s="56" t="str">
        <f>+C4</f>
        <v>2015. évi előirányzat</v>
      </c>
      <c r="F4" s="495"/>
    </row>
    <row r="5" spans="1:6" s="300" customFormat="1" ht="12" customHeight="1" thickBot="1">
      <c r="A5" s="296" t="s">
        <v>464</v>
      </c>
      <c r="B5" s="297" t="s">
        <v>465</v>
      </c>
      <c r="C5" s="298" t="s">
        <v>466</v>
      </c>
      <c r="D5" s="297" t="s">
        <v>468</v>
      </c>
      <c r="E5" s="299" t="s">
        <v>467</v>
      </c>
      <c r="F5" s="495"/>
    </row>
    <row r="6" spans="1:6" ht="12.95" customHeight="1">
      <c r="A6" s="301" t="s">
        <v>14</v>
      </c>
      <c r="B6" s="302" t="s">
        <v>343</v>
      </c>
      <c r="C6" s="278">
        <v>112113</v>
      </c>
      <c r="D6" s="302" t="s">
        <v>60</v>
      </c>
      <c r="E6" s="284">
        <v>94320</v>
      </c>
      <c r="F6" s="495"/>
    </row>
    <row r="7" spans="1:6" ht="12.95" customHeight="1">
      <c r="A7" s="303" t="s">
        <v>15</v>
      </c>
      <c r="B7" s="304" t="s">
        <v>344</v>
      </c>
      <c r="C7" s="279">
        <v>20572</v>
      </c>
      <c r="D7" s="304" t="s">
        <v>148</v>
      </c>
      <c r="E7" s="285">
        <v>22971</v>
      </c>
      <c r="F7" s="495"/>
    </row>
    <row r="8" spans="1:6" ht="12.95" customHeight="1">
      <c r="A8" s="303" t="s">
        <v>16</v>
      </c>
      <c r="B8" s="304" t="s">
        <v>365</v>
      </c>
      <c r="C8" s="279"/>
      <c r="D8" s="304" t="s">
        <v>195</v>
      </c>
      <c r="E8" s="285">
        <v>74729</v>
      </c>
      <c r="F8" s="495"/>
    </row>
    <row r="9" spans="1:6" ht="12.95" customHeight="1">
      <c r="A9" s="303" t="s">
        <v>17</v>
      </c>
      <c r="B9" s="304" t="s">
        <v>139</v>
      </c>
      <c r="C9" s="279">
        <v>36620</v>
      </c>
      <c r="D9" s="304" t="s">
        <v>149</v>
      </c>
      <c r="E9" s="285">
        <v>7099</v>
      </c>
      <c r="F9" s="495"/>
    </row>
    <row r="10" spans="1:6" ht="12.95" customHeight="1">
      <c r="A10" s="303" t="s">
        <v>18</v>
      </c>
      <c r="B10" s="305" t="s">
        <v>389</v>
      </c>
      <c r="C10" s="279">
        <v>32214</v>
      </c>
      <c r="D10" s="304" t="s">
        <v>150</v>
      </c>
      <c r="E10" s="285">
        <v>6044</v>
      </c>
      <c r="F10" s="495"/>
    </row>
    <row r="11" spans="1:6" ht="12.95" customHeight="1">
      <c r="A11" s="303" t="s">
        <v>19</v>
      </c>
      <c r="B11" s="304" t="s">
        <v>345</v>
      </c>
      <c r="C11" s="280">
        <v>1157</v>
      </c>
      <c r="D11" s="304" t="s">
        <v>46</v>
      </c>
      <c r="E11" s="285">
        <v>10264</v>
      </c>
      <c r="F11" s="495"/>
    </row>
    <row r="12" spans="1:6" ht="12.95" customHeight="1">
      <c r="A12" s="303" t="s">
        <v>20</v>
      </c>
      <c r="B12" s="304" t="s">
        <v>452</v>
      </c>
      <c r="C12" s="279"/>
      <c r="D12" s="49"/>
      <c r="E12" s="285"/>
      <c r="F12" s="495"/>
    </row>
    <row r="13" spans="1:6" ht="12.95" customHeight="1">
      <c r="A13" s="303" t="s">
        <v>21</v>
      </c>
      <c r="B13" s="49"/>
      <c r="C13" s="279"/>
      <c r="D13" s="49"/>
      <c r="E13" s="285"/>
      <c r="F13" s="495"/>
    </row>
    <row r="14" spans="1:6" ht="12.95" customHeight="1">
      <c r="A14" s="303" t="s">
        <v>22</v>
      </c>
      <c r="B14" s="405"/>
      <c r="C14" s="280"/>
      <c r="D14" s="49"/>
      <c r="E14" s="285"/>
      <c r="F14" s="495"/>
    </row>
    <row r="15" spans="1:6" ht="12.95" customHeight="1">
      <c r="A15" s="303" t="s">
        <v>23</v>
      </c>
      <c r="B15" s="49"/>
      <c r="C15" s="279"/>
      <c r="D15" s="49"/>
      <c r="E15" s="285"/>
      <c r="F15" s="495"/>
    </row>
    <row r="16" spans="1:6" ht="12.95" customHeight="1">
      <c r="A16" s="303" t="s">
        <v>24</v>
      </c>
      <c r="B16" s="49"/>
      <c r="C16" s="279"/>
      <c r="D16" s="49"/>
      <c r="E16" s="285"/>
      <c r="F16" s="495"/>
    </row>
    <row r="17" spans="1:6" ht="12.95" customHeight="1" thickBot="1">
      <c r="A17" s="303" t="s">
        <v>25</v>
      </c>
      <c r="B17" s="62"/>
      <c r="C17" s="281"/>
      <c r="D17" s="49"/>
      <c r="E17" s="286"/>
      <c r="F17" s="495"/>
    </row>
    <row r="18" spans="1:6" ht="15.95" customHeight="1" thickBot="1">
      <c r="A18" s="306" t="s">
        <v>26</v>
      </c>
      <c r="B18" s="130" t="s">
        <v>453</v>
      </c>
      <c r="C18" s="282">
        <f>SUM(C6:C17)</f>
        <v>202676</v>
      </c>
      <c r="D18" s="130" t="s">
        <v>351</v>
      </c>
      <c r="E18" s="287">
        <f>SUM(E6:E17)</f>
        <v>215427</v>
      </c>
      <c r="F18" s="495"/>
    </row>
    <row r="19" spans="1:6" ht="12.95" customHeight="1">
      <c r="A19" s="307" t="s">
        <v>27</v>
      </c>
      <c r="B19" s="308" t="s">
        <v>348</v>
      </c>
      <c r="C19" s="459">
        <f>+C20+C21+C22+C23</f>
        <v>18404</v>
      </c>
      <c r="D19" s="309" t="s">
        <v>156</v>
      </c>
      <c r="E19" s="288"/>
      <c r="F19" s="495"/>
    </row>
    <row r="20" spans="1:6" ht="12.95" customHeight="1">
      <c r="A20" s="310" t="s">
        <v>28</v>
      </c>
      <c r="B20" s="309" t="s">
        <v>187</v>
      </c>
      <c r="C20" s="81">
        <v>18404</v>
      </c>
      <c r="D20" s="309" t="s">
        <v>350</v>
      </c>
      <c r="E20" s="82"/>
      <c r="F20" s="495"/>
    </row>
    <row r="21" spans="1:6" ht="12.95" customHeight="1">
      <c r="A21" s="310" t="s">
        <v>29</v>
      </c>
      <c r="B21" s="309" t="s">
        <v>188</v>
      </c>
      <c r="C21" s="81"/>
      <c r="D21" s="309" t="s">
        <v>129</v>
      </c>
      <c r="E21" s="82"/>
      <c r="F21" s="495"/>
    </row>
    <row r="22" spans="1:6" ht="12.95" customHeight="1">
      <c r="A22" s="310" t="s">
        <v>30</v>
      </c>
      <c r="B22" s="309" t="s">
        <v>193</v>
      </c>
      <c r="C22" s="81"/>
      <c r="D22" s="309" t="s">
        <v>130</v>
      </c>
      <c r="E22" s="82"/>
      <c r="F22" s="495"/>
    </row>
    <row r="23" spans="1:6" ht="12.95" customHeight="1">
      <c r="A23" s="310" t="s">
        <v>31</v>
      </c>
      <c r="B23" s="309" t="s">
        <v>194</v>
      </c>
      <c r="C23" s="81"/>
      <c r="D23" s="308" t="s">
        <v>196</v>
      </c>
      <c r="E23" s="82"/>
      <c r="F23" s="495"/>
    </row>
    <row r="24" spans="1:6" ht="12.95" customHeight="1">
      <c r="A24" s="310" t="s">
        <v>32</v>
      </c>
      <c r="B24" s="309" t="s">
        <v>349</v>
      </c>
      <c r="C24" s="311">
        <f>+C25+C26</f>
        <v>0</v>
      </c>
      <c r="D24" s="309" t="s">
        <v>157</v>
      </c>
      <c r="E24" s="82"/>
      <c r="F24" s="495"/>
    </row>
    <row r="25" spans="1:6" ht="12.95" customHeight="1">
      <c r="A25" s="307" t="s">
        <v>33</v>
      </c>
      <c r="B25" s="308" t="s">
        <v>346</v>
      </c>
      <c r="C25" s="283"/>
      <c r="D25" s="302" t="s">
        <v>435</v>
      </c>
      <c r="E25" s="288"/>
      <c r="F25" s="495"/>
    </row>
    <row r="26" spans="1:6" ht="12.95" customHeight="1">
      <c r="A26" s="310" t="s">
        <v>34</v>
      </c>
      <c r="B26" s="309" t="s">
        <v>347</v>
      </c>
      <c r="C26" s="81"/>
      <c r="D26" s="304" t="s">
        <v>441</v>
      </c>
      <c r="E26" s="82"/>
      <c r="F26" s="495"/>
    </row>
    <row r="27" spans="1:6" ht="12.95" customHeight="1">
      <c r="A27" s="303" t="s">
        <v>35</v>
      </c>
      <c r="B27" s="309" t="s">
        <v>446</v>
      </c>
      <c r="C27" s="81"/>
      <c r="D27" s="304" t="s">
        <v>442</v>
      </c>
      <c r="E27" s="82"/>
      <c r="F27" s="495"/>
    </row>
    <row r="28" spans="1:6" ht="12.95" customHeight="1" thickBot="1">
      <c r="A28" s="367" t="s">
        <v>36</v>
      </c>
      <c r="B28" s="308" t="s">
        <v>304</v>
      </c>
      <c r="C28" s="283"/>
      <c r="D28" s="407"/>
      <c r="E28" s="288"/>
      <c r="F28" s="495"/>
    </row>
    <row r="29" spans="1:6" ht="15.95" customHeight="1" thickBot="1">
      <c r="A29" s="306" t="s">
        <v>37</v>
      </c>
      <c r="B29" s="130" t="s">
        <v>454</v>
      </c>
      <c r="C29" s="282">
        <f>+C19+C24+C27+C28</f>
        <v>18404</v>
      </c>
      <c r="D29" s="130" t="s">
        <v>456</v>
      </c>
      <c r="E29" s="287">
        <f>SUM(E19:E28)</f>
        <v>0</v>
      </c>
      <c r="F29" s="495"/>
    </row>
    <row r="30" spans="1:6" ht="13.5" thickBot="1">
      <c r="A30" s="306" t="s">
        <v>38</v>
      </c>
      <c r="B30" s="312" t="s">
        <v>455</v>
      </c>
      <c r="C30" s="313">
        <f>+C18+C29</f>
        <v>221080</v>
      </c>
      <c r="D30" s="312" t="s">
        <v>457</v>
      </c>
      <c r="E30" s="313">
        <f>+E18+E29</f>
        <v>215427</v>
      </c>
      <c r="F30" s="495"/>
    </row>
    <row r="31" spans="1:6" ht="13.5" thickBot="1">
      <c r="A31" s="306" t="s">
        <v>39</v>
      </c>
      <c r="B31" s="312" t="s">
        <v>134</v>
      </c>
      <c r="C31" s="313">
        <f>IF(C18-E18&lt;0,E18-C18,"-")</f>
        <v>12751</v>
      </c>
      <c r="D31" s="312" t="s">
        <v>135</v>
      </c>
      <c r="E31" s="313" t="str">
        <f>IF(C18-E18&gt;0,C18-E18,"-")</f>
        <v>-</v>
      </c>
      <c r="F31" s="495"/>
    </row>
    <row r="32" spans="1:6" ht="13.5" thickBot="1">
      <c r="A32" s="306" t="s">
        <v>40</v>
      </c>
      <c r="B32" s="312" t="s">
        <v>197</v>
      </c>
      <c r="C32" s="313" t="str">
        <f>IF(C18+C29-E30&lt;0,E30-(C18+C29),"-")</f>
        <v>-</v>
      </c>
      <c r="D32" s="312" t="s">
        <v>198</v>
      </c>
      <c r="E32" s="313">
        <f>IF(C18+C29-E30&gt;0,C18+C29-E30,"-")</f>
        <v>5653</v>
      </c>
      <c r="F32" s="495"/>
    </row>
    <row r="33" spans="2:4" ht="18.75">
      <c r="B33" s="496"/>
      <c r="C33" s="496"/>
      <c r="D33" s="49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C7" sqref="C7"/>
    </sheetView>
  </sheetViews>
  <sheetFormatPr defaultRowHeight="12.75"/>
  <cols>
    <col min="1" max="1" width="6.83203125" style="60" customWidth="1"/>
    <col min="2" max="2" width="55.1640625" style="180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>
      <c r="B1" s="289" t="s">
        <v>132</v>
      </c>
      <c r="C1" s="290"/>
      <c r="D1" s="290"/>
      <c r="E1" s="290"/>
      <c r="F1" s="495" t="s">
        <v>571</v>
      </c>
    </row>
    <row r="2" spans="1:6" ht="14.25" thickBot="1">
      <c r="E2" s="291" t="s">
        <v>58</v>
      </c>
      <c r="F2" s="495"/>
    </row>
    <row r="3" spans="1:6" ht="13.5" thickBot="1">
      <c r="A3" s="497" t="s">
        <v>66</v>
      </c>
      <c r="B3" s="292" t="s">
        <v>53</v>
      </c>
      <c r="C3" s="293"/>
      <c r="D3" s="292" t="s">
        <v>54</v>
      </c>
      <c r="E3" s="294"/>
      <c r="F3" s="495"/>
    </row>
    <row r="4" spans="1:6" s="295" customFormat="1" ht="24.75" thickBot="1">
      <c r="A4" s="498"/>
      <c r="B4" s="181" t="s">
        <v>59</v>
      </c>
      <c r="C4" s="182" t="str">
        <f ca="1">+'2.1.sz.mell  '!C4</f>
        <v>2015. évi előirányzat</v>
      </c>
      <c r="D4" s="181" t="s">
        <v>59</v>
      </c>
      <c r="E4" s="182" t="str">
        <f ca="1">+'2.1.sz.mell  '!C4</f>
        <v>2015. évi előirányzat</v>
      </c>
      <c r="F4" s="495"/>
    </row>
    <row r="5" spans="1:6" s="295" customFormat="1" ht="13.5" thickBot="1">
      <c r="A5" s="296" t="s">
        <v>464</v>
      </c>
      <c r="B5" s="297" t="s">
        <v>465</v>
      </c>
      <c r="C5" s="298" t="s">
        <v>466</v>
      </c>
      <c r="D5" s="297" t="s">
        <v>468</v>
      </c>
      <c r="E5" s="299" t="s">
        <v>467</v>
      </c>
      <c r="F5" s="495"/>
    </row>
    <row r="6" spans="1:6" ht="12.95" customHeight="1">
      <c r="A6" s="301" t="s">
        <v>14</v>
      </c>
      <c r="B6" s="302" t="s">
        <v>352</v>
      </c>
      <c r="C6" s="278"/>
      <c r="D6" s="302" t="s">
        <v>189</v>
      </c>
      <c r="E6" s="284">
        <v>3501</v>
      </c>
      <c r="F6" s="495"/>
    </row>
    <row r="7" spans="1:6">
      <c r="A7" s="303" t="s">
        <v>15</v>
      </c>
      <c r="B7" s="304" t="s">
        <v>353</v>
      </c>
      <c r="C7" s="279"/>
      <c r="D7" s="304" t="s">
        <v>358</v>
      </c>
      <c r="E7" s="285"/>
      <c r="F7" s="495"/>
    </row>
    <row r="8" spans="1:6" ht="12.95" customHeight="1">
      <c r="A8" s="303" t="s">
        <v>16</v>
      </c>
      <c r="B8" s="304" t="s">
        <v>5</v>
      </c>
      <c r="C8" s="279"/>
      <c r="D8" s="304" t="s">
        <v>152</v>
      </c>
      <c r="E8" s="285">
        <v>2500</v>
      </c>
      <c r="F8" s="495"/>
    </row>
    <row r="9" spans="1:6" ht="12.95" customHeight="1">
      <c r="A9" s="303" t="s">
        <v>17</v>
      </c>
      <c r="B9" s="304" t="s">
        <v>354</v>
      </c>
      <c r="C9" s="279">
        <v>398</v>
      </c>
      <c r="D9" s="304" t="s">
        <v>359</v>
      </c>
      <c r="E9" s="285"/>
      <c r="F9" s="495"/>
    </row>
    <row r="10" spans="1:6" ht="12.75" customHeight="1">
      <c r="A10" s="303" t="s">
        <v>18</v>
      </c>
      <c r="B10" s="304" t="s">
        <v>355</v>
      </c>
      <c r="C10" s="279"/>
      <c r="D10" s="304" t="s">
        <v>192</v>
      </c>
      <c r="E10" s="285">
        <v>50</v>
      </c>
      <c r="F10" s="495"/>
    </row>
    <row r="11" spans="1:6" ht="12.95" customHeight="1">
      <c r="A11" s="303" t="s">
        <v>19</v>
      </c>
      <c r="B11" s="304" t="s">
        <v>356</v>
      </c>
      <c r="C11" s="280"/>
      <c r="D11" s="408"/>
      <c r="E11" s="285"/>
      <c r="F11" s="495"/>
    </row>
    <row r="12" spans="1:6" ht="12.95" customHeight="1">
      <c r="A12" s="303" t="s">
        <v>20</v>
      </c>
      <c r="B12" s="49"/>
      <c r="C12" s="279"/>
      <c r="D12" s="408"/>
      <c r="E12" s="285"/>
      <c r="F12" s="495"/>
    </row>
    <row r="13" spans="1:6" ht="12.95" customHeight="1">
      <c r="A13" s="303" t="s">
        <v>21</v>
      </c>
      <c r="B13" s="49"/>
      <c r="C13" s="279"/>
      <c r="D13" s="409"/>
      <c r="E13" s="285"/>
      <c r="F13" s="495"/>
    </row>
    <row r="14" spans="1:6" ht="12.95" customHeight="1">
      <c r="A14" s="303" t="s">
        <v>22</v>
      </c>
      <c r="B14" s="406"/>
      <c r="C14" s="280"/>
      <c r="D14" s="408"/>
      <c r="E14" s="285"/>
      <c r="F14" s="495"/>
    </row>
    <row r="15" spans="1:6">
      <c r="A15" s="303" t="s">
        <v>23</v>
      </c>
      <c r="B15" s="49"/>
      <c r="C15" s="280"/>
      <c r="D15" s="408"/>
      <c r="E15" s="285"/>
      <c r="F15" s="495"/>
    </row>
    <row r="16" spans="1:6" ht="12.95" customHeight="1" thickBot="1">
      <c r="A16" s="367" t="s">
        <v>24</v>
      </c>
      <c r="B16" s="407"/>
      <c r="C16" s="369"/>
      <c r="D16" s="368" t="s">
        <v>46</v>
      </c>
      <c r="E16" s="334"/>
      <c r="F16" s="495"/>
    </row>
    <row r="17" spans="1:6" ht="15.95" customHeight="1" thickBot="1">
      <c r="A17" s="306" t="s">
        <v>25</v>
      </c>
      <c r="B17" s="130" t="s">
        <v>366</v>
      </c>
      <c r="C17" s="282">
        <f>+C6+C8+C9+C11+C12+C13+C14+C15+C16</f>
        <v>398</v>
      </c>
      <c r="D17" s="130" t="s">
        <v>367</v>
      </c>
      <c r="E17" s="287">
        <f>+E6+E8+E10+E11+E12+E13+E14+E15+E16</f>
        <v>6051</v>
      </c>
      <c r="F17" s="495"/>
    </row>
    <row r="18" spans="1:6" ht="12.95" customHeight="1">
      <c r="A18" s="301" t="s">
        <v>26</v>
      </c>
      <c r="B18" s="316" t="s">
        <v>210</v>
      </c>
      <c r="C18" s="323">
        <f>+C19+C20+C21+C22+C23</f>
        <v>0</v>
      </c>
      <c r="D18" s="309" t="s">
        <v>156</v>
      </c>
      <c r="E18" s="79"/>
      <c r="F18" s="495"/>
    </row>
    <row r="19" spans="1:6" ht="12.95" customHeight="1">
      <c r="A19" s="303" t="s">
        <v>27</v>
      </c>
      <c r="B19" s="317" t="s">
        <v>199</v>
      </c>
      <c r="C19" s="81"/>
      <c r="D19" s="309" t="s">
        <v>159</v>
      </c>
      <c r="E19" s="82"/>
      <c r="F19" s="495"/>
    </row>
    <row r="20" spans="1:6" ht="12.95" customHeight="1">
      <c r="A20" s="301" t="s">
        <v>28</v>
      </c>
      <c r="B20" s="317" t="s">
        <v>200</v>
      </c>
      <c r="C20" s="81"/>
      <c r="D20" s="309" t="s">
        <v>129</v>
      </c>
      <c r="E20" s="82"/>
      <c r="F20" s="495"/>
    </row>
    <row r="21" spans="1:6" ht="12.95" customHeight="1">
      <c r="A21" s="303" t="s">
        <v>29</v>
      </c>
      <c r="B21" s="317" t="s">
        <v>201</v>
      </c>
      <c r="C21" s="81"/>
      <c r="D21" s="309" t="s">
        <v>130</v>
      </c>
      <c r="E21" s="82"/>
      <c r="F21" s="495"/>
    </row>
    <row r="22" spans="1:6" ht="12.95" customHeight="1">
      <c r="A22" s="301" t="s">
        <v>30</v>
      </c>
      <c r="B22" s="317" t="s">
        <v>202</v>
      </c>
      <c r="C22" s="81"/>
      <c r="D22" s="308" t="s">
        <v>196</v>
      </c>
      <c r="E22" s="82"/>
      <c r="F22" s="495"/>
    </row>
    <row r="23" spans="1:6" ht="12.95" customHeight="1">
      <c r="A23" s="303" t="s">
        <v>31</v>
      </c>
      <c r="B23" s="318" t="s">
        <v>203</v>
      </c>
      <c r="C23" s="81"/>
      <c r="D23" s="309" t="s">
        <v>160</v>
      </c>
      <c r="E23" s="82"/>
      <c r="F23" s="495"/>
    </row>
    <row r="24" spans="1:6" ht="12.95" customHeight="1">
      <c r="A24" s="301" t="s">
        <v>32</v>
      </c>
      <c r="B24" s="319" t="s">
        <v>204</v>
      </c>
      <c r="C24" s="311">
        <f>+C25+C26+C27+C28+C29</f>
        <v>0</v>
      </c>
      <c r="D24" s="320" t="s">
        <v>158</v>
      </c>
      <c r="E24" s="82"/>
      <c r="F24" s="495"/>
    </row>
    <row r="25" spans="1:6" ht="12.95" customHeight="1">
      <c r="A25" s="303" t="s">
        <v>33</v>
      </c>
      <c r="B25" s="318" t="s">
        <v>205</v>
      </c>
      <c r="C25" s="81"/>
      <c r="D25" s="320" t="s">
        <v>360</v>
      </c>
      <c r="E25" s="82"/>
      <c r="F25" s="495"/>
    </row>
    <row r="26" spans="1:6" ht="12.95" customHeight="1">
      <c r="A26" s="301" t="s">
        <v>34</v>
      </c>
      <c r="B26" s="318" t="s">
        <v>206</v>
      </c>
      <c r="C26" s="81"/>
      <c r="D26" s="315"/>
      <c r="E26" s="82"/>
      <c r="F26" s="495"/>
    </row>
    <row r="27" spans="1:6" ht="12.95" customHeight="1">
      <c r="A27" s="303" t="s">
        <v>35</v>
      </c>
      <c r="B27" s="317" t="s">
        <v>207</v>
      </c>
      <c r="C27" s="81"/>
      <c r="D27" s="126"/>
      <c r="E27" s="82"/>
      <c r="F27" s="495"/>
    </row>
    <row r="28" spans="1:6" ht="12.95" customHeight="1">
      <c r="A28" s="301" t="s">
        <v>36</v>
      </c>
      <c r="B28" s="321" t="s">
        <v>208</v>
      </c>
      <c r="C28" s="81"/>
      <c r="D28" s="49"/>
      <c r="E28" s="82"/>
      <c r="F28" s="495"/>
    </row>
    <row r="29" spans="1:6" ht="12.95" customHeight="1" thickBot="1">
      <c r="A29" s="303" t="s">
        <v>37</v>
      </c>
      <c r="B29" s="322" t="s">
        <v>209</v>
      </c>
      <c r="C29" s="81"/>
      <c r="D29" s="126"/>
      <c r="E29" s="82"/>
      <c r="F29" s="495"/>
    </row>
    <row r="30" spans="1:6" ht="21.75" customHeight="1" thickBot="1">
      <c r="A30" s="306" t="s">
        <v>38</v>
      </c>
      <c r="B30" s="130" t="s">
        <v>357</v>
      </c>
      <c r="C30" s="282">
        <f>+C18+C24</f>
        <v>0</v>
      </c>
      <c r="D30" s="130" t="s">
        <v>361</v>
      </c>
      <c r="E30" s="287">
        <f>SUM(E18:E29)</f>
        <v>0</v>
      </c>
      <c r="F30" s="495"/>
    </row>
    <row r="31" spans="1:6" ht="13.5" thickBot="1">
      <c r="A31" s="306" t="s">
        <v>39</v>
      </c>
      <c r="B31" s="312" t="s">
        <v>362</v>
      </c>
      <c r="C31" s="313">
        <f>+C17+C30</f>
        <v>398</v>
      </c>
      <c r="D31" s="312" t="s">
        <v>363</v>
      </c>
      <c r="E31" s="313">
        <f>+E17+E30</f>
        <v>6051</v>
      </c>
      <c r="F31" s="495"/>
    </row>
    <row r="32" spans="1:6" ht="13.5" thickBot="1">
      <c r="A32" s="306" t="s">
        <v>40</v>
      </c>
      <c r="B32" s="312" t="s">
        <v>134</v>
      </c>
      <c r="C32" s="313">
        <f>IF(C17-E17&lt;0,E17-C17,"-")</f>
        <v>5653</v>
      </c>
      <c r="D32" s="312" t="s">
        <v>135</v>
      </c>
      <c r="E32" s="313" t="str">
        <f>IF(C17-E17&gt;0,C17-E17,"-")</f>
        <v>-</v>
      </c>
      <c r="F32" s="495"/>
    </row>
    <row r="33" spans="1:6" ht="13.5" thickBot="1">
      <c r="A33" s="306" t="s">
        <v>41</v>
      </c>
      <c r="B33" s="312" t="s">
        <v>197</v>
      </c>
      <c r="C33" s="313">
        <f>E31-C31</f>
        <v>5653</v>
      </c>
      <c r="D33" s="312" t="s">
        <v>198</v>
      </c>
      <c r="E33" s="313"/>
      <c r="F33" s="49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topLeftCell="B1"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1" t="s">
        <v>124</v>
      </c>
      <c r="E1" s="134" t="s">
        <v>128</v>
      </c>
    </row>
    <row r="3" spans="1:5">
      <c r="A3" s="138"/>
      <c r="B3" s="139"/>
      <c r="C3" s="138"/>
      <c r="D3" s="141"/>
      <c r="E3" s="139"/>
    </row>
    <row r="4" spans="1:5" ht="15.75">
      <c r="A4" s="91" t="str">
        <f ca="1">+ÖSSZEFÜGGÉSEK!A5</f>
        <v>2015. évi előirányzat BEVÉTELEK</v>
      </c>
      <c r="B4" s="140"/>
      <c r="C4" s="149"/>
      <c r="D4" s="141"/>
      <c r="E4" s="139"/>
    </row>
    <row r="5" spans="1:5">
      <c r="A5" s="138"/>
      <c r="B5" s="139"/>
      <c r="C5" s="138"/>
      <c r="D5" s="141"/>
      <c r="E5" s="139"/>
    </row>
    <row r="6" spans="1:5">
      <c r="A6" s="138" t="s">
        <v>501</v>
      </c>
      <c r="B6" s="139">
        <f ca="1">+'1.1.sz.mell.'!C62</f>
        <v>203074</v>
      </c>
      <c r="C6" s="138" t="s">
        <v>458</v>
      </c>
      <c r="D6" s="141">
        <f ca="1">+'2.1.sz.mell  '!C18+'2.2.sz.mell  '!C17</f>
        <v>203074</v>
      </c>
      <c r="E6" s="139">
        <f t="shared" ref="E6:E15" si="0">+B6-D6</f>
        <v>0</v>
      </c>
    </row>
    <row r="7" spans="1:5">
      <c r="A7" s="138" t="s">
        <v>502</v>
      </c>
      <c r="B7" s="139">
        <f ca="1">+'1.1.sz.mell.'!C86</f>
        <v>18404</v>
      </c>
      <c r="C7" s="138" t="s">
        <v>459</v>
      </c>
      <c r="D7" s="141">
        <f ca="1">+'2.1.sz.mell  '!C29+'2.2.sz.mell  '!C30</f>
        <v>18404</v>
      </c>
      <c r="E7" s="139">
        <f t="shared" si="0"/>
        <v>0</v>
      </c>
    </row>
    <row r="8" spans="1:5">
      <c r="A8" s="138" t="s">
        <v>503</v>
      </c>
      <c r="B8" s="139">
        <f ca="1">+'1.1.sz.mell.'!C87</f>
        <v>221478</v>
      </c>
      <c r="C8" s="138" t="s">
        <v>460</v>
      </c>
      <c r="D8" s="141">
        <f ca="1">+'2.1.sz.mell  '!C30+'2.2.sz.mell  '!C31</f>
        <v>221478</v>
      </c>
      <c r="E8" s="139">
        <f t="shared" si="0"/>
        <v>0</v>
      </c>
    </row>
    <row r="9" spans="1:5">
      <c r="A9" s="138"/>
      <c r="B9" s="139"/>
      <c r="C9" s="138"/>
      <c r="D9" s="141"/>
      <c r="E9" s="139"/>
    </row>
    <row r="10" spans="1:5">
      <c r="A10" s="138"/>
      <c r="B10" s="139"/>
      <c r="C10" s="138"/>
      <c r="D10" s="141"/>
      <c r="E10" s="139"/>
    </row>
    <row r="11" spans="1:5" ht="15.75">
      <c r="A11" s="91" t="str">
        <f ca="1">+ÖSSZEFÜGGÉSEK!A12</f>
        <v>2015. évi előirányzat KIADÁSOK</v>
      </c>
      <c r="B11" s="140"/>
      <c r="C11" s="149"/>
      <c r="D11" s="141"/>
      <c r="E11" s="139"/>
    </row>
    <row r="12" spans="1:5">
      <c r="A12" s="138"/>
      <c r="B12" s="139"/>
      <c r="C12" s="138"/>
      <c r="D12" s="141"/>
      <c r="E12" s="139"/>
    </row>
    <row r="13" spans="1:5">
      <c r="A13" s="138" t="s">
        <v>504</v>
      </c>
      <c r="B13" s="139">
        <f ca="1">+'1.1.sz.mell.'!C128</f>
        <v>221478</v>
      </c>
      <c r="C13" s="138" t="s">
        <v>461</v>
      </c>
      <c r="D13" s="141">
        <f ca="1">+'2.1.sz.mell  '!E18+'2.2.sz.mell  '!E17</f>
        <v>221478</v>
      </c>
      <c r="E13" s="139">
        <f t="shared" si="0"/>
        <v>0</v>
      </c>
    </row>
    <row r="14" spans="1:5">
      <c r="A14" s="138" t="s">
        <v>505</v>
      </c>
      <c r="B14" s="139">
        <f ca="1">+'1.1.sz.mell.'!C153</f>
        <v>0</v>
      </c>
      <c r="C14" s="138" t="s">
        <v>462</v>
      </c>
      <c r="D14" s="141">
        <f ca="1">+'2.1.sz.mell  '!E29+'2.2.sz.mell  '!E30</f>
        <v>0</v>
      </c>
      <c r="E14" s="139">
        <f t="shared" si="0"/>
        <v>0</v>
      </c>
    </row>
    <row r="15" spans="1:5">
      <c r="A15" s="138" t="s">
        <v>506</v>
      </c>
      <c r="B15" s="139">
        <f ca="1">+'1.1.sz.mell.'!C154</f>
        <v>221478</v>
      </c>
      <c r="C15" s="138" t="s">
        <v>463</v>
      </c>
      <c r="D15" s="141">
        <f ca="1">+'2.1.sz.mell  '!E30+'2.2.sz.mell  '!E31</f>
        <v>221478</v>
      </c>
      <c r="E15" s="139">
        <f t="shared" si="0"/>
        <v>0</v>
      </c>
    </row>
    <row r="16" spans="1:5">
      <c r="A16" s="132"/>
      <c r="B16" s="132"/>
      <c r="C16" s="138"/>
      <c r="D16" s="141"/>
      <c r="E16" s="133"/>
    </row>
    <row r="17" spans="1:5">
      <c r="A17" s="132"/>
      <c r="B17" s="132"/>
      <c r="C17" s="132"/>
      <c r="D17" s="132"/>
      <c r="E17" s="132"/>
    </row>
    <row r="18" spans="1:5">
      <c r="A18" s="132"/>
      <c r="B18" s="132"/>
      <c r="C18" s="132"/>
      <c r="D18" s="132"/>
      <c r="E18" s="132"/>
    </row>
    <row r="19" spans="1:5">
      <c r="A19" s="132"/>
      <c r="B19" s="132"/>
      <c r="C19" s="132"/>
      <c r="D19" s="132"/>
      <c r="E19" s="132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B5" sqref="B5"/>
    </sheetView>
  </sheetViews>
  <sheetFormatPr defaultRowHeight="15"/>
  <cols>
    <col min="1" max="1" width="5.6640625" style="152" customWidth="1"/>
    <col min="2" max="2" width="68.6640625" style="152" customWidth="1"/>
    <col min="3" max="3" width="19.5" style="152" customWidth="1"/>
    <col min="4" max="16384" width="9.33203125" style="152"/>
  </cols>
  <sheetData>
    <row r="1" spans="1:4" ht="33" customHeight="1">
      <c r="A1" s="499" t="s">
        <v>515</v>
      </c>
      <c r="B1" s="499"/>
      <c r="C1" s="499"/>
    </row>
    <row r="2" spans="1:4" ht="15.95" customHeight="1" thickBot="1">
      <c r="A2" s="153"/>
      <c r="B2" s="153"/>
      <c r="C2" s="155" t="s">
        <v>50</v>
      </c>
      <c r="D2" s="154"/>
    </row>
    <row r="3" spans="1:4" ht="26.25" customHeight="1" thickBot="1">
      <c r="A3" s="168" t="s">
        <v>12</v>
      </c>
      <c r="B3" s="169" t="s">
        <v>161</v>
      </c>
      <c r="C3" s="170" t="str">
        <f ca="1">+'1.1.sz.mell.'!C3</f>
        <v>2015. évi előirányzat</v>
      </c>
    </row>
    <row r="4" spans="1:4" ht="15.75" thickBot="1">
      <c r="A4" s="171" t="s">
        <v>464</v>
      </c>
      <c r="B4" s="172" t="s">
        <v>465</v>
      </c>
      <c r="C4" s="173" t="s">
        <v>466</v>
      </c>
    </row>
    <row r="5" spans="1:4">
      <c r="A5" s="174" t="s">
        <v>14</v>
      </c>
      <c r="B5" s="327" t="s">
        <v>471</v>
      </c>
      <c r="C5" s="324">
        <v>32700</v>
      </c>
    </row>
    <row r="6" spans="1:4" ht="24.75">
      <c r="A6" s="175" t="s">
        <v>15</v>
      </c>
      <c r="B6" s="358" t="s">
        <v>211</v>
      </c>
      <c r="C6" s="325">
        <v>5338</v>
      </c>
    </row>
    <row r="7" spans="1:4">
      <c r="A7" s="175" t="s">
        <v>16</v>
      </c>
      <c r="B7" s="359" t="s">
        <v>472</v>
      </c>
      <c r="C7" s="325"/>
    </row>
    <row r="8" spans="1:4" ht="24.75">
      <c r="A8" s="175" t="s">
        <v>17</v>
      </c>
      <c r="B8" s="359" t="s">
        <v>213</v>
      </c>
      <c r="C8" s="325"/>
    </row>
    <row r="9" spans="1:4">
      <c r="A9" s="176" t="s">
        <v>18</v>
      </c>
      <c r="B9" s="359" t="s">
        <v>212</v>
      </c>
      <c r="C9" s="326">
        <v>420</v>
      </c>
    </row>
    <row r="10" spans="1:4" ht="15.75" thickBot="1">
      <c r="A10" s="175" t="s">
        <v>19</v>
      </c>
      <c r="B10" s="360" t="s">
        <v>473</v>
      </c>
      <c r="C10" s="325"/>
    </row>
    <row r="11" spans="1:4" ht="15.75" thickBot="1">
      <c r="A11" s="500" t="s">
        <v>162</v>
      </c>
      <c r="B11" s="501"/>
      <c r="C11" s="177">
        <f>SUM(C5:C10)</f>
        <v>38458</v>
      </c>
    </row>
    <row r="12" spans="1:4" ht="23.25" customHeight="1">
      <c r="A12" s="502" t="s">
        <v>186</v>
      </c>
      <c r="B12" s="502"/>
      <c r="C12" s="50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2/2015. (II.26.)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E14" sqref="E14"/>
    </sheetView>
  </sheetViews>
  <sheetFormatPr defaultRowHeight="12.75"/>
  <cols>
    <col min="1" max="1" width="47.1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60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5.5" customHeight="1">
      <c r="A1" s="503" t="s">
        <v>0</v>
      </c>
      <c r="B1" s="503"/>
      <c r="C1" s="503"/>
      <c r="D1" s="503"/>
      <c r="E1" s="503"/>
      <c r="F1" s="503"/>
    </row>
    <row r="2" spans="1:6" ht="22.5" customHeight="1" thickBot="1">
      <c r="A2" s="180"/>
      <c r="B2" s="60"/>
      <c r="C2" s="60"/>
      <c r="D2" s="60"/>
      <c r="E2" s="60"/>
      <c r="F2" s="55" t="s">
        <v>58</v>
      </c>
    </row>
    <row r="3" spans="1:6" s="48" customFormat="1" ht="44.25" customHeight="1" thickBot="1">
      <c r="A3" s="181" t="s">
        <v>62</v>
      </c>
      <c r="B3" s="182" t="s">
        <v>63</v>
      </c>
      <c r="C3" s="182" t="s">
        <v>64</v>
      </c>
      <c r="D3" s="182" t="str">
        <f ca="1">+CONCATENATE("Felhasználás   ",LEFT(ÖSSZEFÜGGÉSEK!A5,4)-1,". XII. 31-ig")</f>
        <v>Felhasználás   2014. XII. 31-ig</v>
      </c>
      <c r="E3" s="182" t="str">
        <f ca="1">+'1.1.sz.mell.'!C3</f>
        <v>2015. évi előirányzat</v>
      </c>
      <c r="F3" s="56" t="str">
        <f ca="1">+CONCATENATE(LEFT(ÖSSZEFÜGGÉSEK!A5,4),". utáni szükséglet")</f>
        <v>2015. utáni szükséglet</v>
      </c>
    </row>
    <row r="4" spans="1:6" s="60" customFormat="1" ht="12" customHeight="1" thickBot="1">
      <c r="A4" s="57" t="s">
        <v>464</v>
      </c>
      <c r="B4" s="58" t="s">
        <v>465</v>
      </c>
      <c r="C4" s="58" t="s">
        <v>466</v>
      </c>
      <c r="D4" s="58" t="s">
        <v>468</v>
      </c>
      <c r="E4" s="58" t="s">
        <v>467</v>
      </c>
      <c r="F4" s="59" t="s">
        <v>470</v>
      </c>
    </row>
    <row r="5" spans="1:6" ht="15.95" customHeight="1">
      <c r="A5" s="445" t="s">
        <v>512</v>
      </c>
      <c r="B5" s="25">
        <v>2500</v>
      </c>
      <c r="C5" s="446" t="s">
        <v>510</v>
      </c>
      <c r="D5" s="25"/>
      <c r="E5" s="25">
        <v>2500</v>
      </c>
      <c r="F5" s="61">
        <f t="shared" ref="F5:F22" si="0">B5-D5-E5</f>
        <v>0</v>
      </c>
    </row>
    <row r="6" spans="1:6" ht="15.95" customHeight="1">
      <c r="A6" s="445" t="s">
        <v>513</v>
      </c>
      <c r="B6" s="25">
        <v>650</v>
      </c>
      <c r="C6" s="446" t="s">
        <v>510</v>
      </c>
      <c r="D6" s="25"/>
      <c r="E6" s="25">
        <v>650</v>
      </c>
      <c r="F6" s="61">
        <f t="shared" si="0"/>
        <v>0</v>
      </c>
    </row>
    <row r="7" spans="1:6" ht="15.95" customHeight="1">
      <c r="A7" s="445" t="s">
        <v>514</v>
      </c>
      <c r="B7" s="25">
        <v>200</v>
      </c>
      <c r="C7" s="446" t="s">
        <v>510</v>
      </c>
      <c r="D7" s="25"/>
      <c r="E7" s="25">
        <v>200</v>
      </c>
      <c r="F7" s="61">
        <f t="shared" si="0"/>
        <v>0</v>
      </c>
    </row>
    <row r="8" spans="1:6" ht="15.95" customHeight="1">
      <c r="A8" s="445" t="s">
        <v>509</v>
      </c>
      <c r="B8" s="25">
        <v>76</v>
      </c>
      <c r="C8" s="446" t="s">
        <v>510</v>
      </c>
      <c r="D8" s="25"/>
      <c r="E8" s="25">
        <v>76</v>
      </c>
      <c r="F8" s="61">
        <f t="shared" si="0"/>
        <v>0</v>
      </c>
    </row>
    <row r="9" spans="1:6" ht="15.95" customHeight="1">
      <c r="A9" s="445" t="s">
        <v>517</v>
      </c>
      <c r="B9" s="25">
        <v>50</v>
      </c>
      <c r="C9" s="446" t="s">
        <v>510</v>
      </c>
      <c r="D9" s="25"/>
      <c r="E9" s="25">
        <v>50</v>
      </c>
      <c r="F9" s="61">
        <f t="shared" si="0"/>
        <v>0</v>
      </c>
    </row>
    <row r="10" spans="1:6" ht="15.95" customHeight="1">
      <c r="A10" s="445" t="s">
        <v>516</v>
      </c>
      <c r="B10" s="25">
        <v>25</v>
      </c>
      <c r="C10" s="446" t="s">
        <v>510</v>
      </c>
      <c r="D10" s="25"/>
      <c r="E10" s="25">
        <v>25</v>
      </c>
      <c r="F10" s="61">
        <f t="shared" si="0"/>
        <v>0</v>
      </c>
    </row>
    <row r="11" spans="1:6" ht="15.95" customHeight="1">
      <c r="A11" s="445"/>
      <c r="B11" s="25"/>
      <c r="C11" s="446"/>
      <c r="D11" s="25"/>
      <c r="E11" s="25"/>
      <c r="F11" s="61">
        <f t="shared" si="0"/>
        <v>0</v>
      </c>
    </row>
    <row r="12" spans="1:6" ht="15.95" customHeight="1">
      <c r="A12" s="445"/>
      <c r="B12" s="25"/>
      <c r="C12" s="446"/>
      <c r="D12" s="25"/>
      <c r="E12" s="25"/>
      <c r="F12" s="61">
        <f t="shared" si="0"/>
        <v>0</v>
      </c>
    </row>
    <row r="13" spans="1:6" ht="15.95" customHeight="1">
      <c r="A13" s="445"/>
      <c r="B13" s="25"/>
      <c r="C13" s="446"/>
      <c r="D13" s="25"/>
      <c r="E13" s="25"/>
      <c r="F13" s="61">
        <f t="shared" si="0"/>
        <v>0</v>
      </c>
    </row>
    <row r="14" spans="1:6" ht="15.95" customHeight="1">
      <c r="A14" s="445"/>
      <c r="B14" s="25"/>
      <c r="C14" s="446"/>
      <c r="D14" s="25"/>
      <c r="E14" s="25"/>
      <c r="F14" s="61">
        <f t="shared" si="0"/>
        <v>0</v>
      </c>
    </row>
    <row r="15" spans="1:6" ht="15.95" customHeight="1">
      <c r="A15" s="445"/>
      <c r="B15" s="25"/>
      <c r="C15" s="446"/>
      <c r="D15" s="25"/>
      <c r="E15" s="25"/>
      <c r="F15" s="61">
        <f t="shared" si="0"/>
        <v>0</v>
      </c>
    </row>
    <row r="16" spans="1:6" ht="15.95" customHeight="1">
      <c r="A16" s="445"/>
      <c r="B16" s="25"/>
      <c r="C16" s="446"/>
      <c r="D16" s="25"/>
      <c r="E16" s="25"/>
      <c r="F16" s="61">
        <f t="shared" si="0"/>
        <v>0</v>
      </c>
    </row>
    <row r="17" spans="1:6" ht="15.95" customHeight="1">
      <c r="A17" s="445"/>
      <c r="B17" s="25"/>
      <c r="C17" s="446"/>
      <c r="D17" s="25"/>
      <c r="E17" s="25"/>
      <c r="F17" s="61">
        <f t="shared" si="0"/>
        <v>0</v>
      </c>
    </row>
    <row r="18" spans="1:6" ht="15.95" customHeight="1">
      <c r="A18" s="445"/>
      <c r="B18" s="25"/>
      <c r="C18" s="446"/>
      <c r="D18" s="25"/>
      <c r="E18" s="25"/>
      <c r="F18" s="61">
        <f t="shared" si="0"/>
        <v>0</v>
      </c>
    </row>
    <row r="19" spans="1:6" ht="15.95" customHeight="1">
      <c r="A19" s="445"/>
      <c r="B19" s="25"/>
      <c r="C19" s="446"/>
      <c r="D19" s="25"/>
      <c r="E19" s="25"/>
      <c r="F19" s="61">
        <f t="shared" si="0"/>
        <v>0</v>
      </c>
    </row>
    <row r="20" spans="1:6" ht="15.95" customHeight="1">
      <c r="A20" s="445"/>
      <c r="B20" s="25"/>
      <c r="C20" s="446"/>
      <c r="D20" s="25"/>
      <c r="E20" s="25"/>
      <c r="F20" s="61">
        <f t="shared" si="0"/>
        <v>0</v>
      </c>
    </row>
    <row r="21" spans="1:6" ht="15.95" customHeight="1">
      <c r="A21" s="445"/>
      <c r="B21" s="25"/>
      <c r="C21" s="446"/>
      <c r="D21" s="25"/>
      <c r="E21" s="25"/>
      <c r="F21" s="61">
        <f t="shared" si="0"/>
        <v>0</v>
      </c>
    </row>
    <row r="22" spans="1:6" ht="15.95" customHeight="1" thickBot="1">
      <c r="A22" s="62"/>
      <c r="B22" s="26"/>
      <c r="C22" s="447"/>
      <c r="D22" s="26"/>
      <c r="E22" s="26"/>
      <c r="F22" s="63">
        <f t="shared" si="0"/>
        <v>0</v>
      </c>
    </row>
    <row r="23" spans="1:6" s="66" customFormat="1" ht="18" customHeight="1" thickBot="1">
      <c r="A23" s="183" t="s">
        <v>61</v>
      </c>
      <c r="B23" s="64">
        <f>SUM(B5:B22)</f>
        <v>3501</v>
      </c>
      <c r="C23" s="123"/>
      <c r="D23" s="64">
        <f>SUM(D5:D22)</f>
        <v>0</v>
      </c>
      <c r="E23" s="64">
        <f>SUM(E5:E22)</f>
        <v>3501</v>
      </c>
      <c r="F23" s="65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2/2015. (II.26.)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9</vt:i4>
      </vt:variant>
    </vt:vector>
  </HeadingPairs>
  <TitlesOfParts>
    <vt:vector size="31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9.1.1. sz. mell </vt:lpstr>
      <vt:lpstr>9.1.2. sz. mell </vt:lpstr>
      <vt:lpstr>9.2. sz. mell</vt:lpstr>
      <vt:lpstr>9.3. sz. mell</vt:lpstr>
      <vt:lpstr>10.sz.mell</vt:lpstr>
      <vt:lpstr>1. sz tájékoztató t.</vt:lpstr>
      <vt:lpstr>3. sz tájékoztató t.</vt:lpstr>
      <vt:lpstr>4.sz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Rendszergazda</cp:lastModifiedBy>
  <cp:lastPrinted>2015-03-16T12:02:58Z</cp:lastPrinted>
  <dcterms:created xsi:type="dcterms:W3CDTF">1999-10-30T10:30:45Z</dcterms:created>
  <dcterms:modified xsi:type="dcterms:W3CDTF">2015-03-16T12:03:06Z</dcterms:modified>
</cp:coreProperties>
</file>